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60" windowWidth="20730" windowHeight="11700" tabRatio="954" firstSheet="4" activeTab="1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9" hidden="1">'ფორმა 5.5'!$A$10:$M$365</definedName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5.4'!$A$1:$H$30</definedName>
    <definedName name="_xlnm.Print_Area" localSheetId="9">'ფორმა 5.5'!$A$1:$M$379</definedName>
    <definedName name="_xlnm.Print_Area" localSheetId="14">'ფორმა 9.1'!$A$1:$I$441</definedName>
    <definedName name="_xlnm.Print_Area" localSheetId="15">'ფორმა 9.2'!$A$1:$K$62</definedName>
    <definedName name="_xlnm.Print_Area" localSheetId="16">'ფორმა 9.6'!$A$1:$I$51</definedName>
    <definedName name="_xlnm.Print_Area" localSheetId="12">'ფორმა N 8.1'!$A$1:$H$27</definedName>
    <definedName name="_xlnm.Print_Area" localSheetId="17">'ფორმა N 9.7'!$A$1:$I$136</definedName>
    <definedName name="_xlnm.Print_Area" localSheetId="0">'ფორმა N1'!$A$1:$L$236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N8'!$A$1:$J$27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H37" i="47" l="1"/>
  <c r="D45" i="47" l="1"/>
  <c r="D53" i="47"/>
  <c r="G17" i="7" l="1"/>
  <c r="C17" i="7"/>
  <c r="C38" i="47"/>
  <c r="C64" i="47" l="1"/>
  <c r="G49" i="12"/>
  <c r="D27" i="12"/>
  <c r="D47" i="12"/>
  <c r="G47" i="12" s="1"/>
  <c r="D28" i="12"/>
  <c r="C45" i="47"/>
  <c r="C19" i="47"/>
  <c r="C53" i="47"/>
  <c r="D26" i="47"/>
  <c r="D25" i="47"/>
  <c r="D22" i="47"/>
  <c r="C43" i="47"/>
  <c r="C42" i="47"/>
  <c r="J31" i="10" l="1"/>
  <c r="I31" i="10"/>
  <c r="J21" i="10"/>
  <c r="I21" i="10"/>
  <c r="J16" i="10"/>
  <c r="I16" i="10"/>
  <c r="J15" i="10"/>
  <c r="I15" i="10"/>
  <c r="I11" i="9"/>
  <c r="I12" i="9"/>
  <c r="I13" i="9"/>
  <c r="I14" i="9"/>
  <c r="I15" i="9"/>
  <c r="I10" i="9"/>
  <c r="C28" i="12"/>
  <c r="D17" i="27"/>
  <c r="D49" i="47"/>
  <c r="D43" i="47"/>
  <c r="D42" i="47"/>
  <c r="D40" i="47"/>
  <c r="D36" i="47"/>
  <c r="D25" i="7"/>
  <c r="C12" i="7" l="1"/>
  <c r="D12" i="7"/>
  <c r="C12" i="3"/>
  <c r="D12" i="3"/>
  <c r="D15" i="47" l="1"/>
  <c r="C25" i="59" l="1"/>
  <c r="C23" i="59"/>
  <c r="C21" i="59"/>
  <c r="C19" i="59"/>
  <c r="C18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C2" i="59"/>
  <c r="A5" i="57"/>
  <c r="A5" i="56"/>
  <c r="A6" i="59"/>
  <c r="D10" i="47" l="1"/>
  <c r="C10" i="47"/>
  <c r="D12" i="40"/>
  <c r="C12" i="40"/>
  <c r="C13" i="59" l="1"/>
  <c r="I126" i="35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17" i="44" l="1"/>
  <c r="H17" i="44"/>
  <c r="D31" i="7" l="1"/>
  <c r="C31" i="7"/>
  <c r="D27" i="7"/>
  <c r="D26" i="7" s="1"/>
  <c r="C27" i="7"/>
  <c r="C26" i="7" s="1"/>
  <c r="D19" i="7"/>
  <c r="C19" i="7"/>
  <c r="D16" i="7"/>
  <c r="D10" i="7" s="1"/>
  <c r="D9" i="7" s="1"/>
  <c r="C16" i="7"/>
  <c r="D31" i="3"/>
  <c r="C31" i="3"/>
  <c r="C24" i="59" s="1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G10" i="12" s="1"/>
  <c r="H10" i="12" s="1"/>
  <c r="D14" i="47"/>
  <c r="D9" i="47" s="1"/>
  <c r="G14" i="12" s="1"/>
  <c r="H14" i="12" s="1"/>
  <c r="L365" i="46"/>
  <c r="H18" i="45"/>
  <c r="G18" i="45"/>
  <c r="I25" i="43"/>
  <c r="H25" i="43"/>
  <c r="G25" i="43"/>
  <c r="D27" i="3" l="1"/>
  <c r="C27" i="3"/>
  <c r="C22" i="59" s="1"/>
  <c r="C20" i="59" s="1"/>
  <c r="D76" i="40" l="1"/>
  <c r="D67" i="40"/>
  <c r="D61" i="40"/>
  <c r="C61" i="40"/>
  <c r="D56" i="40"/>
  <c r="C56" i="40"/>
  <c r="D50" i="40"/>
  <c r="C50" i="40"/>
  <c r="D39" i="40"/>
  <c r="C11" i="59" s="1"/>
  <c r="C39" i="40"/>
  <c r="D35" i="40"/>
  <c r="C35" i="40"/>
  <c r="D26" i="40"/>
  <c r="D20" i="40" s="1"/>
  <c r="C26" i="40"/>
  <c r="C20" i="40" s="1"/>
  <c r="D17" i="40"/>
  <c r="C14" i="59" s="1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15" i="18" l="1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B9" i="10"/>
  <c r="D10" i="12"/>
  <c r="I10" i="12" s="1"/>
  <c r="D44" i="12"/>
  <c r="J9" i="10"/>
  <c r="D26" i="3"/>
  <c r="C10" i="12"/>
  <c r="C44" i="12"/>
  <c r="D9" i="10"/>
  <c r="F9" i="10"/>
  <c r="D9" i="3" l="1"/>
  <c r="C9" i="3"/>
  <c r="C17" i="59"/>
</calcChain>
</file>

<file path=xl/sharedStrings.xml><?xml version="1.0" encoding="utf-8"?>
<sst xmlns="http://schemas.openxmlformats.org/spreadsheetml/2006/main" count="8292" uniqueCount="3753">
  <si>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</si>
  <si>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</si>
  <si>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</si>
  <si>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</si>
  <si>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</si>
  <si>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</si>
  <si>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</si>
  <si>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</si>
  <si>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</si>
  <si>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</si>
  <si>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</si>
  <si>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</si>
  <si>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</si>
  <si>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</si>
  <si>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</si>
  <si>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</si>
  <si>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</si>
  <si>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</si>
  <si>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</si>
  <si>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</si>
  <si>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</si>
  <si>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</si>
  <si>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</si>
  <si>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</si>
  <si>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</si>
  <si>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</si>
  <si>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</si>
  <si>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</si>
  <si>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</si>
  <si>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</si>
  <si>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</si>
  <si>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</si>
  <si>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</si>
  <si>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</si>
  <si>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</si>
  <si>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</si>
  <si>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</si>
  <si>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</si>
  <si>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</si>
  <si>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</si>
  <si>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</si>
  <si>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</si>
  <si>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</si>
  <si>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</si>
  <si>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</si>
  <si>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</si>
  <si>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</si>
  <si>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</si>
  <si>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</si>
  <si>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</si>
  <si>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</si>
  <si>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</si>
  <si>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</si>
  <si>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</si>
  <si>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</si>
  <si>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</si>
  <si>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</si>
  <si>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</si>
  <si>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</si>
  <si>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</si>
  <si>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</si>
  <si>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</si>
  <si>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</si>
  <si>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</si>
  <si>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</si>
  <si>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</si>
  <si>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</si>
  <si>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</si>
  <si>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</si>
  <si>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</si>
  <si>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</si>
  <si>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</si>
  <si>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</si>
  <si>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</si>
  <si>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</si>
  <si>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</si>
  <si>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</si>
  <si>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</si>
  <si>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</si>
  <si>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</si>
  <si>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</si>
  <si>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</si>
  <si>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</si>
  <si>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</si>
  <si>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</si>
  <si>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</si>
  <si>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</si>
  <si>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</si>
  <si>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</si>
  <si>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</si>
  <si>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</si>
  <si>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</si>
  <si>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</si>
  <si>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</si>
  <si>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</si>
  <si>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</si>
  <si>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</si>
  <si>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</si>
  <si>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</si>
  <si>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</si>
  <si>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</si>
  <si>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</si>
  <si>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</si>
  <si>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</si>
  <si>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</si>
  <si>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</si>
  <si>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</si>
  <si>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</si>
  <si>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</si>
  <si>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</si>
  <si>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</si>
  <si>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</si>
  <si>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</si>
  <si>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</si>
  <si>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</si>
  <si>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</si>
  <si>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</si>
  <si>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</si>
  <si>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</si>
  <si>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</si>
  <si>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</si>
  <si>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</si>
  <si>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</si>
  <si>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</si>
  <si>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</si>
  <si>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</si>
  <si>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</si>
  <si>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</si>
  <si>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</si>
  <si>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</si>
  <si>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</si>
  <si>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</si>
  <si>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</si>
  <si>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</si>
  <si>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</si>
  <si>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</si>
  <si>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</si>
  <si>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</si>
  <si>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</si>
  <si>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</si>
  <si>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</si>
  <si>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</si>
  <si>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</si>
  <si>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</si>
  <si>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</si>
  <si>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</si>
  <si>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</si>
  <si>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</si>
  <si>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</si>
  <si>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</si>
  <si>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</si>
  <si>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</si>
  <si>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</si>
  <si>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</si>
  <si>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</si>
  <si>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</si>
  <si>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</si>
  <si>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</si>
  <si>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</si>
  <si>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</si>
  <si>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</si>
  <si>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</si>
  <si>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</si>
  <si>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</si>
  <si>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</si>
  <si>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</si>
  <si>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</si>
  <si>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</si>
  <si>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</si>
  <si>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</si>
  <si>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</si>
  <si>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</si>
  <si>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</si>
  <si>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</si>
  <si>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</si>
  <si>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</si>
  <si>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</si>
  <si>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</si>
  <si>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</si>
  <si>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</si>
  <si>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</si>
  <si>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</si>
  <si>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</si>
  <si>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</si>
  <si>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</si>
  <si>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</si>
  <si>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</si>
  <si>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</si>
  <si>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</si>
  <si>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</si>
  <si>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</si>
  <si>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</si>
  <si>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</si>
  <si>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</si>
  <si>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</si>
  <si>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</si>
  <si>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</si>
  <si>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</si>
  <si>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</si>
  <si>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</si>
  <si>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</si>
  <si>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</si>
  <si>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</si>
  <si>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</si>
  <si>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</si>
  <si>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</si>
  <si>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</si>
  <si>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</si>
  <si>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</si>
  <si>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</si>
  <si>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</si>
  <si>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</si>
  <si>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</si>
  <si>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</si>
  <si>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</si>
  <si>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</si>
  <si>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</si>
  <si>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</si>
  <si>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</si>
  <si>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</si>
  <si>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</si>
  <si>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</si>
  <si>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</si>
  <si>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</si>
  <si>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</si>
  <si>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</si>
  <si>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</si>
  <si>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</si>
  <si>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</si>
  <si>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</si>
  <si>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</si>
  <si>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</si>
  <si>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</si>
  <si>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</si>
  <si>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</si>
  <si>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</si>
  <si>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</si>
  <si>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</si>
  <si>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</si>
  <si>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</si>
  <si>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</si>
  <si>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</si>
  <si>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</si>
  <si>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</si>
  <si>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</si>
  <si>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</si>
  <si>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</si>
  <si>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</si>
  <si>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</si>
  <si>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</si>
  <si>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</si>
  <si>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</si>
  <si>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</si>
  <si>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</si>
  <si>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</si>
  <si>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</si>
  <si>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</si>
  <si>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</si>
  <si>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</si>
  <si>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</si>
  <si>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</si>
  <si>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</si>
  <si>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</si>
  <si>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</si>
  <si>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</si>
  <si>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</si>
  <si>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</si>
  <si>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</si>
  <si>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</si>
  <si>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</si>
  <si>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</si>
  <si>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</si>
  <si>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</si>
  <si>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</si>
  <si>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</si>
  <si>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</si>
  <si>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</si>
  <si>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</si>
  <si>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</si>
  <si>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</si>
  <si>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</si>
  <si>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</si>
  <si>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</si>
  <si>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</si>
  <si>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</si>
  <si>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</si>
  <si>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</si>
  <si>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</si>
  <si>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</si>
  <si>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</si>
  <si>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</si>
  <si>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</si>
  <si>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</si>
  <si>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</si>
  <si>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</si>
  <si>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</si>
  <si>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</si>
  <si>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</si>
  <si>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</si>
  <si>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</si>
  <si>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</si>
  <si>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</si>
  <si>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</si>
  <si>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</si>
  <si>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</si>
  <si>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</si>
  <si>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</si>
  <si>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</si>
  <si>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</si>
  <si>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</si>
  <si>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</si>
  <si>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</si>
  <si>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</si>
  <si>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</si>
  <si>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</si>
  <si>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</si>
  <si>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</si>
  <si>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</si>
  <si>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</si>
  <si>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</si>
  <si>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</si>
  <si>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</si>
  <si>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</si>
  <si>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</si>
  <si>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</si>
  <si>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</si>
  <si>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</si>
  <si>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</si>
  <si>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</si>
  <si>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</si>
  <si>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</si>
  <si>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</si>
  <si>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</si>
  <si>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</si>
  <si>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</si>
  <si>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</si>
  <si>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</si>
  <si>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</si>
  <si>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</si>
  <si>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</si>
  <si>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</si>
  <si>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</si>
  <si>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</si>
  <si>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</si>
  <si>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</si>
  <si>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</si>
  <si>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</si>
  <si>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</si>
  <si>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</si>
  <si>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</si>
  <si>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</si>
  <si>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</si>
  <si>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</si>
  <si>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</si>
  <si>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</si>
  <si>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</si>
  <si>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</si>
  <si>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</si>
  <si>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</si>
  <si>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</si>
  <si>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</si>
  <si>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</si>
  <si>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</si>
  <si>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</si>
  <si>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</si>
  <si>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</si>
  <si>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</si>
  <si>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</si>
  <si>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</si>
  <si>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</si>
  <si>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</si>
  <si>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</si>
  <si>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</si>
  <si>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</si>
  <si>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</si>
  <si>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</si>
  <si>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</si>
  <si>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</si>
  <si>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</si>
  <si>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</si>
  <si>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</si>
  <si>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</si>
  <si>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</si>
  <si>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</si>
  <si>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</si>
  <si>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</si>
  <si>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</si>
  <si>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</si>
  <si>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</si>
  <si>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</si>
  <si>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</si>
  <si>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</si>
  <si>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</si>
  <si>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</si>
  <si>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</si>
  <si>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</si>
  <si>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</si>
  <si>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</si>
  <si>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</si>
  <si>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</si>
  <si>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</si>
  <si>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</si>
  <si>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</si>
  <si>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</si>
  <si>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</si>
  <si>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</si>
  <si>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</si>
  <si>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</si>
  <si>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</si>
  <si>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</si>
  <si>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</si>
  <si>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</si>
  <si>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</si>
  <si>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</si>
  <si>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</si>
  <si>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</si>
  <si>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</si>
  <si>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</si>
  <si>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</si>
  <si>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</si>
  <si>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</si>
  <si>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</si>
  <si>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</si>
  <si>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</si>
  <si>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</si>
  <si>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</si>
  <si>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</si>
  <si>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</si>
  <si>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</si>
  <si>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</si>
  <si>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</si>
  <si>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</si>
  <si>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</si>
  <si>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</si>
  <si>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</si>
  <si>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</si>
  <si>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</si>
  <si>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</si>
  <si>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</si>
  <si>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</si>
  <si>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</si>
  <si>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</si>
  <si>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</si>
  <si>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</si>
  <si>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</si>
  <si>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</si>
  <si>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</si>
  <si>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</si>
  <si>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</si>
  <si>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</si>
  <si>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</si>
  <si>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</si>
  <si>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</si>
  <si>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</si>
  <si>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</si>
  <si>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</si>
  <si>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</si>
  <si>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</si>
  <si>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</si>
  <si>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</si>
  <si>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</si>
  <si>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</si>
  <si>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</si>
  <si>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</si>
  <si>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</si>
  <si>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</si>
  <si>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</si>
  <si>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</si>
  <si>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</si>
  <si>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</si>
  <si>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</si>
  <si>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</si>
  <si>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</si>
  <si>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</si>
  <si>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</si>
  <si>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</si>
  <si>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</si>
  <si>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</si>
  <si>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</si>
  <si>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გიორგი მირიანაშვილი</t>
  </si>
  <si>
    <t xml:space="preserve">
    01008004892
</t>
  </si>
  <si>
    <t>GE47CR0000009499273601</t>
  </si>
  <si>
    <t>ბანკი ქართუ</t>
  </si>
  <si>
    <t>თამარ რატიანიძე</t>
  </si>
  <si>
    <t xml:space="preserve">
    01024028441
</t>
  </si>
  <si>
    <t>GE17CR0000000054013601</t>
  </si>
  <si>
    <t>ირაკლი თოფაძე</t>
  </si>
  <si>
    <t xml:space="preserve">
    01008004721
</t>
  </si>
  <si>
    <t>GE54CR0000000021263601</t>
  </si>
  <si>
    <t>ირაკლი გვარამაძე</t>
  </si>
  <si>
    <t xml:space="preserve">
    01017017404
</t>
  </si>
  <si>
    <t>GE68CR0000000022923601</t>
  </si>
  <si>
    <t>გელა ობოლაშვილი</t>
  </si>
  <si>
    <t xml:space="preserve">
    03001001361
</t>
  </si>
  <si>
    <t>GE85CR0150009499233601</t>
  </si>
  <si>
    <t>ნინო ქურიძე</t>
  </si>
  <si>
    <t xml:space="preserve">
    01008002012
</t>
  </si>
  <si>
    <t>GE86CR0000000026443601</t>
  </si>
  <si>
    <t>ვერიკო ძოწენიძე</t>
  </si>
  <si>
    <t xml:space="preserve">
    60001028400
</t>
  </si>
  <si>
    <t>GE15CR0050009499183601</t>
  </si>
  <si>
    <t>ვახტანგ არაბული</t>
  </si>
  <si>
    <t xml:space="preserve">
    01025000402
</t>
  </si>
  <si>
    <t>GE43CR0000000908063601</t>
  </si>
  <si>
    <t>ვაჟა ნაწიფაშვილი</t>
  </si>
  <si>
    <t xml:space="preserve">
    20001000966
</t>
  </si>
  <si>
    <t>GE71CR0160009499173601</t>
  </si>
  <si>
    <t>ერეკლე ვარდოსანიძე</t>
  </si>
  <si>
    <t xml:space="preserve">
    01017038368
</t>
  </si>
  <si>
    <t>GE05CR0000009499143601</t>
  </si>
  <si>
    <t>მირიან ჭეიშვილი</t>
  </si>
  <si>
    <t xml:space="preserve">
    53001013279
</t>
  </si>
  <si>
    <t>GE66CR0050009499133601</t>
  </si>
  <si>
    <t>აკაკი რამიშვილი</t>
  </si>
  <si>
    <t xml:space="preserve">
    01024003716
</t>
  </si>
  <si>
    <t>GE06CR0000009499123601</t>
  </si>
  <si>
    <t>მამუკა შურღაია</t>
  </si>
  <si>
    <t xml:space="preserve">
    01031005379
</t>
  </si>
  <si>
    <t>GE55CR0000009499113601</t>
  </si>
  <si>
    <t>ლილი ფშავლიშვილი</t>
  </si>
  <si>
    <t xml:space="preserve">
    01024002379
</t>
  </si>
  <si>
    <t>GE57CR0000009499073601</t>
  </si>
  <si>
    <t>ნუგზარ ჩინჩალაძე</t>
  </si>
  <si>
    <t xml:space="preserve">
    01008022882
</t>
  </si>
  <si>
    <t>GE58CR0000009499053601</t>
  </si>
  <si>
    <t>რამინ დავითაძე</t>
  </si>
  <si>
    <t xml:space="preserve">
    01008020929
</t>
  </si>
  <si>
    <t>GE28CR0000009499653601</t>
  </si>
  <si>
    <t xml:space="preserve">
    ბანკი ქართუ
</t>
  </si>
  <si>
    <t>გიორგი მამცელიძე</t>
  </si>
  <si>
    <t xml:space="preserve">
    01024019531
</t>
  </si>
  <si>
    <t>GE91CR0000009489663601</t>
  </si>
  <si>
    <t>მამუკა მაჭავარიანი</t>
  </si>
  <si>
    <t xml:space="preserve">
    01010001113
</t>
  </si>
  <si>
    <t>GE77CR0000009499643601</t>
  </si>
  <si>
    <t>ალექსანდრე ჯაფარიძე</t>
  </si>
  <si>
    <t xml:space="preserve">
    01008001768
</t>
  </si>
  <si>
    <t>GE52CR0000000023243601</t>
  </si>
  <si>
    <t>გელა ხარაიშვილი</t>
  </si>
  <si>
    <t xml:space="preserve">
    01025015526
</t>
  </si>
  <si>
    <t>GE29CR0000009475383601</t>
  </si>
  <si>
    <t>მამუკა ჩირგაძე</t>
  </si>
  <si>
    <t xml:space="preserve">
    53001011442
</t>
  </si>
  <si>
    <t>GE34CR0000009489833601</t>
  </si>
  <si>
    <t>დავით გაბეჩავა</t>
  </si>
  <si>
    <t xml:space="preserve">
    33001016519
</t>
  </si>
  <si>
    <t>GE43CR0000009489653601</t>
  </si>
  <si>
    <t>პეტრე ივანიშვილი</t>
  </si>
  <si>
    <t xml:space="preserve">
    01002001292
</t>
  </si>
  <si>
    <t>GE95CR0000000907023601</t>
  </si>
  <si>
    <t>ზაზა წერეთელი</t>
  </si>
  <si>
    <t xml:space="preserve">
    01019026046
</t>
  </si>
  <si>
    <t>GE78CR0000009499623601</t>
  </si>
  <si>
    <t>ირაკლი მაჭავარიანი</t>
  </si>
  <si>
    <t xml:space="preserve">
    38001001109
</t>
  </si>
  <si>
    <t>GE92CR0000009489643601</t>
  </si>
  <si>
    <t>გელა ტყეშელაშვილი</t>
  </si>
  <si>
    <t xml:space="preserve">
    62006008854
</t>
  </si>
  <si>
    <t>GE44CR0000009489633601</t>
  </si>
  <si>
    <t>ნოდარ ჩილინგარაშვილი</t>
  </si>
  <si>
    <t xml:space="preserve">
    01025010914
</t>
  </si>
  <si>
    <t>GE30CR0000009499613601</t>
  </si>
  <si>
    <t>სოფიო თათოშვილი</t>
  </si>
  <si>
    <t xml:space="preserve">
    03001005448
</t>
  </si>
  <si>
    <t>GE79CR0000009499603601</t>
  </si>
  <si>
    <t>გიორგი კაპანაძე</t>
  </si>
  <si>
    <t xml:space="preserve">
    01009017622
</t>
  </si>
  <si>
    <t>GE03TB7319345068100001</t>
  </si>
  <si>
    <t xml:space="preserve">
    თიბისი
</t>
  </si>
  <si>
    <t>ივანე დუგლაძე</t>
  </si>
  <si>
    <t xml:space="preserve">
    01008008585
</t>
  </si>
  <si>
    <t>GE80CR0000009499583601</t>
  </si>
  <si>
    <t>ნიკოლოზ პატარიძე</t>
  </si>
  <si>
    <t xml:space="preserve">
    60002000764
</t>
  </si>
  <si>
    <t>GE35CR0000009488843601</t>
  </si>
  <si>
    <t>ნიკოლოზ ხმალაძე</t>
  </si>
  <si>
    <t xml:space="preserve">
    01013000351
</t>
  </si>
  <si>
    <t>GE32CR0000009499573601</t>
  </si>
  <si>
    <t>ვიქტორ დვალი</t>
  </si>
  <si>
    <t xml:space="preserve">
    01008014346
</t>
  </si>
  <si>
    <t>GE81CR0000009499563601</t>
  </si>
  <si>
    <t>გიორგი ჭყონია</t>
  </si>
  <si>
    <t xml:space="preserve">
    01018003241
</t>
  </si>
  <si>
    <t>GE33CR0000009499553601</t>
  </si>
  <si>
    <t>გიორგი აზარიაშვილი</t>
  </si>
  <si>
    <t xml:space="preserve">
    36001003965
</t>
  </si>
  <si>
    <t>GE82CR0000009499543601</t>
  </si>
  <si>
    <t>ვაჟა გოგიბერიძე</t>
  </si>
  <si>
    <t xml:space="preserve">
    01026003806
</t>
  </si>
  <si>
    <t>GE09CR0000000021193601</t>
  </si>
  <si>
    <t>ირაკლი გვენეტაძე</t>
  </si>
  <si>
    <t xml:space="preserve">
    01024066420
</t>
  </si>
  <si>
    <t>GE83CR0000009499523601</t>
  </si>
  <si>
    <t>ილია მგელაძე</t>
  </si>
  <si>
    <t xml:space="preserve">
    01024010830
</t>
  </si>
  <si>
    <t>GE35CR0000009499513601</t>
  </si>
  <si>
    <t>პაატა სირაძე</t>
  </si>
  <si>
    <t xml:space="preserve">
    61001014683
</t>
  </si>
  <si>
    <t>GE84CR0000009499503601</t>
  </si>
  <si>
    <t>ალექსანდრე ტუშური</t>
  </si>
  <si>
    <t xml:space="preserve">
    01025000296
</t>
  </si>
  <si>
    <t>GE36CR0000009499493601</t>
  </si>
  <si>
    <t>დავით ჩახტაური</t>
  </si>
  <si>
    <t xml:space="preserve">
    01011023976
</t>
  </si>
  <si>
    <t>GE84CR0000009488833601</t>
  </si>
  <si>
    <t>ბესიკ თევდორაშვილი</t>
  </si>
  <si>
    <t xml:space="preserve">
    01008033588
</t>
  </si>
  <si>
    <t>GE85CR0000009499483601</t>
  </si>
  <si>
    <t>მაია ჩაჩიბაია</t>
  </si>
  <si>
    <t xml:space="preserve">
    62001031180
</t>
  </si>
  <si>
    <t>GE37CR0000009499473601</t>
  </si>
  <si>
    <t>კონსტანტინე გაბისონია</t>
  </si>
  <si>
    <t xml:space="preserve">
    61001015649
</t>
  </si>
  <si>
    <t>GE86CR0000009499463601</t>
  </si>
  <si>
    <t>ალექსანდრე ვანიძე</t>
  </si>
  <si>
    <t xml:space="preserve">
    01011005229
</t>
  </si>
  <si>
    <t>GE19CR0000000055913601</t>
  </si>
  <si>
    <t>რობერტ ელოიძე</t>
  </si>
  <si>
    <t xml:space="preserve">
    47001005765
</t>
  </si>
  <si>
    <t>GE87CR0000009499443601</t>
  </si>
  <si>
    <t>მამუკა თუმანიშვილი</t>
  </si>
  <si>
    <t xml:space="preserve">
    03001006298
</t>
  </si>
  <si>
    <t>GE38CR0000009499453601</t>
  </si>
  <si>
    <t>ანტონ ობოლაშვილი</t>
  </si>
  <si>
    <t xml:space="preserve">
    47001007061
</t>
  </si>
  <si>
    <t>GE39CR0000009499433601</t>
  </si>
  <si>
    <t>ნინო კაციაშვილი</t>
  </si>
  <si>
    <t xml:space="preserve">
    01008016586
</t>
  </si>
  <si>
    <t>GE23CR0000000058743601</t>
  </si>
  <si>
    <t>გელა ჩხეიძე</t>
  </si>
  <si>
    <t xml:space="preserve">
    60001005879
</t>
  </si>
  <si>
    <t>GE31CR0000009488923601</t>
  </si>
  <si>
    <t>პაატა ბეჟანიშვილი</t>
  </si>
  <si>
    <t xml:space="preserve">
    12001005028
</t>
  </si>
  <si>
    <t>GE36CR0000009488823601</t>
  </si>
  <si>
    <t>გიორგი სვანიძე</t>
  </si>
  <si>
    <t xml:space="preserve">
    01008004570
</t>
  </si>
  <si>
    <t>GE44CR0000000046683601</t>
  </si>
  <si>
    <t>ბადრი ვარშანიძე</t>
  </si>
  <si>
    <t xml:space="preserve">
    61006000195
</t>
  </si>
  <si>
    <t>GE27CR0150009499423601</t>
  </si>
  <si>
    <t>ოთარი ჭილაძე</t>
  </si>
  <si>
    <t xml:space="preserve">
    01005011547
</t>
  </si>
  <si>
    <t>GE89CR0000009499403601</t>
  </si>
  <si>
    <t>შალვა ადუაშვილი</t>
  </si>
  <si>
    <t xml:space="preserve">
    01024075017
</t>
  </si>
  <si>
    <t>GE41CR0000009499393601</t>
  </si>
  <si>
    <t>გიორგი ბარამიძე</t>
  </si>
  <si>
    <t xml:space="preserve">
    01003006157
</t>
  </si>
  <si>
    <t>GE90CR0000009499383601</t>
  </si>
  <si>
    <t>ნათია თათეიშვილი</t>
  </si>
  <si>
    <t xml:space="preserve">
    01019003785
</t>
  </si>
  <si>
    <t>GE56CR0000000912653601</t>
  </si>
  <si>
    <t>ნიკოლოზ სონღულაშვილი</t>
  </si>
  <si>
    <t xml:space="preserve">
    31001008089
</t>
  </si>
  <si>
    <t>GE53CR0000000021283601</t>
  </si>
  <si>
    <t>ზებურ დუმბაძე</t>
  </si>
  <si>
    <t xml:space="preserve">
    61003002907
</t>
  </si>
  <si>
    <t>GE78CR0150009499373601</t>
  </si>
  <si>
    <t>გიორგი თოფაძე</t>
  </si>
  <si>
    <t xml:space="preserve">
    01008005986
</t>
  </si>
  <si>
    <t>GE45CR0000000021443601</t>
  </si>
  <si>
    <t>იოსები ადუაშვილი</t>
  </si>
  <si>
    <t xml:space="preserve">
    31001007435
</t>
  </si>
  <si>
    <t>GE91CR0000009499363601</t>
  </si>
  <si>
    <t xml:space="preserve">
    01008000849
</t>
  </si>
  <si>
    <t>GE96CR0000000005873601</t>
  </si>
  <si>
    <t>ნინო კურცხალიძე</t>
  </si>
  <si>
    <t xml:space="preserve">
    61001060965
</t>
  </si>
  <si>
    <t>GE79CR0150009499353601</t>
  </si>
  <si>
    <t>დავითი ლაბაძე</t>
  </si>
  <si>
    <t xml:space="preserve">
    01017049995
</t>
  </si>
  <si>
    <t>GE92CR0000009499343601</t>
  </si>
  <si>
    <t>გელა ჭიღლაძე</t>
  </si>
  <si>
    <t xml:space="preserve">
    01011071967
</t>
  </si>
  <si>
    <t>GE91CR0000000931353601</t>
  </si>
  <si>
    <t>გურამი გვენეტაძე</t>
  </si>
  <si>
    <t xml:space="preserve">
    46001003559
</t>
  </si>
  <si>
    <t>GE85CR0030086131373601</t>
  </si>
  <si>
    <t>ლევან დოლიძე</t>
  </si>
  <si>
    <t xml:space="preserve">
    01033001664
</t>
  </si>
  <si>
    <t>GE78CR0000000921913601</t>
  </si>
  <si>
    <t>მარად აბულაძე</t>
  </si>
  <si>
    <t xml:space="preserve">
    61009001885
</t>
  </si>
  <si>
    <t>GE80CR0150009499333601</t>
  </si>
  <si>
    <t>ოთარი რაზმაძე</t>
  </si>
  <si>
    <t xml:space="preserve">
    01019028527
</t>
  </si>
  <si>
    <t>GE82CR0000009452983601</t>
  </si>
  <si>
    <t>გრიგოლ თავდუმაძე</t>
  </si>
  <si>
    <t xml:space="preserve">
    33001003288
</t>
  </si>
  <si>
    <t>GE88CR0000000931413601</t>
  </si>
  <si>
    <t>მუხრან კაპანაძე</t>
  </si>
  <si>
    <t xml:space="preserve">
    01003012416
</t>
  </si>
  <si>
    <t>GE37CR0000000931463601</t>
  </si>
  <si>
    <t>მიხეილ ანდღულაძე</t>
  </si>
  <si>
    <t xml:space="preserve">
    01016004046
</t>
  </si>
  <si>
    <t>GE44CR0000000893493601</t>
  </si>
  <si>
    <t>ლევან ბერბერაშვილი</t>
  </si>
  <si>
    <t xml:space="preserve">
    01009011478
</t>
  </si>
  <si>
    <t>GE43CR0000000931343601</t>
  </si>
  <si>
    <t>ლევან არჩუაძე</t>
  </si>
  <si>
    <t xml:space="preserve">
    01011018833
</t>
  </si>
  <si>
    <t>GE87CR0000000931433601</t>
  </si>
  <si>
    <t>რამაზი იაკობაშვილი</t>
  </si>
  <si>
    <t xml:space="preserve">
    38001006394
</t>
  </si>
  <si>
    <t>GE44CR0000000931323601</t>
  </si>
  <si>
    <t>ელეონორა ჯანჯღავა</t>
  </si>
  <si>
    <t xml:space="preserve">
    01025001606
</t>
  </si>
  <si>
    <t>GE41CR0000000931383601</t>
  </si>
  <si>
    <t>ზურაბ ჩხიკვაძე</t>
  </si>
  <si>
    <t xml:space="preserve">
    01019003860
</t>
  </si>
  <si>
    <t>GE87CR0000008009523601</t>
  </si>
  <si>
    <t>შავლეგი სხირტლაძე</t>
  </si>
  <si>
    <t xml:space="preserve">
    38001009209
</t>
  </si>
  <si>
    <t>GE27CR0030086122833601</t>
  </si>
  <si>
    <t>რამაზ ჩიკვილაძე</t>
  </si>
  <si>
    <t xml:space="preserve">
    01022006779
</t>
  </si>
  <si>
    <t>GE52CR0000009411873601</t>
  </si>
  <si>
    <t>გიორგი ადეიშვილი</t>
  </si>
  <si>
    <t xml:space="preserve">
    01011047285
</t>
  </si>
  <si>
    <t>GE25CR0000000437973601</t>
  </si>
  <si>
    <t>ზაზა ვაშაკიძე</t>
  </si>
  <si>
    <t xml:space="preserve">
    60001003660
</t>
  </si>
  <si>
    <t>GE50CR0000000050443601</t>
  </si>
  <si>
    <t>ამირან სამხარაძე</t>
  </si>
  <si>
    <t xml:space="preserve">
    54001018827
</t>
  </si>
  <si>
    <t>GE94CR0000009499303601</t>
  </si>
  <si>
    <t>კობა კაპანაძე</t>
  </si>
  <si>
    <t xml:space="preserve">
    38001009336
</t>
  </si>
  <si>
    <t>GE46CR0000000054403601</t>
  </si>
  <si>
    <t>09/17/2020</t>
  </si>
  <si>
    <t>იოსებ სონღულაშვილი</t>
  </si>
  <si>
    <t xml:space="preserve">
    01027021511
</t>
  </si>
  <si>
    <t>GE30CR0000009500583601</t>
  </si>
  <si>
    <t>ნინო ბაგრატიონი</t>
  </si>
  <si>
    <t xml:space="preserve">
    01006005744
</t>
  </si>
  <si>
    <t>GE76CR0000009500633601</t>
  </si>
  <si>
    <t>ალექსანდრე იაშვილი</t>
  </si>
  <si>
    <t xml:space="preserve">
    01015001331
</t>
  </si>
  <si>
    <t>GE28CR0000009500623601</t>
  </si>
  <si>
    <t>ალექსანდრე წულაია</t>
  </si>
  <si>
    <t xml:space="preserve">
    42001006741
</t>
  </si>
  <si>
    <t>GE89CR0050009500613601</t>
  </si>
  <si>
    <t>გიორგი ჩხეიძე</t>
  </si>
  <si>
    <t xml:space="preserve">
    35001114737
</t>
  </si>
  <si>
    <t>GE41CR0050009500603601</t>
  </si>
  <si>
    <t>ნუკრი ლიპარტაშვილი</t>
  </si>
  <si>
    <t xml:space="preserve">
    13001001759
</t>
  </si>
  <si>
    <t>GE79CR0000009500573601</t>
  </si>
  <si>
    <t>თეონა ბაგრატიონი</t>
  </si>
  <si>
    <t xml:space="preserve">
    01009016355
</t>
  </si>
  <si>
    <t>GE80CR0000009500553601</t>
  </si>
  <si>
    <t>ზაურ შეროზია</t>
  </si>
  <si>
    <t xml:space="preserve">
    19001037715
</t>
  </si>
  <si>
    <t>GE93CR0050009500533601</t>
  </si>
  <si>
    <t>ეკა მაღალაშვილი</t>
  </si>
  <si>
    <t xml:space="preserve">
    01009009774
</t>
  </si>
  <si>
    <t>GE33CR0000009500523601</t>
  </si>
  <si>
    <t>აკაკი ფოცხორაია</t>
  </si>
  <si>
    <t xml:space="preserve">
    29001024516
</t>
  </si>
  <si>
    <t>GE46CR0050009500503601</t>
  </si>
  <si>
    <t>ლია კურდღელაშვილი</t>
  </si>
  <si>
    <t xml:space="preserve">
    01007005422
</t>
  </si>
  <si>
    <t>GE82CR0000009500513601</t>
  </si>
  <si>
    <t>დავით ქაშიაშვილი</t>
  </si>
  <si>
    <t xml:space="preserve">
    31001037606
</t>
  </si>
  <si>
    <t>GE83CR0000009500493601</t>
  </si>
  <si>
    <t>ირაკლი ნოზაძე</t>
  </si>
  <si>
    <t xml:space="preserve">
    01002022947
</t>
  </si>
  <si>
    <t>GE36CR0000009500463601</t>
  </si>
  <si>
    <t>გიორგი წასიძე</t>
  </si>
  <si>
    <t xml:space="preserve">
    01005010817
</t>
  </si>
  <si>
    <t>GE47CR0050009500483601</t>
  </si>
  <si>
    <t>თამაზ სახვაძე</t>
  </si>
  <si>
    <t xml:space="preserve">
    01026006465
</t>
  </si>
  <si>
    <t>GE96CR0050009500473601</t>
  </si>
  <si>
    <t>ტარიელ საღინაძე</t>
  </si>
  <si>
    <t xml:space="preserve">
    01008027970
</t>
  </si>
  <si>
    <t>GE85CR0000009500453601</t>
  </si>
  <si>
    <t>გოჩა ქურდაძე</t>
  </si>
  <si>
    <t xml:space="preserve">
    18001000820
</t>
  </si>
  <si>
    <t>GE49CR0050009500443601</t>
  </si>
  <si>
    <t>ვასილ გველესიანი</t>
  </si>
  <si>
    <t xml:space="preserve">
    18001002123
</t>
  </si>
  <si>
    <t>GE98CR0050009500433601</t>
  </si>
  <si>
    <t>ქეთევან მახათაძე</t>
  </si>
  <si>
    <t xml:space="preserve">
    62007000373
</t>
  </si>
  <si>
    <t>GE87CR0000009500413601</t>
  </si>
  <si>
    <t>გიორგი ქურციკიძე</t>
  </si>
  <si>
    <t xml:space="preserve">
    18001007289
</t>
  </si>
  <si>
    <t>GE50CR0050009500423601</t>
  </si>
  <si>
    <t>ბექა სურამელი</t>
  </si>
  <si>
    <t xml:space="preserve">
    01024040542
</t>
  </si>
  <si>
    <t>GE39CR0000009500403601</t>
  </si>
  <si>
    <t>ოთარი კიკალიშვილი</t>
  </si>
  <si>
    <t xml:space="preserve">
    01025004302
</t>
  </si>
  <si>
    <t>GE88CR0000009500393601</t>
  </si>
  <si>
    <t>შალვა შენგელია</t>
  </si>
  <si>
    <t xml:space="preserve">
    19001013474
</t>
  </si>
  <si>
    <t>GE40CR0000009500383601</t>
  </si>
  <si>
    <t>მალხაზ ბერიძე</t>
  </si>
  <si>
    <t xml:space="preserve">
    61006004750
</t>
  </si>
  <si>
    <t>GE28CR0150009500373601</t>
  </si>
  <si>
    <t>გოჩა გიოშვილი</t>
  </si>
  <si>
    <t xml:space="preserve">
    13001001928
</t>
  </si>
  <si>
    <t>GE60CR0160009500363601</t>
  </si>
  <si>
    <t>დიანა რაჭველიშვილი</t>
  </si>
  <si>
    <t xml:space="preserve">
    01030008270
</t>
  </si>
  <si>
    <t>GE74CR0000009490003601</t>
  </si>
  <si>
    <t>ირაკლი ბებუა</t>
  </si>
  <si>
    <t xml:space="preserve">
    19001009250
</t>
  </si>
  <si>
    <t>GE90CR0000009500353601</t>
  </si>
  <si>
    <t>ლაშა ბაგრატიონი</t>
  </si>
  <si>
    <t xml:space="preserve">
    01009016356
</t>
  </si>
  <si>
    <t>GE91CR0000009500333601</t>
  </si>
  <si>
    <t>მუხრანი ბაგრატიონი</t>
  </si>
  <si>
    <t xml:space="preserve">
    01009004352
</t>
  </si>
  <si>
    <t>GE43CR0000009500323601</t>
  </si>
  <si>
    <t>მიხეილი ალხანიშვილი</t>
  </si>
  <si>
    <t xml:space="preserve">
    01003001393
</t>
  </si>
  <si>
    <t>GE92CR0000009500313601</t>
  </si>
  <si>
    <t>გოჩა ჭიჭინაძე</t>
  </si>
  <si>
    <t xml:space="preserve">
    19001002023
</t>
  </si>
  <si>
    <t>GE05CR0000009500113601</t>
  </si>
  <si>
    <t>09/16/2020</t>
  </si>
  <si>
    <t>ლევან დარასელია</t>
  </si>
  <si>
    <t xml:space="preserve">
    19001000118
</t>
  </si>
  <si>
    <t>GE45CR0000009500283601</t>
  </si>
  <si>
    <t>დავითი ჩიჩუა</t>
  </si>
  <si>
    <t xml:space="preserve">
    19001032035
</t>
  </si>
  <si>
    <t>GE94CR0000009500273601</t>
  </si>
  <si>
    <t>ლაშა არობელიძე</t>
  </si>
  <si>
    <t xml:space="preserve">
    42001012350
</t>
  </si>
  <si>
    <t>GE58CR0050009500263601</t>
  </si>
  <si>
    <t>შოთა მიქელაძე</t>
  </si>
  <si>
    <t xml:space="preserve">
    61002001222
</t>
  </si>
  <si>
    <t>GE34CR0150009500253601</t>
  </si>
  <si>
    <t>გიორგი ხმალაძე</t>
  </si>
  <si>
    <t xml:space="preserve">
    01013000350
</t>
  </si>
  <si>
    <t>GE47CR0000009500243601</t>
  </si>
  <si>
    <t>დევი დუნდუა</t>
  </si>
  <si>
    <t xml:space="preserve">
    01026008362
</t>
  </si>
  <si>
    <t>GE96CR0000009500233601</t>
  </si>
  <si>
    <t>რომან გუნდაძე</t>
  </si>
  <si>
    <t xml:space="preserve">
    61002004643
</t>
  </si>
  <si>
    <t>GE84CR0150009500223601</t>
  </si>
  <si>
    <t>ლევანი ოჩიგავა</t>
  </si>
  <si>
    <t xml:space="preserve">
    42001004264
</t>
  </si>
  <si>
    <t>GE61CR0050009500203601</t>
  </si>
  <si>
    <t>აკაკი პატარაია</t>
  </si>
  <si>
    <t xml:space="preserve">
    42001000219
</t>
  </si>
  <si>
    <t>GE12CR0050009500213601</t>
  </si>
  <si>
    <t>გელა ხუნწარია</t>
  </si>
  <si>
    <t xml:space="preserve">
    42001011429
</t>
  </si>
  <si>
    <t>GE13CR0050009500193601</t>
  </si>
  <si>
    <t xml:space="preserve">
    61006008539
</t>
  </si>
  <si>
    <t>GE86CR0150009500183601</t>
  </si>
  <si>
    <t>მამუკა მგალობლიშვილი</t>
  </si>
  <si>
    <t xml:space="preserve">
    19001065682
</t>
  </si>
  <si>
    <t>GE63CR0050009500163601</t>
  </si>
  <si>
    <t>რუსლან ბაჯელიძე</t>
  </si>
  <si>
    <t xml:space="preserve">
    61008000999
</t>
  </si>
  <si>
    <t>GE38CR0150009500173601</t>
  </si>
  <si>
    <t>ირაკლი ცეკვაშვილი</t>
  </si>
  <si>
    <t xml:space="preserve">
    42001003927
</t>
  </si>
  <si>
    <t>GE15CR0050009500153601</t>
  </si>
  <si>
    <t>ირაკლი გოგოხია</t>
  </si>
  <si>
    <t xml:space="preserve">
    01017009655
</t>
  </si>
  <si>
    <t>GE64CR0050009500143601</t>
  </si>
  <si>
    <t>ზაზა სურმანიძე</t>
  </si>
  <si>
    <t xml:space="preserve">
    61009004784
</t>
  </si>
  <si>
    <t>GE40CR0150009500133601</t>
  </si>
  <si>
    <t>ირაკლი ვეკუა</t>
  </si>
  <si>
    <t xml:space="preserve">
    42001002848
</t>
  </si>
  <si>
    <t>GE65CR0050009500123601</t>
  </si>
  <si>
    <t>მარინე გოგია</t>
  </si>
  <si>
    <t xml:space="preserve">
    42001009541
</t>
  </si>
  <si>
    <t>GE67CR0050009500083601</t>
  </si>
  <si>
    <t>კარლო მეტრეველი</t>
  </si>
  <si>
    <t xml:space="preserve">
    01010012577
</t>
  </si>
  <si>
    <t>GE54CR0000009500103601</t>
  </si>
  <si>
    <t>ქეთევან ქაჯაია</t>
  </si>
  <si>
    <t xml:space="preserve">
    61002008151
</t>
  </si>
  <si>
    <t>GE42CR0150009500093601</t>
  </si>
  <si>
    <t>გიორგი ჩაკვეტაძე</t>
  </si>
  <si>
    <t xml:space="preserve">
    62007006238
</t>
  </si>
  <si>
    <t>GE07CR0000009500073601</t>
  </si>
  <si>
    <t>გიორგი მახათაძე</t>
  </si>
  <si>
    <t xml:space="preserve">
    62007001211
</t>
  </si>
  <si>
    <t>GE09CR0000009500033601</t>
  </si>
  <si>
    <t>რამაზ გუჯაბიძე</t>
  </si>
  <si>
    <t xml:space="preserve">
    42001006202
</t>
  </si>
  <si>
    <t>GE92CR0150009489393601</t>
  </si>
  <si>
    <t>ლიკა დვალი</t>
  </si>
  <si>
    <t xml:space="preserve">
    61001021594
</t>
  </si>
  <si>
    <t>GE92CR0150009500063601</t>
  </si>
  <si>
    <t>ზურაბ გაბედავა</t>
  </si>
  <si>
    <t xml:space="preserve">
    42001006203
</t>
  </si>
  <si>
    <t>GE57CR0000009500043601</t>
  </si>
  <si>
    <t>მერაბი ჭითანავა</t>
  </si>
  <si>
    <t xml:space="preserve">
    19001010022
</t>
  </si>
  <si>
    <t>GE20CR0050009500053601</t>
  </si>
  <si>
    <t>მუხრან ბერიძე</t>
  </si>
  <si>
    <t xml:space="preserve">
    38001004288
</t>
  </si>
  <si>
    <t>GE58CR0000009500023601</t>
  </si>
  <si>
    <t>პაპუნა ქობალია</t>
  </si>
  <si>
    <t xml:space="preserve">
    19001015707
</t>
  </si>
  <si>
    <t>GE10CR0000009500013601</t>
  </si>
  <si>
    <t>ვახტანგ ვასაძე</t>
  </si>
  <si>
    <t xml:space="preserve">
    61008008385
</t>
  </si>
  <si>
    <t>GE95CR0150009500003601</t>
  </si>
  <si>
    <t>ზებურ დიასამიძე</t>
  </si>
  <si>
    <t xml:space="preserve">
    61008000623
</t>
  </si>
  <si>
    <t>GE47CR0150009499993601</t>
  </si>
  <si>
    <t>გიორგი წულუკიძე</t>
  </si>
  <si>
    <t xml:space="preserve">
    61006019363
</t>
  </si>
  <si>
    <t>GE48CR0150009499973601</t>
  </si>
  <si>
    <t>09/15/2020</t>
  </si>
  <si>
    <t>ზაზა ვადაქარია</t>
  </si>
  <si>
    <t xml:space="preserve">
    42001003672
</t>
  </si>
  <si>
    <t>GE73CR0050009499963601</t>
  </si>
  <si>
    <t>სერგო ხუნჯუა</t>
  </si>
  <si>
    <t xml:space="preserve">
    42001005564
</t>
  </si>
  <si>
    <t>GE25CR0050009499953601</t>
  </si>
  <si>
    <t>დათო გუგუჩია</t>
  </si>
  <si>
    <t xml:space="preserve">
    19001026020
</t>
  </si>
  <si>
    <t>GE74CR0050009499943601</t>
  </si>
  <si>
    <t>ირაკლი კუბლაშვილი</t>
  </si>
  <si>
    <t xml:space="preserve">
    21001000880
</t>
  </si>
  <si>
    <t>GE12CR0050000000033601</t>
  </si>
  <si>
    <t>ელგუჯა კვარაცხელია</t>
  </si>
  <si>
    <t xml:space="preserve">
    19001084082
</t>
  </si>
  <si>
    <t>GE26CR0050009499933601</t>
  </si>
  <si>
    <t>ელგუჯა ვეკუა</t>
  </si>
  <si>
    <t xml:space="preserve">
    19001065044
</t>
  </si>
  <si>
    <t>GE27CR0050009499913601</t>
  </si>
  <si>
    <t>ალექსანდრე ვაშალომიძე</t>
  </si>
  <si>
    <t xml:space="preserve">
    01024019680
</t>
  </si>
  <si>
    <t>GE16CR0000009499893601</t>
  </si>
  <si>
    <t>ლევან ყანჩაველი</t>
  </si>
  <si>
    <t xml:space="preserve">
    01025021829
</t>
  </si>
  <si>
    <t>GE36CR0160009499873601</t>
  </si>
  <si>
    <t>მიხეილ ჩიქოვანი</t>
  </si>
  <si>
    <t xml:space="preserve">
    19001007990
</t>
  </si>
  <si>
    <t>GE66CR0000009499863601</t>
  </si>
  <si>
    <t>თეიმურაზ ჩიქოვანი</t>
  </si>
  <si>
    <t xml:space="preserve">
    19001002893
</t>
  </si>
  <si>
    <t>GE67CR0000009499843601</t>
  </si>
  <si>
    <t>ავთანდილ კუბლაშვილი</t>
  </si>
  <si>
    <t xml:space="preserve">
    21001002869
</t>
  </si>
  <si>
    <t>GE31CR0050009499833601</t>
  </si>
  <si>
    <t>ზაზა ლომინაძე</t>
  </si>
  <si>
    <t xml:space="preserve">
    60002008381
</t>
  </si>
  <si>
    <t>GE80CR0050009499823601</t>
  </si>
  <si>
    <t>გიორგი ბუბუტეიშვილი</t>
  </si>
  <si>
    <t xml:space="preserve">
    37001000616
</t>
  </si>
  <si>
    <t>GE70CR0000009499783601</t>
  </si>
  <si>
    <t>თემური მატუა</t>
  </si>
  <si>
    <t xml:space="preserve">
    51002000040
</t>
  </si>
  <si>
    <t>GE20CR0000009499813601</t>
  </si>
  <si>
    <t>არჩილ გოგელია</t>
  </si>
  <si>
    <t xml:space="preserve">
    01024006870
</t>
  </si>
  <si>
    <t>GE77CR0000009453083601</t>
  </si>
  <si>
    <t>დავით ქვათაძე</t>
  </si>
  <si>
    <t xml:space="preserve">
    01005000494
</t>
  </si>
  <si>
    <t>GE66CR0000000021023601</t>
  </si>
  <si>
    <t>თამაზ გელოვანი</t>
  </si>
  <si>
    <t xml:space="preserve">
    60003006331
</t>
  </si>
  <si>
    <t>GE21CR0000009499793601</t>
  </si>
  <si>
    <t>გიორგი ჩეჩელაშვილი</t>
  </si>
  <si>
    <t xml:space="preserve">
    01025012159
</t>
  </si>
  <si>
    <t>GE22CR0000009499773601</t>
  </si>
  <si>
    <t>დავით ბაინდურაშვილი</t>
  </si>
  <si>
    <t xml:space="preserve">
    01008003400
</t>
  </si>
  <si>
    <t>GE23CR0000009499753601</t>
  </si>
  <si>
    <t>გიორგი ჯამრიშვილი</t>
  </si>
  <si>
    <t xml:space="preserve">
    01009002919
</t>
  </si>
  <si>
    <t>GE04CR0000000915633601</t>
  </si>
  <si>
    <t>09/14/2020</t>
  </si>
  <si>
    <t>თეიმურაზ ხაინდრავა</t>
  </si>
  <si>
    <t xml:space="preserve">
    01017001413
</t>
  </si>
  <si>
    <t>GE25CR0000009499713601</t>
  </si>
  <si>
    <t>ბენედიქტე ქაშაკაშვილი</t>
  </si>
  <si>
    <t xml:space="preserve">
    01030003021
</t>
  </si>
  <si>
    <t>GE74CR0000009499703601</t>
  </si>
  <si>
    <t xml:space="preserve">
    01008010791
</t>
  </si>
  <si>
    <t>GE22CR0140004312303601</t>
  </si>
  <si>
    <t>გიორგი ბაჩიაშვილი</t>
  </si>
  <si>
    <t xml:space="preserve">
    01008021797
</t>
  </si>
  <si>
    <t>Ge14CR0000000934833601</t>
  </si>
  <si>
    <t>თეა ჯოხაძე</t>
  </si>
  <si>
    <t xml:space="preserve">
    01009003088
</t>
  </si>
  <si>
    <t>GE65CR0000009425193601</t>
  </si>
  <si>
    <t>ზურაბ აღნიაშვილი</t>
  </si>
  <si>
    <t xml:space="preserve">
    01024011571
</t>
  </si>
  <si>
    <t>GE89CR0000009489703601</t>
  </si>
  <si>
    <t>ნინო ვეშაპიძე</t>
  </si>
  <si>
    <t xml:space="preserve">
    01002001776
</t>
  </si>
  <si>
    <t>GE75CR0000009499683601</t>
  </si>
  <si>
    <t>ზურაბ ლომაძე</t>
  </si>
  <si>
    <t xml:space="preserve">
    01208064983
</t>
  </si>
  <si>
    <t>GE47CR0000000936113601</t>
  </si>
  <si>
    <t>გიორგი ბარვენაშვილი</t>
  </si>
  <si>
    <t xml:space="preserve">
    01009003310
</t>
  </si>
  <si>
    <t>GE27CR0000009499673601</t>
  </si>
  <si>
    <t>გიორგი ქსოვრელი</t>
  </si>
  <si>
    <t xml:space="preserve">
    01017011902
</t>
  </si>
  <si>
    <t>GE93CR0000009489623601</t>
  </si>
  <si>
    <t>ლევან არევაძე</t>
  </si>
  <si>
    <t xml:space="preserve">
    31001009233
</t>
  </si>
  <si>
    <t>GE36CR0000009474273601</t>
  </si>
  <si>
    <t>თამარ ღვინიაშვილი</t>
  </si>
  <si>
    <t xml:space="preserve">
    01008013833
</t>
  </si>
  <si>
    <t>GE16BG0000000525000800</t>
  </si>
  <si>
    <t xml:space="preserve">
    საქართველოს ბანკი
</t>
  </si>
  <si>
    <t>09/18/2020</t>
  </si>
  <si>
    <t>მალხაზი ფოჩხუა</t>
  </si>
  <si>
    <t xml:space="preserve">
    42001006218
</t>
  </si>
  <si>
    <t>GE78CR0050009500833601</t>
  </si>
  <si>
    <t>გიორგი მაზაშვილი</t>
  </si>
  <si>
    <t xml:space="preserve">
    01013028526
</t>
  </si>
  <si>
    <t>GE67CR0000009500813601</t>
  </si>
  <si>
    <t>ნიკოლოზ საღარაძე</t>
  </si>
  <si>
    <t xml:space="preserve">
    01026003768
</t>
  </si>
  <si>
    <t>GE82CR0000009497603601</t>
  </si>
  <si>
    <t>მიხეილ კუჭავა</t>
  </si>
  <si>
    <t xml:space="preserve">
    01010008127
</t>
  </si>
  <si>
    <t>GE19CR0000009500803601</t>
  </si>
  <si>
    <t>დავით წიწილაშვილი</t>
  </si>
  <si>
    <t xml:space="preserve">
    42001000009
</t>
  </si>
  <si>
    <t>GE20CR0000009500783601</t>
  </si>
  <si>
    <t>ჯაბა შელია</t>
  </si>
  <si>
    <t xml:space="preserve">
    01031000880
</t>
  </si>
  <si>
    <t>GE68CR0000009500793601</t>
  </si>
  <si>
    <t>ნანა სონგულია</t>
  </si>
  <si>
    <t xml:space="preserve">
    62003001396
</t>
  </si>
  <si>
    <t>GE21CR0000009500763601</t>
  </si>
  <si>
    <t>ნიკოლოზი შატბერაშვილი</t>
  </si>
  <si>
    <t xml:space="preserve">
    11001003843
</t>
  </si>
  <si>
    <t>GE69CR0000009500773601</t>
  </si>
  <si>
    <t>თეონა ლომაძე</t>
  </si>
  <si>
    <t xml:space="preserve">
    26001005789
</t>
  </si>
  <si>
    <t>GE70CR0000009500753601</t>
  </si>
  <si>
    <t>გოჩა ჯორბენაძე</t>
  </si>
  <si>
    <t xml:space="preserve">
    61003007470
</t>
  </si>
  <si>
    <t>GE10CR0150009500733601</t>
  </si>
  <si>
    <t>თამაზ ბაქანიძე</t>
  </si>
  <si>
    <t xml:space="preserve">
    01024006245
</t>
  </si>
  <si>
    <t>GE23CR0000009500723601</t>
  </si>
  <si>
    <t>ეკატერინე ბაგრატიონი</t>
  </si>
  <si>
    <t xml:space="preserve">
    01007005530
</t>
  </si>
  <si>
    <t>GE24CR0000009500703601</t>
  </si>
  <si>
    <t>ლერი ქაცარიძე</t>
  </si>
  <si>
    <t xml:space="preserve">
    01024068608
</t>
  </si>
  <si>
    <t>GE73CR0000009500693601</t>
  </si>
  <si>
    <t>მიხეილ ჯანელიძე</t>
  </si>
  <si>
    <t xml:space="preserve">
    61001031232
</t>
  </si>
  <si>
    <t>GE85CR0000009489783601</t>
  </si>
  <si>
    <t>გიორგი ნატროშვილი</t>
  </si>
  <si>
    <t xml:space="preserve">
    01003002982
</t>
  </si>
  <si>
    <t>GE32CR0000009453013601</t>
  </si>
  <si>
    <t>ხვთისო ტაბატაძე</t>
  </si>
  <si>
    <t xml:space="preserve">
    56001011177
</t>
  </si>
  <si>
    <t>GE25CR0000009500683601</t>
  </si>
  <si>
    <t>ჯემალ ქადაგიშვილი</t>
  </si>
  <si>
    <t xml:space="preserve">
    01007002352
</t>
  </si>
  <si>
    <t>GE26CR0000009500663601</t>
  </si>
  <si>
    <t>არჩილ კბილცეცხლაშვილი</t>
  </si>
  <si>
    <t xml:space="preserve">
    01026007406
</t>
  </si>
  <si>
    <t>GE74CR0000009500673601</t>
  </si>
  <si>
    <t>ზვიად მუკუტაძე</t>
  </si>
  <si>
    <t xml:space="preserve">
    61001028245
</t>
  </si>
  <si>
    <t>GE87CR0000009489743601</t>
  </si>
  <si>
    <t>ბესიკ პაპუნაიშვილი</t>
  </si>
  <si>
    <t xml:space="preserve">
    01026003330
</t>
  </si>
  <si>
    <t>GE86CR0000009489763601</t>
  </si>
  <si>
    <t>ლაშა ცხვარიაშვილი</t>
  </si>
  <si>
    <t xml:space="preserve">
    36001001297
</t>
  </si>
  <si>
    <t>GE27CR0000009500643601</t>
  </si>
  <si>
    <t>მალხაზი წაქაძე</t>
  </si>
  <si>
    <t xml:space="preserve">
    35001031824
</t>
  </si>
  <si>
    <t>GE75CR0000009500653601</t>
  </si>
  <si>
    <t>09/21/2020</t>
  </si>
  <si>
    <t>შალვა ჟღენტი</t>
  </si>
  <si>
    <t xml:space="preserve">
    61001000064
</t>
  </si>
  <si>
    <t>GE47CR0150009500963601</t>
  </si>
  <si>
    <t>ზაზა ცისკარიძე</t>
  </si>
  <si>
    <t xml:space="preserve">
    61001006312
</t>
  </si>
  <si>
    <t>GE39CR0000009489733601</t>
  </si>
  <si>
    <t>ლელა კობიაშვილი</t>
  </si>
  <si>
    <t xml:space="preserve">
    01018002471
</t>
  </si>
  <si>
    <t>GE60CR0000009500953601</t>
  </si>
  <si>
    <t>ნიკა ზაუტაშვილი</t>
  </si>
  <si>
    <t xml:space="preserve">
    01026004714
</t>
  </si>
  <si>
    <t>GE12CR0000009500943601</t>
  </si>
  <si>
    <t>ზვიად ქათამაძე</t>
  </si>
  <si>
    <t xml:space="preserve">
    61002012714
</t>
  </si>
  <si>
    <t>GE97CR0150009500933601</t>
  </si>
  <si>
    <t>დავითი გაბაიძე</t>
  </si>
  <si>
    <t xml:space="preserve">
    26001030649
</t>
  </si>
  <si>
    <t>GE49CR0150009500923601</t>
  </si>
  <si>
    <t>პაატა შუბითიძე</t>
  </si>
  <si>
    <t xml:space="preserve">
    28001002779
</t>
  </si>
  <si>
    <t>GE14CR0000009500903601</t>
  </si>
  <si>
    <t>მიხეილ კოდუა</t>
  </si>
  <si>
    <t xml:space="preserve">
    19001038316
</t>
  </si>
  <si>
    <t>GE63CR0000009500893601</t>
  </si>
  <si>
    <t>კონსტანტინე მამარდაშვილი</t>
  </si>
  <si>
    <t xml:space="preserve">
    49001000558
</t>
  </si>
  <si>
    <t>GE64CR0000009500873601</t>
  </si>
  <si>
    <t>შპს ჯლს ლოჯისტიკ</t>
  </si>
  <si>
    <t>GE59PC0133600100066582</t>
  </si>
  <si>
    <t>მ.პ.გ. ქართული ოცნება დემოკრატიული საქართველო</t>
  </si>
  <si>
    <t>01.09-21.09.2020</t>
  </si>
  <si>
    <t>ღონისძიების ხარჯი</t>
  </si>
  <si>
    <t>ფოტო მასალის შეძენის ხარჯი</t>
  </si>
  <si>
    <t>1.2.15.3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</si>
  <si>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</si>
  <si>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</si>
  <si>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</si>
  <si>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</si>
  <si>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</si>
  <si>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</si>
  <si>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</si>
  <si>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</si>
  <si>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</si>
  <si>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</si>
  <si>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იჯარა</t>
  </si>
  <si>
    <t>ქ. თბილისი, ერეკლე II-ეს მოედანი #3</t>
  </si>
  <si>
    <t>01.18.03.035.004</t>
  </si>
  <si>
    <t>12 თვე</t>
  </si>
  <si>
    <t>1420 კვ/მ</t>
  </si>
  <si>
    <t>205283637</t>
  </si>
  <si>
    <t>შპს ახალი კაპიტალი</t>
  </si>
  <si>
    <t>ქ. თბილისი რუსთაველის ქ. #24/ ლაღიძის ქ. #1</t>
  </si>
  <si>
    <t>01.15.05.010.008.01.538</t>
  </si>
  <si>
    <t>6 თვე</t>
  </si>
  <si>
    <t>130 კვ/მ</t>
  </si>
  <si>
    <t>01017000815</t>
  </si>
  <si>
    <t>მედეია ჯიქია ფ/პ</t>
  </si>
  <si>
    <t>01017015694</t>
  </si>
  <si>
    <t>თამაზ ჯიქია ფ/პ</t>
  </si>
  <si>
    <t>ქ. თბილისი, ი. ჭვჭავაძის გამზ. #20 ბ. 3</t>
  </si>
  <si>
    <t>01.14.11.008.003.01.003</t>
  </si>
  <si>
    <t>112,8 კვ/მ</t>
  </si>
  <si>
    <t>01024081247</t>
  </si>
  <si>
    <t>ეკატერინე ყარსელიშვილი ფ/პ</t>
  </si>
  <si>
    <t>ქ. თბილისი, ალ. ყაზბეგის გამზირი #14ა ბ. 2</t>
  </si>
  <si>
    <t>01.10.14.015.040.01.525</t>
  </si>
  <si>
    <t>327,3 კვ/მ</t>
  </si>
  <si>
    <t>01024044857</t>
  </si>
  <si>
    <t>მადონა ანდღულაძე ფ/პ</t>
  </si>
  <si>
    <t>ქ. თბილისი, მოედანი გულია, გვარდიის სამმართველოს მიმდებარედ</t>
  </si>
  <si>
    <t>01.18.09.004.002</t>
  </si>
  <si>
    <t>183,25 კვ/მ</t>
  </si>
  <si>
    <t>404558590</t>
  </si>
  <si>
    <t>შპს ემ თი ეი</t>
  </si>
  <si>
    <t>ქ. თბილისი, ქეთევან წამებულის ქ. #64-66</t>
  </si>
  <si>
    <t>01.17.13.034.024.01.02.001</t>
  </si>
  <si>
    <t>179 კვ/მ</t>
  </si>
  <si>
    <t>01027012281</t>
  </si>
  <si>
    <t>ალექსანდრე ბადალიანი ფ/პ</t>
  </si>
  <si>
    <t>ქ. თბილისი, ჯავახეთის ქუჩის და კალაბუნის გადაკვეთასთან</t>
  </si>
  <si>
    <t>01.19.36.001.080</t>
  </si>
  <si>
    <t>331,82 კვ/მ</t>
  </si>
  <si>
    <t>01024070244</t>
  </si>
  <si>
    <t>ზურიკო ნონიაშვილი ფ/პ</t>
  </si>
  <si>
    <t>10001005919</t>
  </si>
  <si>
    <t>სანდრო ნონიაშვილი ფ/პ</t>
  </si>
  <si>
    <t>ქ. თბილისი, ჩიტაიას ქ. #3 ბ. 2</t>
  </si>
  <si>
    <t>01.16.06.011.005.01.002</t>
  </si>
  <si>
    <t>205,03 კვ/მ</t>
  </si>
  <si>
    <t>01011061250</t>
  </si>
  <si>
    <t>დარეჯან ტრაპაიძე ფ/პ</t>
  </si>
  <si>
    <t>ქ. თბილისი, აკაკი წერეთლის გამზირი #61 ბ. #3</t>
  </si>
  <si>
    <t>01.13.06.008.016.01.003</t>
  </si>
  <si>
    <t>162,18 კვ/მ</t>
  </si>
  <si>
    <t>01024029757</t>
  </si>
  <si>
    <t>ომარი ლომკაცი ფ/პ</t>
  </si>
  <si>
    <t>ქ. თბილისი, ცოტნე დადიანის ქ. #141</t>
  </si>
  <si>
    <t>01.12.13.037.017.01.02.511</t>
  </si>
  <si>
    <t>126,77 კვ/მ</t>
  </si>
  <si>
    <t>01013004758</t>
  </si>
  <si>
    <t>ლევან ელიაური ფ/პ</t>
  </si>
  <si>
    <t>ქ. თბილისი, ილია ვეკუას ქ. #16ა</t>
  </si>
  <si>
    <t>01.11.12.016.126</t>
  </si>
  <si>
    <t>253,3 კვ/მ</t>
  </si>
  <si>
    <t>405264495</t>
  </si>
  <si>
    <t>შპს უნითი დეველოპმენტი</t>
  </si>
  <si>
    <t>საგარეჯო, რუსთაველის ქ. #175</t>
  </si>
  <si>
    <t>55.12.76.027</t>
  </si>
  <si>
    <t>138,8 კვ/მ</t>
  </si>
  <si>
    <t>ეკატერინე ქვლივიძე ფ/პ</t>
  </si>
  <si>
    <t>ქ. გურჯაანი, შ. რუსთაველის ქ. #15</t>
  </si>
  <si>
    <t>51.01.60.012</t>
  </si>
  <si>
    <t>5,5 თვე</t>
  </si>
  <si>
    <t>168,2 კვ/მ</t>
  </si>
  <si>
    <t>01011000657</t>
  </si>
  <si>
    <t>გივი რუაძე ფ/პ</t>
  </si>
  <si>
    <t>ქ. წნორი, თავისუფლების ქ. #37</t>
  </si>
  <si>
    <t>56.04.54.045</t>
  </si>
  <si>
    <t>223 კვ/მ</t>
  </si>
  <si>
    <t>01008040230</t>
  </si>
  <si>
    <t>ნაირა გელაშვილი ფ/პ</t>
  </si>
  <si>
    <t>52.08.33.010</t>
  </si>
  <si>
    <t>ქ. ლაგოდეხი, ქიზიყის ქ. #27</t>
  </si>
  <si>
    <t>54.01.54.157</t>
  </si>
  <si>
    <t>165,3 კვ/მ</t>
  </si>
  <si>
    <t>გიორგი ჭუჭულაშვილი ი/მ</t>
  </si>
  <si>
    <t>ქ. ყვარელი, შ. რუსთაველის ქ. #4</t>
  </si>
  <si>
    <t>57.06.56.208</t>
  </si>
  <si>
    <t>150 კვ/მ</t>
  </si>
  <si>
    <t>241582373</t>
  </si>
  <si>
    <t>შპს კახეთის ღვინის მარანი</t>
  </si>
  <si>
    <t>ქ. თელავი, მ. კოსტავას ქ. #6</t>
  </si>
  <si>
    <t>53.20.45.137.01.508</t>
  </si>
  <si>
    <t>198 კვ/მ</t>
  </si>
  <si>
    <t>231279023</t>
  </si>
  <si>
    <t>შპს ბიზნეს ცენტრი კავკასიონი</t>
  </si>
  <si>
    <t>ქ. ახმეტა, ჩოლოყაშვილის ქ. #52</t>
  </si>
  <si>
    <t>50.04.42.061.01.502</t>
  </si>
  <si>
    <t>140 კვ/მ</t>
  </si>
  <si>
    <t>08001003518</t>
  </si>
  <si>
    <t>კობა მაისურაძე ფ/პ</t>
  </si>
  <si>
    <t>ქ. რუსთავი, მ. კოსტავას გამზ. #3</t>
  </si>
  <si>
    <t>02.05.07.027.01.500</t>
  </si>
  <si>
    <t>397,07 კვ/მ</t>
  </si>
  <si>
    <t>216298110</t>
  </si>
  <si>
    <t xml:space="preserve">შპს ევროპა </t>
  </si>
  <si>
    <t>ქ. გარდაბანი, ენერგეტიკის ქ. #1 ბ. 21</t>
  </si>
  <si>
    <t>81.15.29.124.01.021</t>
  </si>
  <si>
    <t>47 კვ/მ</t>
  </si>
  <si>
    <t>12001100651</t>
  </si>
  <si>
    <t>გიორგი ფოჩხიძე ფ/პ</t>
  </si>
  <si>
    <t>მარნეული, მაზნიაშვილის ქ. #2</t>
  </si>
  <si>
    <t>83.02.07.196.01.501</t>
  </si>
  <si>
    <t>87,1 კვ/მ</t>
  </si>
  <si>
    <t>28001001979</t>
  </si>
  <si>
    <t>ფირდოსი მამედოვი ი/მ</t>
  </si>
  <si>
    <t>28001001085</t>
  </si>
  <si>
    <t>სეიმურ მამედოვი ი/მ</t>
  </si>
  <si>
    <t>ქ. ბოლნისი, აღმაშენებლის ქ. #54</t>
  </si>
  <si>
    <t>80.06.62.025.01.500</t>
  </si>
  <si>
    <t>10 თვე</t>
  </si>
  <si>
    <t>169,7 კვ/მ</t>
  </si>
  <si>
    <t>204378869</t>
  </si>
  <si>
    <t>ქ. დმანისი, 9 აპრილის ქ. #67</t>
  </si>
  <si>
    <t>82.01.46.436</t>
  </si>
  <si>
    <t>180 კვ/მ</t>
  </si>
  <si>
    <t>15001002982</t>
  </si>
  <si>
    <t>ხიდირნაბი დაშდამიროვი ფ/პ</t>
  </si>
  <si>
    <t>ქ. წალკა, მ. კოსტავას ქ. სახლი #75</t>
  </si>
  <si>
    <t>85.21.23.253</t>
  </si>
  <si>
    <t>135 კვ/მ</t>
  </si>
  <si>
    <t>61009011791</t>
  </si>
  <si>
    <t>გურანდა ბოლქვაძე ფ/პ</t>
  </si>
  <si>
    <t>ქ. თეთრიწყარო, თამარ მეფის ქ. #37</t>
  </si>
  <si>
    <t>84.01.03.009</t>
  </si>
  <si>
    <t>247,04 კვ/მ</t>
  </si>
  <si>
    <t>22001012821</t>
  </si>
  <si>
    <t>თენგიზ გაბიდაური ფ/პ</t>
  </si>
  <si>
    <t>ქ. თიანეთი რუსთაველის ქ. #38</t>
  </si>
  <si>
    <t>73.05.13.029ა</t>
  </si>
  <si>
    <t>41,25 კვ/მ</t>
  </si>
  <si>
    <t>ზურაბ ჯანგირაშვილი ფ/პ</t>
  </si>
  <si>
    <t>ქ. მცხეთა, დ. აღმაშენებლის ქ. #73</t>
  </si>
  <si>
    <t>72.07.04.322</t>
  </si>
  <si>
    <t>205289828</t>
  </si>
  <si>
    <t>შპს ბი ემ პი მენეჯმენტი</t>
  </si>
  <si>
    <t>ქ. დუშეთი, რუსთაველის ქ. #46</t>
  </si>
  <si>
    <t>71.51.02.045</t>
  </si>
  <si>
    <t>160,7 კვ/მ</t>
  </si>
  <si>
    <t>16001000957</t>
  </si>
  <si>
    <t>შვენა ზანდუკელი-ფშავი ფ/პ</t>
  </si>
  <si>
    <t>ქ. ყაზბეგი, ალ. ყაზბეგის ქ. #32</t>
  </si>
  <si>
    <t>74.01.13.413</t>
  </si>
  <si>
    <t>65 კვ/მ</t>
  </si>
  <si>
    <t>01009003409</t>
  </si>
  <si>
    <t>ნინო ჩოფიკაშვილი ფ/პ</t>
  </si>
  <si>
    <t>ქ. კასპი მ. კოსტავას ქ. #5</t>
  </si>
  <si>
    <t>67.01.99.235</t>
  </si>
  <si>
    <t>5 თვე</t>
  </si>
  <si>
    <t>81,55 კვ/მ</t>
  </si>
  <si>
    <t>მანანა ხვთისიაშვილი ფ/პ</t>
  </si>
  <si>
    <t>ქ. გორი, წერეთლის ქ. #29</t>
  </si>
  <si>
    <t>66.05.19.407</t>
  </si>
  <si>
    <t>270 კვ/მ</t>
  </si>
  <si>
    <t>59001101395</t>
  </si>
  <si>
    <t>ია ლომაური ფ/პ</t>
  </si>
  <si>
    <t>ქ. ქარელი, სტალინის ქ. #48</t>
  </si>
  <si>
    <t>68.10.45.436</t>
  </si>
  <si>
    <t>117 კვ/მ</t>
  </si>
  <si>
    <t>65002012668</t>
  </si>
  <si>
    <t>ლაშა მურჯიკნელი ფ/პ</t>
  </si>
  <si>
    <t>ქ. ხაშური, სააკაძის ქ. #94</t>
  </si>
  <si>
    <t>69.08.59.181</t>
  </si>
  <si>
    <t>214,07 კვ/მ</t>
  </si>
  <si>
    <t>57001016787</t>
  </si>
  <si>
    <t>კახაბერ მარკოზია ფ/პ</t>
  </si>
  <si>
    <t>ქ. ბორჯომი, შ. რუსთაველის ქ. #147</t>
  </si>
  <si>
    <t>64.03.11.061.01.500</t>
  </si>
  <si>
    <t>60 კვ/მ</t>
  </si>
  <si>
    <t>01001000813</t>
  </si>
  <si>
    <t>ვალიდა სამსონიძე ფ/პ</t>
  </si>
  <si>
    <t>ქ. ახალციხე, შ. რუსთაველის ქ. #44-44ა</t>
  </si>
  <si>
    <t>62.09.54.323</t>
  </si>
  <si>
    <t>110 კვ/მ</t>
  </si>
  <si>
    <t>პარკევ წაღიკიან ფ/პ</t>
  </si>
  <si>
    <t>დ. ადიგენი, თამარ მეფის ქ. #2</t>
  </si>
  <si>
    <t>61.05.01.018.01.501</t>
  </si>
  <si>
    <t>90 კვ/მ</t>
  </si>
  <si>
    <t>01004000999</t>
  </si>
  <si>
    <t>ზურაბ ზედგინიძე ი/მ</t>
  </si>
  <si>
    <t>დ. ასპინძა, გორგასლის ქ. #2</t>
  </si>
  <si>
    <t>60.01.33.343</t>
  </si>
  <si>
    <t>55 კვ/მ</t>
  </si>
  <si>
    <t>რევაზი ქუქჩიშვილი ფ/პ</t>
  </si>
  <si>
    <t>ქ. ახალქალაქი, ჩარენცის ქ. #11/1</t>
  </si>
  <si>
    <t>63.18.35.531</t>
  </si>
  <si>
    <t>91 კვ/მ</t>
  </si>
  <si>
    <t>07001022059</t>
  </si>
  <si>
    <t>ლუსაბერ მურადიანი ი/მ</t>
  </si>
  <si>
    <t>ქ. ნინოწმინდა, თავისუფლების ქ. #25</t>
  </si>
  <si>
    <t>65.12.33.118</t>
  </si>
  <si>
    <t>72 კვ/მ</t>
  </si>
  <si>
    <t>32001016304</t>
  </si>
  <si>
    <t>მამბრე მზიკიან ი/მ</t>
  </si>
  <si>
    <t>ქ. ონი, დავით აღმაშენებლის ქ. #51</t>
  </si>
  <si>
    <t>88.18.25.012</t>
  </si>
  <si>
    <t>4 თვე</t>
  </si>
  <si>
    <t>264,42 კვ/მ</t>
  </si>
  <si>
    <t>01008005646</t>
  </si>
  <si>
    <t>ალექსანდრე ჯაფარიძე ფ/პ</t>
  </si>
  <si>
    <t>2 თვე</t>
  </si>
  <si>
    <t>ქ. ცაგერი, მ. კოსტავას ქ. #13 ბ. 3</t>
  </si>
  <si>
    <t>89.03.25.001.01.013</t>
  </si>
  <si>
    <t>54 კვ/მ</t>
  </si>
  <si>
    <t>ზაირა ბენდელიანი ფ/პ</t>
  </si>
  <si>
    <t>ლენტეხი, დაბა ლენტეხი, სტალინის ქ. #8</t>
  </si>
  <si>
    <t>87.04.23.006</t>
  </si>
  <si>
    <t>100,4 კვ/მ</t>
  </si>
  <si>
    <t>27001007074</t>
  </si>
  <si>
    <t>ნათელა ქურასბედიანი ფ/პ</t>
  </si>
  <si>
    <t>ხარაგაული, დ. ხარაგაული, სოლომონ მეფის # 21</t>
  </si>
  <si>
    <t>36.01.02.019.01.001</t>
  </si>
  <si>
    <t>60,8 კვ/მ</t>
  </si>
  <si>
    <t>01018001780</t>
  </si>
  <si>
    <t>მზია არევაძე-წერეთელი ფ/პ</t>
  </si>
  <si>
    <t>ქ. თერჯოლა, რუსთაველის ქ. #119</t>
  </si>
  <si>
    <t>33.09.34.252.01.003</t>
  </si>
  <si>
    <t>121,8 კვ/მ</t>
  </si>
  <si>
    <t>21001006117</t>
  </si>
  <si>
    <t>გოჩა რობაქიძე ფ/პ</t>
  </si>
  <si>
    <t>ქ. საჩხერე მერაბ კოსტავას ქ. #65</t>
  </si>
  <si>
    <t>35.01.44.124</t>
  </si>
  <si>
    <t>136 კვ/მ</t>
  </si>
  <si>
    <t>დიმიტრი ბურძენიძე ფ/პ</t>
  </si>
  <si>
    <t>ქ. ზესტაფონი, დ. აღმაშენებლის ქ. #19</t>
  </si>
  <si>
    <t>32.10.07.005.01.505</t>
  </si>
  <si>
    <t>184 კვ/მ</t>
  </si>
  <si>
    <t>405117136</t>
  </si>
  <si>
    <t>შპს 7 ლიდო</t>
  </si>
  <si>
    <t>ქ. ბაღდათი, შ. რუსთაველის ქ. #22</t>
  </si>
  <si>
    <t>30.11.33.203</t>
  </si>
  <si>
    <t>70 კვ/მ</t>
  </si>
  <si>
    <t>შპს ავა-მარიამი</t>
  </si>
  <si>
    <t>ქ. ვანი, ჯორჯიაშვილის ქ. #2</t>
  </si>
  <si>
    <t>31.01.26.076</t>
  </si>
  <si>
    <t>17001000134</t>
  </si>
  <si>
    <t>ომარ კორძაძე ფ/პ</t>
  </si>
  <si>
    <t>ქ. ხონი, თავისუფლების მოედანი #8-ა</t>
  </si>
  <si>
    <t>37.07.38.047</t>
  </si>
  <si>
    <t>161,9 კვ/მ</t>
  </si>
  <si>
    <t>444956166</t>
  </si>
  <si>
    <t>შპს ნინო</t>
  </si>
  <si>
    <t>ქ. ჭიათურა ეგ. ნინოშვილის ქ. #12 ბ. 9</t>
  </si>
  <si>
    <t>38.10.04.065.01.009</t>
  </si>
  <si>
    <t>94,1 კვ/მ</t>
  </si>
  <si>
    <t>მირმენი ბარათაშვილი ფ/პ</t>
  </si>
  <si>
    <t>ქ. ტყიბული, შ. რუსთაველის ქ. #1 ბ. 27</t>
  </si>
  <si>
    <t>39.01.05.035.01.027</t>
  </si>
  <si>
    <t>82,9 კვ/მ</t>
  </si>
  <si>
    <t>01024083360</t>
  </si>
  <si>
    <t>ნიკოლოზ მახარაშვილი ფ/პ</t>
  </si>
  <si>
    <t>ქ. წყალტუბო, შ. რუსთაველის ქ. #4</t>
  </si>
  <si>
    <t>29.08.34.003</t>
  </si>
  <si>
    <t>ნინო კუხალეიშვილი ფ/პ</t>
  </si>
  <si>
    <t>ქ. ქუთაისი, გრიშაშვილის ქ. მე-4 შესახვევი #9/ რუსთაველის გამზირი #27</t>
  </si>
  <si>
    <t>03.04.24.159.01.04.001</t>
  </si>
  <si>
    <t>95,75 კვ/მ</t>
  </si>
  <si>
    <t>60003006312</t>
  </si>
  <si>
    <t>გია კოპალეიშვილი ფ/პ</t>
  </si>
  <si>
    <t>ქ. ოზურგეთი, ი. ჭავჭვაძის ქ. #12</t>
  </si>
  <si>
    <t>26.26.01.086ა.01.500</t>
  </si>
  <si>
    <t>196 კვ/მ</t>
  </si>
  <si>
    <t>ნუგზარ იმნაძე ფ/პ</t>
  </si>
  <si>
    <t>33001010051</t>
  </si>
  <si>
    <t>რევაზ მახარაძე ფ/პ</t>
  </si>
  <si>
    <t>ნოდარ ხომერიკი ფ/პ</t>
  </si>
  <si>
    <t>01017027727</t>
  </si>
  <si>
    <t>ილია ანთელიძე ფ/პ</t>
  </si>
  <si>
    <t>ქ. ლანჩხუთი, მდინარაძის ქ. #3</t>
  </si>
  <si>
    <t>27.06.56.168</t>
  </si>
  <si>
    <t>135,7 კვ/მ</t>
  </si>
  <si>
    <t>გიორგი ორმოცაძე ფ/პ</t>
  </si>
  <si>
    <t>ქ. ჩოხატაური, დუმბაძის ქ. #3</t>
  </si>
  <si>
    <t>28.01.21.067</t>
  </si>
  <si>
    <t>46001015708</t>
  </si>
  <si>
    <t>მაია ჩხიკვაძე ფ/პ</t>
  </si>
  <si>
    <t>ქ. აბაშა, თავისუფლების ქ. #81</t>
  </si>
  <si>
    <t>40.01.34.041.01.502</t>
  </si>
  <si>
    <t>140,9 კვ/მ</t>
  </si>
  <si>
    <t>39001036145</t>
  </si>
  <si>
    <t>ირმა კინწურაშვილი ი/მ</t>
  </si>
  <si>
    <t>ბესიკ შუბლაძე ი/მ</t>
  </si>
  <si>
    <t>ქ. სენაკი, რუსთაველის ქ. #164</t>
  </si>
  <si>
    <t>44.01.05.229.01.501</t>
  </si>
  <si>
    <t>130,79 კვ/მ</t>
  </si>
  <si>
    <t>239860842</t>
  </si>
  <si>
    <t>საქართველოს სამომხმარებლო კოოპერაციის სენაკის რაიონული სამომხმარებლო კოოპერატივი</t>
  </si>
  <si>
    <t>ქ. მარტვილი, ჭავჭავაძის ქ. #10</t>
  </si>
  <si>
    <t>41.09.04.052.01.507</t>
  </si>
  <si>
    <t>61 კვ/მ</t>
  </si>
  <si>
    <t>62001033385</t>
  </si>
  <si>
    <t>ემზარი გოროზია ფ/პ</t>
  </si>
  <si>
    <t>ქ. ხობი, 9 აპრილის ქ. #3</t>
  </si>
  <si>
    <t>45.21.23.310</t>
  </si>
  <si>
    <t>95 კვ/მ</t>
  </si>
  <si>
    <t>244552480</t>
  </si>
  <si>
    <t>შპს ლასარი</t>
  </si>
  <si>
    <t>ქ. ზუგდიდი, მეუნარგიას ქ. #17</t>
  </si>
  <si>
    <t>43.31.55.091</t>
  </si>
  <si>
    <t>237,3 კვ/მ</t>
  </si>
  <si>
    <t>19001002777</t>
  </si>
  <si>
    <t>ვახტანგ ცხადაია ფ/პ</t>
  </si>
  <si>
    <t>ქ. წალენჯიხა, გ. მებონიას ქ. #2</t>
  </si>
  <si>
    <t>47.11.43.075.01.504</t>
  </si>
  <si>
    <t>მანანა ლემონჯავა ფ/პ</t>
  </si>
  <si>
    <t>დაბა ჩხოროწყუ, დ. აღმაშენებლის ქ. #13</t>
  </si>
  <si>
    <t>46.01.01.089.01.500</t>
  </si>
  <si>
    <t>46 კვ/მ</t>
  </si>
  <si>
    <t>48001004194</t>
  </si>
  <si>
    <t>ლაშა ესართია ი/მ</t>
  </si>
  <si>
    <t>ქ. ფოთი, დ. აღმაშენებლის ქ. #17 ბ. 2</t>
  </si>
  <si>
    <t>04.01.12.278.01.006</t>
  </si>
  <si>
    <t>137 კვ/მ</t>
  </si>
  <si>
    <t>42001003756</t>
  </si>
  <si>
    <t>ქეთევან მილორავა ფ/პ</t>
  </si>
  <si>
    <t>დაბა მესტია, თამარ მეფის ქ. #14</t>
  </si>
  <si>
    <t>42.06.05.143</t>
  </si>
  <si>
    <t>107 კვ/მ</t>
  </si>
  <si>
    <t>ნინა ჯაფარიძე ფ/პ</t>
  </si>
  <si>
    <t>ქ. ბათუმი, ლ. ასათიანის ქ. #18</t>
  </si>
  <si>
    <t>05.22.21.018</t>
  </si>
  <si>
    <t>7 თვე</t>
  </si>
  <si>
    <t>268,3 კვ/მ</t>
  </si>
  <si>
    <t>ბეჟან დუაძე</t>
  </si>
  <si>
    <t>ქედა, აბუსერიძის ქ. #11</t>
  </si>
  <si>
    <t>21.03.33.059</t>
  </si>
  <si>
    <t>161 კვ/მ</t>
  </si>
  <si>
    <t>ამირან დიასამიძე ფ/პ</t>
  </si>
  <si>
    <t>ქ. ქობულეთი, დ. აღმაშენებლის გამზირი #130</t>
  </si>
  <si>
    <t>20.42.06.422</t>
  </si>
  <si>
    <t>61004000897</t>
  </si>
  <si>
    <t>თამარა ძუბენკო ფ/პ</t>
  </si>
  <si>
    <t>შუახევი, დაბა შუახევი, რუსთაველის ქ. #16</t>
  </si>
  <si>
    <t>24.02.32.088.003</t>
  </si>
  <si>
    <t>100,76 კვ/მ</t>
  </si>
  <si>
    <t>61009020031</t>
  </si>
  <si>
    <t>ნესტან შაინიძე ფ/პ</t>
  </si>
  <si>
    <t>ქ. ბათუმი, ფრიდონ ხალვაშის გამზ. #352</t>
  </si>
  <si>
    <t>05.35.26.379</t>
  </si>
  <si>
    <t>118,06 კვ/მ</t>
  </si>
  <si>
    <t>61006005369</t>
  </si>
  <si>
    <t>ხვიჩა გურგენიძე</t>
  </si>
  <si>
    <t>ხულო, დ. ხულო ტბელ აბუსერიძის ქ. #7</t>
  </si>
  <si>
    <t>23.11.31.152.01.504</t>
  </si>
  <si>
    <t>112,5 კვ/მ</t>
  </si>
  <si>
    <t>ზურაბ ბოლქვაძე ფ/პ</t>
  </si>
  <si>
    <t>ქ. თბილისი, ცახრუხაძის ქ. #2, ბინა 2</t>
  </si>
  <si>
    <t>01.18.03.030.013.02.002</t>
  </si>
  <si>
    <t xml:space="preserve">128.11 კვ/მ </t>
  </si>
  <si>
    <t>01025003458</t>
  </si>
  <si>
    <t>ლაფაჩი ქეთევან</t>
  </si>
  <si>
    <t>ქ. თბილისი, ნუცუბიძის ქ. 177</t>
  </si>
  <si>
    <t>01.14.02.023.020</t>
  </si>
  <si>
    <t>01010010810</t>
  </si>
  <si>
    <t>ნებულიშვილი გიორგი</t>
  </si>
  <si>
    <t>ქ. თბილისი, დაბა წყნეთი, რუსთაველის ქ. 45</t>
  </si>
  <si>
    <t>01.20.01.068.001</t>
  </si>
  <si>
    <t>55.74 კვ/მ</t>
  </si>
  <si>
    <t>01004014697</t>
  </si>
  <si>
    <t>დალაქიშვილი თინათინ</t>
  </si>
  <si>
    <t>ქ. თბილისი, ბალანჩივაძის ქ. #1 ოფისი # 8 სართ. 8</t>
  </si>
  <si>
    <t>01.10.17.036.044.01.03.008</t>
  </si>
  <si>
    <t>3.5 თვე</t>
  </si>
  <si>
    <t>87.80 კვ/მ</t>
  </si>
  <si>
    <t>01026012894</t>
  </si>
  <si>
    <t>მაისურაძე ბაგრატ</t>
  </si>
  <si>
    <t>ქ. თბილისი, სოფ. დიღომი, აღმაშენებლის ქ. 58</t>
  </si>
  <si>
    <t>01.72.14.021.286.01.501</t>
  </si>
  <si>
    <t xml:space="preserve">70.24 კვ/მ </t>
  </si>
  <si>
    <t>01008001271</t>
  </si>
  <si>
    <t>ბიწაძე ჯემალ</t>
  </si>
  <si>
    <t>ქ. თბილისი, გზატკეცილი რუსთავი, კორპ. 263, ბინა 2</t>
  </si>
  <si>
    <t>01.18.13.016.009.01.002</t>
  </si>
  <si>
    <t>34.42 კვ/მ</t>
  </si>
  <si>
    <t>01016004311</t>
  </si>
  <si>
    <t>ქიტუაშვილი ჯულიეტა</t>
  </si>
  <si>
    <t>ქ. თბილისი, ჩოლოყაშვილის ქ. სახლი #52</t>
  </si>
  <si>
    <t>01.17.12.061.001.01.500.501</t>
  </si>
  <si>
    <t>288.54 კვ/მ</t>
  </si>
  <si>
    <t>19001007128</t>
  </si>
  <si>
    <t>ქუთელია თენგიზ</t>
  </si>
  <si>
    <t>ქ. თბილისი, სესილია თაყაიშვილის ქ. 3-ა მკ/რ კ.342</t>
  </si>
  <si>
    <t>01.19.39.012.019</t>
  </si>
  <si>
    <t>94.80 კვ/მ</t>
  </si>
  <si>
    <t>01013011729</t>
  </si>
  <si>
    <t>მიშვიძე მამია</t>
  </si>
  <si>
    <t>ქ. თბილისი, მოსკოვის გამზ. 37, ფართი - # 1ა</t>
  </si>
  <si>
    <t>01.19.35.002.002.01.528</t>
  </si>
  <si>
    <t>121.03 კვ/მ</t>
  </si>
  <si>
    <t>01029001371</t>
  </si>
  <si>
    <t>ხარატიშვილი ელმირა</t>
  </si>
  <si>
    <t>ქ. თბილისი, კალოუბნის ქ. 14 სად. 1, ბინა 3</t>
  </si>
  <si>
    <t>01.19.20.015.007.01.003</t>
  </si>
  <si>
    <t>4.5 თვე</t>
  </si>
  <si>
    <t>89 კვ/მ</t>
  </si>
  <si>
    <t>01028002793</t>
  </si>
  <si>
    <t>მალასიძე რიმა</t>
  </si>
  <si>
    <t xml:space="preserve">ქ. თბილისი, ზღვისუბანი, მე11 მკ/რ  კვარტ 2, </t>
  </si>
  <si>
    <t>01.12.02.022.009</t>
  </si>
  <si>
    <t>186.21 კვ/მ</t>
  </si>
  <si>
    <t>01021015491</t>
  </si>
  <si>
    <t>მიქელაძე გელა</t>
  </si>
  <si>
    <t>ქ. თბილისი ფარნავაზ მეფის გამზ # 11 კომერ. ფართი</t>
  </si>
  <si>
    <t>01.10.06.003.005.01.02.504</t>
  </si>
  <si>
    <t>3 თვე</t>
  </si>
  <si>
    <t>106.30 კვ/მ</t>
  </si>
  <si>
    <t>შპს მექან</t>
  </si>
  <si>
    <t>ქ. თბილისი, ი. აბაშიძის ქ.44 სად. 2, ბინა 17</t>
  </si>
  <si>
    <t>01.14.11.029.020.01.017</t>
  </si>
  <si>
    <t>101 კვ/მ</t>
  </si>
  <si>
    <t>01008024824</t>
  </si>
  <si>
    <t>ახალაძე მარინე</t>
  </si>
  <si>
    <t>ქ. თბილისი, ქეთევან დედოფლის გამზ. #10</t>
  </si>
  <si>
    <t>01.17.01.094.00101.503</t>
  </si>
  <si>
    <t>124.54 კვ/მ</t>
  </si>
  <si>
    <t>შპს სტუდიო</t>
  </si>
  <si>
    <t>ქ. თბილისი, თეოფანე დავითაიას ქ. #1ბ კომერც. ფართი</t>
  </si>
  <si>
    <t>01.17.07.031.082.01.02.509</t>
  </si>
  <si>
    <t>167.24 კვ/მ</t>
  </si>
  <si>
    <t xml:space="preserve"> შპს ემ კუბი</t>
  </si>
  <si>
    <t>ქ. თბილისი, ომარ ხიზანეისვილის ქ. 23, სართ. 3</t>
  </si>
  <si>
    <t>01.11.12.013.040.01.502</t>
  </si>
  <si>
    <t>435.20 კვ/მ</t>
  </si>
  <si>
    <t>შპს ბიემეს</t>
  </si>
  <si>
    <t>ქ. თბილისი, გიგა ლორთქიფანიძის ქ. #12/19 ბინა 1</t>
  </si>
  <si>
    <t>01.15.05.080.007.02.001</t>
  </si>
  <si>
    <t>44.70 კვ/მ</t>
  </si>
  <si>
    <t>01028006362</t>
  </si>
  <si>
    <t>ცაგარეიშვილი მედეა</t>
  </si>
  <si>
    <t>ქ. თბილისი, ცოტნე დადიანის ქ. #193</t>
  </si>
  <si>
    <t>01.12.13.016.043.01.03.001</t>
  </si>
  <si>
    <t>124.60 კვ/მ</t>
  </si>
  <si>
    <t>01018002620</t>
  </si>
  <si>
    <t>ჯაჭვაძე კახა</t>
  </si>
  <si>
    <t>ქ. რუსთავი, ჟ.ძშარტავას გამზ. 23ბ კომ.ფართი #1</t>
  </si>
  <si>
    <t>02.03.05.027.01.02.001</t>
  </si>
  <si>
    <t>2.5 თვე</t>
  </si>
  <si>
    <t>160.13 კვ/მ</t>
  </si>
  <si>
    <t>აბაშიძე ნინო</t>
  </si>
  <si>
    <t>ქ. რუსთავი, რჩეულიშვილის ქ. #4 სართ.1 ბინა 22ა</t>
  </si>
  <si>
    <t>02.05.02.027.01.505</t>
  </si>
  <si>
    <t>82.99 კვ/მ</t>
  </si>
  <si>
    <t>თევზაძე გრიგორი</t>
  </si>
  <si>
    <t>ქ. რუსთავი, აღმაშენებლის გამზ.#89 სართ.1</t>
  </si>
  <si>
    <t>02.02.02.740</t>
  </si>
  <si>
    <t>143 კვ/მ</t>
  </si>
  <si>
    <t>შპს ვირტუოზი</t>
  </si>
  <si>
    <t>ქ. რუსთავი, მეგობრობის გამზ. #10, ბინა 97</t>
  </si>
  <si>
    <t>02.04.03.010.01.097</t>
  </si>
  <si>
    <t>70.03 კვ/მ</t>
  </si>
  <si>
    <t>ძამიაშვილი ნინო</t>
  </si>
  <si>
    <t>ქ. რუსთავი, თოდრიას 1 ჩიხი, სახლი 1 მიმდებარე ტერიტორია</t>
  </si>
  <si>
    <t>02.04.02.523</t>
  </si>
  <si>
    <t>375.08 კვ/მ</t>
  </si>
  <si>
    <t>კაპანაძე მალხაზი</t>
  </si>
  <si>
    <t>ქ. რუსთავი, მე-15 მკ/რ სტამბულის ბაზრის მიმდებარედ</t>
  </si>
  <si>
    <t>02.02.03.918</t>
  </si>
  <si>
    <t xml:space="preserve">346.40 კვ/მ </t>
  </si>
  <si>
    <t>სირაძე გოჩა</t>
  </si>
  <si>
    <t>ქ. რუსთავი, შართავას გამზ. #9</t>
  </si>
  <si>
    <t>02.03.07.017</t>
  </si>
  <si>
    <t xml:space="preserve">401.40 კვ/მ </t>
  </si>
  <si>
    <t>შპს ადამანტი</t>
  </si>
  <si>
    <t>ქ. რუსთავი, კოსტავას ქ. #14 სართ 1, ბინა 48</t>
  </si>
  <si>
    <t>02.05.06.667.01.048</t>
  </si>
  <si>
    <t>64.30 კვ/მ</t>
  </si>
  <si>
    <t>კობრეშვილი თათია</t>
  </si>
  <si>
    <t>ქ. რუსთავი, თოდრიას ქ. #7, სართ.1 ბინა 102</t>
  </si>
  <si>
    <t>02.02.06.065.01.102</t>
  </si>
  <si>
    <t>114.50 კვ/მ</t>
  </si>
  <si>
    <t>გოგატიშვილი მარინე</t>
  </si>
  <si>
    <t>ქ. გარდაბანი, დ. აღმაშენებლის ქ. #4</t>
  </si>
  <si>
    <t>81.15.08.195</t>
  </si>
  <si>
    <t xml:space="preserve">258 კვ/მ </t>
  </si>
  <si>
    <t>დვალიძე დავითი</t>
  </si>
  <si>
    <t>ქ. გარდაბანი, დ. აღმაშენებლის ქ. #6 სართ. 1, ბინა  3</t>
  </si>
  <si>
    <t>81.15.08.008.01.003</t>
  </si>
  <si>
    <t>32 კვ/მ</t>
  </si>
  <si>
    <t>მამედოვა ეთერი</t>
  </si>
  <si>
    <t>ქ. ხაშური, კოსტავას ქ. #1</t>
  </si>
  <si>
    <t>69.08.58.127</t>
  </si>
  <si>
    <t>243 კვ/მ</t>
  </si>
  <si>
    <t>შპს ივერია</t>
  </si>
  <si>
    <t>ახალციხე,  სოფ. წნისი</t>
  </si>
  <si>
    <t>62.06.55.488</t>
  </si>
  <si>
    <t>164 კვ/მ</t>
  </si>
  <si>
    <t>გოგოლაძე ბიძინა</t>
  </si>
  <si>
    <t>ახალციხე, რისთაველის ქ. # 86 სარტ 1</t>
  </si>
  <si>
    <t>62.09.54.941</t>
  </si>
  <si>
    <t>155 კვ/მ</t>
  </si>
  <si>
    <t>ლოკიან ანაიტ</t>
  </si>
  <si>
    <t>ქ. გორი, ბერი ფავლენიშვილის ქ. # 6ა ბინა 105</t>
  </si>
  <si>
    <t>66.54.22.342.01.105</t>
  </si>
  <si>
    <t>53.03 კვ/მ</t>
  </si>
  <si>
    <t>გავაშელიშვილი ნინო</t>
  </si>
  <si>
    <t>ქ. გორი, წერეთლის ქ. 35</t>
  </si>
  <si>
    <t>66.45.17.245</t>
  </si>
  <si>
    <t xml:space="preserve">171.57 კვ/მ </t>
  </si>
  <si>
    <t>ბერიძე დავით</t>
  </si>
  <si>
    <t>ვალე, სტალინის ქ. 16 სართ. 2</t>
  </si>
  <si>
    <t>62.15.54.030</t>
  </si>
  <si>
    <t>429 კვ/მ</t>
  </si>
  <si>
    <t>ჩილინგარაშვილი ციცინო</t>
  </si>
  <si>
    <t>ბათუმი, გორგასლის ქ. 64, სართ. 1</t>
  </si>
  <si>
    <t>05.22.37.008</t>
  </si>
  <si>
    <t>24 კვ/მ</t>
  </si>
  <si>
    <t>ზოიძე დავით</t>
  </si>
  <si>
    <t>ქ/ მარტვილი, თავისუფლების ქ. # 17 სართ.1 და სართ. 2</t>
  </si>
  <si>
    <t>41.09.39.294</t>
  </si>
  <si>
    <t>200 კვ/მ</t>
  </si>
  <si>
    <t>ფ/პგაბისონია შორენა</t>
  </si>
  <si>
    <t>დაბა ჩხოროწყუ, დ. აღმაშენებლის ქ. 5</t>
  </si>
  <si>
    <t>46.02.44.073</t>
  </si>
  <si>
    <t>დანელია აკაკი</t>
  </si>
  <si>
    <t>ქ. ზუგდიდი, მეუნარგიას ქ. 17, სარტ. 2</t>
  </si>
  <si>
    <t>237.30 კვ/მ</t>
  </si>
  <si>
    <t>ცხადაია ვახტანგ</t>
  </si>
  <si>
    <t>ქ. ფოთი, აღმაშენებლის ქ. #17 სართ. 2</t>
  </si>
  <si>
    <t>04.01.12.278.01.516</t>
  </si>
  <si>
    <t xml:space="preserve">137 კვ/მ </t>
  </si>
  <si>
    <t>შენგელია ვალტერ</t>
  </si>
  <si>
    <t>ქ. ფოთი, კოსტავას ქ. #4 სართ. 1</t>
  </si>
  <si>
    <t>04.02.08.700.01.508</t>
  </si>
  <si>
    <t>49.91 კვ/მ</t>
  </si>
  <si>
    <t>ნაკაშიძე ეკა</t>
  </si>
  <si>
    <t>ქ. დედოფლისწყარო, ჰერეთის ქ. 74, სართ 2</t>
  </si>
  <si>
    <t>138.76 კვ/მ</t>
  </si>
  <si>
    <t>უზუნაშვილი იოსებ</t>
  </si>
  <si>
    <t>1 დღე</t>
  </si>
  <si>
    <t>1000 კვ/მ</t>
  </si>
  <si>
    <t>შპს ფურტიო-2006</t>
  </si>
  <si>
    <t>50 კვ/მ</t>
  </si>
  <si>
    <t>71.51.02.097</t>
  </si>
  <si>
    <t>300 კვ/მ</t>
  </si>
  <si>
    <t>2000 კვ/მ</t>
  </si>
  <si>
    <t>სსიპ - საქართველოს კულტურული მემკვიდრეობის დაცვის ეროვნული სააგენტო</t>
  </si>
  <si>
    <t>საკუთრება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</si>
  <si>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</si>
  <si>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</si>
  <si>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</si>
  <si>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</si>
  <si>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</si>
  <si>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</si>
  <si>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</si>
  <si>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</si>
  <si>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</si>
  <si>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06,02,2016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</si>
  <si>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</si>
  <si>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</si>
  <si>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</si>
  <si>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</si>
  <si>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</si>
  <si>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</si>
  <si>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</si>
  <si>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</si>
  <si>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</si>
  <si>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TOYOTA</t>
  </si>
  <si>
    <t>CAMRY</t>
  </si>
  <si>
    <t>LNL439</t>
  </si>
  <si>
    <t>სს ქართუ ჯგუფი</t>
  </si>
  <si>
    <t>ავტობუსი</t>
  </si>
  <si>
    <t>ფორდ ტრანზით</t>
  </si>
  <si>
    <t>430 E 2,2L</t>
  </si>
  <si>
    <t>FCF732</t>
  </si>
  <si>
    <t>ა(ა)იპ საზოგადოებრივი მოძრაობა ქართული ოცნება</t>
  </si>
  <si>
    <t>FCF549</t>
  </si>
  <si>
    <t>FCF741</t>
  </si>
  <si>
    <t>ვენი</t>
  </si>
  <si>
    <t>MERCEDES-BENZ</t>
  </si>
  <si>
    <t>V 220 D</t>
  </si>
  <si>
    <t>2018</t>
  </si>
  <si>
    <t>BE040NE</t>
  </si>
  <si>
    <t>შპს ბენე ექსკლუზივი</t>
  </si>
  <si>
    <t>SPRINTER 316 CDI</t>
  </si>
  <si>
    <t>2017</t>
  </si>
  <si>
    <t>BE130NE</t>
  </si>
  <si>
    <t>შპს ვი თი ჯგუფი</t>
  </si>
  <si>
    <t>ტელევიზორი SANYO- 24K50 საკიდით SUREFIX142</t>
  </si>
  <si>
    <t>შ.პ.ს. მენეჯმენტ სერვისი</t>
  </si>
  <si>
    <t>LCD ტელევიზორი Toshiba 24HV10 საკიდით BR 21-42 FA</t>
  </si>
  <si>
    <t>ალუმინის ტიხარი</t>
  </si>
  <si>
    <t>ბანერი</t>
  </si>
  <si>
    <t>დამაგრძელებელი</t>
  </si>
  <si>
    <t>დივანი</t>
  </si>
  <si>
    <t>დინამიკები SP-S110</t>
  </si>
  <si>
    <t>ელ. გამათბობელი</t>
  </si>
  <si>
    <t>ელექტრო სანათი</t>
  </si>
  <si>
    <t>იუ-პი-ესი UPS 600VA</t>
  </si>
  <si>
    <t>იუ-პი-ესი UPS 650VA</t>
  </si>
  <si>
    <t>კარადა</t>
  </si>
  <si>
    <t>კომპიუტერის  კლავიატურა KB06Xe PS2 და მაუსი  120usb</t>
  </si>
  <si>
    <t>კომპიუტერის მონიტორი Philips 20 led 206v 3isb</t>
  </si>
  <si>
    <t>კომპიუტერის მონიტორი Samsung B2030N20</t>
  </si>
  <si>
    <t>კომპიუტერის პროცესორი</t>
  </si>
  <si>
    <t>კომპიუტერის პროცესორი Ca/PH LAZERJET pro M1214nfh</t>
  </si>
  <si>
    <t>ლაითბოქსები</t>
  </si>
  <si>
    <t>მაგიდა</t>
  </si>
  <si>
    <t>მაგიდა 750*1420*720მმ.</t>
  </si>
  <si>
    <t>მაგიდა ერთფრთიანი საოფისე</t>
  </si>
  <si>
    <t>მაგიდა ნახევრად მრგვალი</t>
  </si>
  <si>
    <t>მაგიდა ოვალური</t>
  </si>
  <si>
    <t>მაგიდა სათათბირო</t>
  </si>
  <si>
    <t>პრინტერი HP Lazerjet Pro M 1214NFHკაბელით USB</t>
  </si>
  <si>
    <t>პრინტერი HP Lazerjet Pro M 1536dnf კაბელით USB</t>
  </si>
  <si>
    <t>საოფისე სკამი</t>
  </si>
  <si>
    <t>ტანსაცმლის საკიდი</t>
  </si>
  <si>
    <t>ტრიბუნა</t>
  </si>
  <si>
    <t>ტუმბო</t>
  </si>
  <si>
    <t>ტუმბო 600*450*450მმ</t>
  </si>
  <si>
    <t>ფასადიანი კარადა მინით 1860*1000*380მმ.</t>
  </si>
  <si>
    <t>ფლანგშტოკი</t>
  </si>
  <si>
    <t>ცეცხლმაქრი ფხვნილოვანი ABC</t>
  </si>
  <si>
    <t>საკონსულტაციო, სანოტარო, თარჯიმნის და თარგმნის მომსახურების (ბიუჯეტის დავალიანება)</t>
  </si>
  <si>
    <t>ბილბორდი</t>
  </si>
  <si>
    <t>შპს FOOTPRINT</t>
  </si>
  <si>
    <t>მპგ ქართული -ოცნება</t>
  </si>
  <si>
    <t>01,09,2020-31,10,2020</t>
  </si>
  <si>
    <t>კვ/მ</t>
  </si>
  <si>
    <t>თბილისი/ჭავჭავაძის გამზ. N 52</t>
  </si>
  <si>
    <t>თბილისი ჭავჭავაძის გამზ. N 54</t>
  </si>
  <si>
    <t>თბილისი/არაყიშვილი ქ. N 9</t>
  </si>
  <si>
    <t>შპს სამაჩაბლო 2016</t>
  </si>
  <si>
    <t>მცხეთა/ სოფ.მუხრანი ცენტრი</t>
  </si>
  <si>
    <t>მცხეთა/ სოფ. საგურამო, ცენტრი</t>
  </si>
  <si>
    <t>მცხეთა/ სოფ.წეროვანი, ცენტრი</t>
  </si>
  <si>
    <t>ნატახტარი, გზატკეცილი</t>
  </si>
  <si>
    <t>დაბა თიანეთი, ცენტრი</t>
  </si>
  <si>
    <t>ქ. დუშეთი, შესასვლელი</t>
  </si>
  <si>
    <t>სოფ. კარალეთი, ცენტრი - კორპუსის კედელი</t>
  </si>
  <si>
    <t>ქ. კასპი, ცენტრი - კორპუსის კედელი</t>
  </si>
  <si>
    <t>შპს გურიის მოამბე</t>
  </si>
  <si>
    <t>15,09,2020-14,11,2020</t>
  </si>
  <si>
    <t>ცალი</t>
  </si>
  <si>
    <t xml:space="preserve">სარეკლამო ბანერი/ქ. ოზურგეთი, დ. აღმაშენებლის ქ. </t>
  </si>
  <si>
    <t>სარეკლამო ბანერი/ქ. ოზურგეთი, მ. ქოსტავას ქუჩა</t>
  </si>
  <si>
    <t>სარეკლამო ბანერი/ქ. ოზურგეთი, ერისთავის ქუჩა</t>
  </si>
  <si>
    <t>სარეკლამო ბანერი/ქ. ოზურგეთი, ვ. დოლიძის ქუჩა</t>
  </si>
  <si>
    <t>ინტერნეტ-რეკლამს ხრჯი</t>
  </si>
  <si>
    <t>შპს ახალი გაზეთი</t>
  </si>
  <si>
    <t>1000*90</t>
  </si>
  <si>
    <t>პიქსელი</t>
  </si>
  <si>
    <t>სარეკლამო ადგილი პოლიტიკური რეკლამისთვის - www.newpress.ge N A ბანერი 100% ჩვენება მტავარ და შიდა გვერდებზე</t>
  </si>
  <si>
    <t>საინფორმაციო მომსახურება შემსრულებლის ვებ-გვერდზე - www.newpress.ge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</si>
  <si>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ლიდერი ექსპრეს-ინფო</t>
  </si>
  <si>
    <t>01,09,2020-30,09,2020</t>
  </si>
  <si>
    <t>728*90</t>
  </si>
  <si>
    <t xml:space="preserve">სარეკლამო ადგილი პოლიტიკური რეკლამისთვის - www.lid.ge N 1 ბანერი 100% ჩვენება მტავარ და შიდა გვერდებზე </t>
  </si>
  <si>
    <t>ა.ა.ი.პ. კავშირი პრესა-საქართველო</t>
  </si>
  <si>
    <t>950*150</t>
  </si>
  <si>
    <t xml:space="preserve">საინფორმაციო მომსახურება შემსრულებლის ვებ-გვერდზე - www.for.ge ბანერი N26 ;  100 % ჩვენება მტავარ და შიდა გვერდებზე, </t>
  </si>
  <si>
    <t>შპს სივრცეები</t>
  </si>
  <si>
    <t>საინფორმაციო მომსახურება შემსრულებლის ვებ-გვერდზე - www.spnews.ge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</si>
  <si>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სარეკლამო ადგილი პოლიტიკური რეკლამისთვის - www.lid.ge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</si>
  <si>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ბეჭდური რეკლამი ხარჯი</t>
  </si>
  <si>
    <t>შპს გაზეთი ლანჩხუთი Plus</t>
  </si>
  <si>
    <t>კვ/სმ</t>
  </si>
  <si>
    <t>გაზეტი- ლანჩხუთი plus ბეჭდური ვერსია 16 ერთეული შიდა გვერდის ნახევარი</t>
  </si>
  <si>
    <t>შპს მარშალპრეს.ჯი</t>
  </si>
  <si>
    <t>900*100</t>
  </si>
  <si>
    <t xml:space="preserve">საინფორმაციო მომსახურება შემსრულებლის ვებ-გვერდზე - www.marshalpress.ge  - TOP ბანერი  100 % ჩვენება მტავარ და შიდა გვერდებზე, </t>
  </si>
  <si>
    <t>Front News</t>
  </si>
  <si>
    <t>სარეკლამო ადგილი პოლიტიკური რეკლამისთვის - www.frontnews.ge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</si>
  <si>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ა.ა.ი.პ. ასოციაცია ათინათი</t>
  </si>
  <si>
    <t>სარეკლამო ადგილი პოლიტიკური რეკლამისთვის - www.radioatinati.ge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</si>
  <si>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430*200</t>
  </si>
  <si>
    <t xml:space="preserve">საინფორმაციო მომსახურება შემსრულებლის ვებ-გვერდზე - www.radioatinati.ge  -  ბანერი N B1 100 % ჩვენება მტავარ და შიდა გვერდებზე, </t>
  </si>
  <si>
    <t>საინფორმაციო მომსახურება შემსრულებლის ვებ-გვერდზე - www.marshalpress.ge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</si>
  <si>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ედლაინი</t>
  </si>
  <si>
    <t>საინფორმაციო მომსახურება შემსრულებლის ვებ-გვერდზე - www.ipn.ge  - desktop -H 1 ნაბერი, Mobile  TOP ბანერი;  www.palitravideo.ge, www.allnews.ge www.bpn.ge, www.intermedia.ge -www.ambebi.ge - www. Shin.ge ზე წინმსწრები  ბანერი მობილურში</t>
  </si>
  <si>
    <t>შპს აირეგიონი</t>
  </si>
  <si>
    <t>საინფორმაციო მომსახურება შემსრულებლის ვებ-გვერდზე - www.ipress.ge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</si>
  <si>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www.ibusiness.ge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</si>
  <si>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www.iregions.ge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</si>
  <si>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www.imtavroba.ge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</si>
  <si>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მედია სახლი ჯი-ეიჩ-ენი</t>
  </si>
  <si>
    <t>560*75</t>
  </si>
  <si>
    <t xml:space="preserve">საინფორმაციო მომსახურება შემსრულებლის ვებ-გვერდზე - www.ghn.ge  -  ბანერი ჰედერში A 1 100 % ჩვენება მტავარ და შიდა გვერდებზე, </t>
  </si>
  <si>
    <t>ა.ა.ი.პ. ასოციაცია ქართლის ხმა</t>
  </si>
  <si>
    <t xml:space="preserve">საინფორმაციო მომსახურება შემსრულებლის ვებ-გვერდზე - www.qartli.ge  -  ბანერი A 1 100 % ჩვენება მტავარ და შიდა გვერდებზე, </t>
  </si>
  <si>
    <t>საინფორმაციო მომსახურება შემსრულებლის ვებ-გვერდზე - www.qartli.ge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</si>
  <si>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www.ghn.ge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</si>
  <si>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ექსკლუზივნიუსი EXCLUSIVE NEWS</t>
  </si>
  <si>
    <t xml:space="preserve">საინფორმაციო მომსახურება შემსრულებლის ვებ-გვერდზე - www.exclusivenews.ge  -  ბანერი N A  100 % ჩვენება მტავარ და შიდა გვერდებზე, </t>
  </si>
  <si>
    <t>შპს აქცენტი ჰოლდინგი</t>
  </si>
  <si>
    <t>770*110</t>
  </si>
  <si>
    <t xml:space="preserve">საინფორმაციო მომსახურება შემსრულებლის ვებ-გვერდზე - www.accentnews.ge  -  ბანერი A 1 100 %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</si>
  <si>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www.accentnews.ge - ბანერი A 3 100 % ჩვენება მტავარ და შიდა გვერდებზე, </t>
  </si>
  <si>
    <t>შპს მედიაცენტრი მთავარი</t>
  </si>
  <si>
    <t xml:space="preserve">საინფორმაციო მომსახურება შემსრულებლის ვებ-გვერდზე - www.mcm.ge - მთვარი ბანერი 100 % ჩვენება მტავარ და შიდა გვერდებზე, </t>
  </si>
  <si>
    <t>საინფორმაციო მომსახურება შემსრულებლის ვებ-გვერდზე - www.for.ge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</si>
  <si>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www.mcm.ge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</si>
  <si>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ივ-ეტა</t>
  </si>
  <si>
    <t>514*128</t>
  </si>
  <si>
    <t xml:space="preserve">საინფორმაციო მომსახურება შემსრულებლის ვებ-გვერდზე - www.tiflisnews.ge - მთვარი ბანერი 100 % ჩვენება მტავარ და შიდა გვერდებზე, </t>
  </si>
  <si>
    <t>შპს ნსპ.გე</t>
  </si>
  <si>
    <t>650*135</t>
  </si>
  <si>
    <t xml:space="preserve">საინფორმაციო მომსახურება შემსრულებლის ვებ-გვერდზე - www.nsp.ge -  ბანერი ვიდეო გალერეისა და მტავარი სიახლეების ტოპ-სამეულს შორის; 100 % ჩვენება მტავარ და შიდა გვერდებზე, </t>
  </si>
  <si>
    <t>შპს ახალი ამბები</t>
  </si>
  <si>
    <t>საინფორმაციო მომსახურება შემსრულებლის ვებ-გვერდზე - www.ipn.ge  - დამკვეთის მიერ გამოგზავნილი ინფორმაციის სრული განთავსება ტვეში არაუმეტეს 15-ჯერ; მასალა: ფოტო+ვიდეო+ტექსტი</t>
  </si>
  <si>
    <t>საინფორმაციო მომსახურება შემსრულებლის ვებ-გვერდზე - www.ipn.ge  - დამკვეთის ღონისძიების ფოტო გადაღება და გავრცელება;</t>
  </si>
  <si>
    <t>საინფორმაციო მომსახურება შემსრულებლის ვებ-გვერდზე - www.ipn.ge  - დამკვეთის საინტერესო თემების შესახებ ინტერვიუების და კომნტარების მომზადება და გავრცელება</t>
  </si>
  <si>
    <t>ი/მ დიანა ლიპარტელიანი</t>
  </si>
  <si>
    <t>850*170</t>
  </si>
  <si>
    <t xml:space="preserve">საინფორმაციო მომსახურება შემსრულებლის ვებ-გვერდზე - www.mkhare.ge - N 1 ბანერი 100 % ჩვენება მტავარ და შიდა გვერდებზე, </t>
  </si>
  <si>
    <t>555*120</t>
  </si>
  <si>
    <t xml:space="preserve">საინფორმაციო მომსახურება შემსრულებლის ვებ-გვერდზე - www.mkhare.ge - N 2 ბანერი 100 % ჩვენება მტავარ და შიდა გვერდებზე, </t>
  </si>
  <si>
    <t>საინფორმაციო მომსახურება შემსრულებლის ვებ-გვერდზე - www.mkhare.ge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</si>
  <si>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www.nsp.ge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</si>
  <si>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ინფო</t>
  </si>
  <si>
    <t>600*90</t>
  </si>
  <si>
    <t xml:space="preserve">საინფორმაციო მომსახურება შემსრულებლის ვებ-გვერდზე - www.info9.ge  - TOP 1 ბანერი  100 % ჩვენება მტავარ და შიდა გვერდებზე, </t>
  </si>
  <si>
    <t>შპს ონგოუ</t>
  </si>
  <si>
    <t>976*90</t>
  </si>
  <si>
    <t xml:space="preserve">საინფორმაციო მომსახურება შემსრულებლის ვებ-გვერდზე - www.ongo.ge - მთვარი ბანერი 100 % ჩვენება მტავარ და შიდა გვერდებზე, </t>
  </si>
  <si>
    <t>შპს ახალი ამბების სააგენტო კაუკასუსნიუსი</t>
  </si>
  <si>
    <t>საინფორმაციო მომსახურება შემსრულებლის ვებ-გვერდზე - www.epn.ge  - www.expressnews.com.ge - www.expressnews.ge -დამკვეთის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</si>
  <si>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ყალაბეგაშვილი ორიონი</t>
  </si>
  <si>
    <t>1000*100</t>
  </si>
  <si>
    <t xml:space="preserve">საინფორმაციო მომსახურება შემსრულებლის ვებ-გვერდზე - www.speqtri.ge  - TOP  ბანერი  100 % ჩვენება მტავარ და შიდა გვერდებზე, </t>
  </si>
  <si>
    <t>საინფორმაციო მომსახურება შემსრულებლის ვებ-გვერდზე - www.speqtri.ge  -დამკვეთის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</si>
  <si>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ინფო რუსთავი</t>
  </si>
  <si>
    <t>728*80</t>
  </si>
  <si>
    <t xml:space="preserve">საინფორმაციო მომსახურება შემსრულებლის ვებ-გვერდზე - www.inforustavi.ge  - N 1  ბანერი  100 % ჩვენება მტავარ და შიდა გვერდებზე, </t>
  </si>
  <si>
    <t>საინფორმაციო მომსახურება შემსრულებლის ვებ-გვერდზე - www.inforustavi.ge  -დამკვეთის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</si>
  <si>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ვებ-გვერდზე - www.ongo.ge  -დამკვეთის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</si>
  <si>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პირველი</t>
  </si>
  <si>
    <t xml:space="preserve">საინფორმაციო მომსახურება შემსრულებლის ვებ-გვერდზე - www.pia.ge  და www.dijest.pia.ge - N 1  ბანერი  100 % ჩვენება მტავარ და შიდა გვერდებზე, </t>
  </si>
  <si>
    <t>საინფორმაციო მომსახურება შემსრულებლის ვებ-გვერდზე - www.exclusivenews.ge  -  -დამკვეთის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</t>
  </si>
  <si>
    <t>შპს Front News</t>
  </si>
  <si>
    <t xml:space="preserve">საინფორმაციო მომსახურება შემსრულებლის ვებ-გვერდზე - www.frontnews.ge  - TOP  ბანერი  100 % ჩვენება მტავარ და შიდა გვერდებზე, </t>
  </si>
  <si>
    <t>შპს ინფონიუსი</t>
  </si>
  <si>
    <t>578*120</t>
  </si>
  <si>
    <t xml:space="preserve">საინფორმაციო მომსახურება შემსრულებლის ვებ-გვერდზე - www.newspress.ge  -   ბანერი სლაიდის ქვემოტ 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</si>
  <si>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www.pia.ge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</si>
  <si>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პოსტალიონი</t>
  </si>
  <si>
    <t>930*100</t>
  </si>
  <si>
    <t xml:space="preserve">საინფორმაციო მომსახურება შემსრულებლის ვებ-გვერდზე - www.infopostalioni.com  მთვარი ბანერი 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</si>
  <si>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www.tiflisnews.ge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</si>
  <si>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P.S. (პოსტსკრიპტუმი)</t>
  </si>
  <si>
    <t>700*100</t>
  </si>
  <si>
    <t xml:space="preserve">საინფორმაციო მომსახურება შემსრულებლის ვებ-გვერდზე - www.psnews.ge TOP ბანერი B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</si>
  <si>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www.psnews.ge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</si>
  <si>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გაზეთი- პოსტსრიპტუმი - ბეჭდური ვერსია 4 ერთეული შიდა გვერდის ნახევარი</t>
  </si>
  <si>
    <t>გაზეთი- პოსტსრიპტუმი - ბეჭდური ვერსია 2 ერთეული გაზეთის პირველი გვერდის ნაწილი/ფერადი</t>
  </si>
  <si>
    <t>შპს კახეთის ხმა</t>
  </si>
  <si>
    <t>15,09,2020-15,10,2020</t>
  </si>
  <si>
    <t>300*250</t>
  </si>
  <si>
    <t xml:space="preserve">საინფორმაციო მომსახურება შემსრულებლის ვებ-გვერდზე - www.knews.ge მთავარი  ბანერი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</si>
  <si>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www.knews.ge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</si>
  <si>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 xml:space="preserve">საინფორმაციო მომსახურება შემსრულებლის ვებ-გვერდზე - www.infopostalioni.com  მდამკვეთის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</si>
  <si>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პრაიმ თაიმი</t>
  </si>
  <si>
    <t>1250*110</t>
  </si>
  <si>
    <t xml:space="preserve">საინფორმაციო მომსახურება შემსრულებლის ვებ-გვერდზე - www.primetime.ge მთავარი  ბანერი N 1;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</si>
  <si>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www.primetime.ge მთავარი  ბანერი N 2;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</si>
  <si>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www.info9.ge  - მდამკვეთის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</si>
  <si>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1285*100</t>
  </si>
  <si>
    <t xml:space="preserve">საინფორმაციო მომსახურება შემსრულებლის ვებ-გვერდზე - www.ipress.ge A 1 - ბანერი  ;  100 % ჩვენება მთავარ და შიდა გვერდებზე, </t>
  </si>
  <si>
    <t>768*120</t>
  </si>
  <si>
    <t xml:space="preserve">საინფორმაციო მომსახურება შემსრულებლის ვებ-გვერდზე - www.ipress.ge A 5 - ბანერი  ; 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</si>
  <si>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www.ibusiness.ge  - www.imtavroba.ge - www.iregions.ge  A 1 - ბანერი  ;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</si>
  <si>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www.ibusiness.ge  - www.imtavroba.ge - www.iregions.ge  A 5 - ბანერი  ; 100 % ჩვენება მთავარ და შიდა გვერდებზე, </t>
  </si>
  <si>
    <t>შპს კვირა+</t>
  </si>
  <si>
    <t xml:space="preserve">საინფორმაციო მომსახურება შემსრულებლის ვებ-გვერდზე - www.kvira.ge და www.region.kvira.ge - ბანერი N 1 ;  100 % ჩვენება მთავარ და შიდა გვერდებზე, </t>
  </si>
  <si>
    <t>325*250</t>
  </si>
  <si>
    <t xml:space="preserve">საინფორმაციო მომსახურება შემსრულებლის ვებ-გვერდზე - www.kvira.ge და www.region.kvira.ge - ბანერი N 2 ;  100 % ჩვენება მთავარ და შიდა გვერდებზე, </t>
  </si>
  <si>
    <t>სარეკლამო მომსახურება შემსრულებლის FACEBOOK გვერდებზე</t>
  </si>
  <si>
    <t xml:space="preserve">საინფორმაციო მომსახურება შემსრულებლის ვებ-გვერდზე - www.primetime.ge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</si>
  <si>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რეპორტიორი</t>
  </si>
  <si>
    <t>1012*114</t>
  </si>
  <si>
    <t xml:space="preserve">საინფორმაციო მომსახურება შემსრულებლის ვებ-გვერდზე - www.reportiori.ge  - ბანერი N 1 ;  100 % ჩვენება მთავარ და შიდა გვერდებზე, </t>
  </si>
  <si>
    <t>1028*960</t>
  </si>
  <si>
    <t xml:space="preserve">საინფორმაციო მომსახურება შემსრულებლის ვებ-გვერდზე - www.reportiori.ge  - ბანერი N 2 ; 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</si>
  <si>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www.qartuliazri.ge  - ბანერი N 1 ; 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</si>
  <si>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www.qartuliazri.ge  - ბანერი N 2 ; 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</si>
  <si>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www.newspress.ge  - 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</si>
  <si>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 xml:space="preserve">საინფორმაციო მომსახურება შემსრულებლის ვებ-გვერდზე - www.accentnews.ge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</si>
  <si>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კვირის პალიტრა</t>
  </si>
  <si>
    <t>კვირის პალიტრა - გაზეთი - ბეჭდური ვერსია- 8 ერთეული შიდა გვერდის ნახევარი</t>
  </si>
  <si>
    <t>ჟურნალი "გზა" ბეჭდური ვერსია - 6 ერთეული შიდა გვერდი</t>
  </si>
  <si>
    <t xml:space="preserve">საინფორმაციო მომსახურება შემსრულებლის ვებ-გვერდზე - www.qartuliazri.ge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</si>
  <si>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 xml:space="preserve">საინფორმაციო მომსახურება შემსრულებლის ვებ-გვერდზე - www.reportiori.ge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</si>
  <si>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საინფორმაციო სააგენტო კომერსანტი</t>
  </si>
  <si>
    <t xml:space="preserve">საინფორმაციო მომსახურება შემსრულებლის ვებ-გვერდზე - www.commersant.ge  - TOP ბანერი  100 % ჩვენება მტავარ და შიდა გვერდებზე, </t>
  </si>
  <si>
    <t xml:space="preserve">საინფორმაციო მომსახურება შემსრულებლის ვებ-გვერდზე - www.kvira.ge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</si>
  <si>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 xml:space="preserve">საინფორმაციო მომსახურება შემსრულებლის ვებ-გვერდზე - www.region.kvira.ge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</si>
  <si>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675*100</t>
  </si>
  <si>
    <t xml:space="preserve">საინფორმაციო მომსახურება შემსრულებლის ვებ-გვერდზე - www.epn.ge  - www.expressnews.com.ge - www.expressnews.ge - TOP ბანერი 100 % ჩვენება მტავარ და შიდა გვერდებზე, </t>
  </si>
  <si>
    <t>1000*200</t>
  </si>
  <si>
    <t xml:space="preserve">საინფორმაციო მომსახურება შემსრულებლის ვებ-გვერდზე - www.spnews.ge ბანერი N A ; 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</si>
  <si>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www.commersant.ge  -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</si>
  <si>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ჩემი ხარაგაული</t>
  </si>
  <si>
    <t xml:space="preserve">საინფორმაციო მომსახურება შემსრულებლის ვებ-გვერდზე - www.chemikharagauli.com ბანერი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</si>
  <si>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www.chemikharagauli.com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</si>
  <si>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შპს ჯორჯია თუდეი</t>
  </si>
  <si>
    <t>1000*120</t>
  </si>
  <si>
    <t xml:space="preserve">საინფორმაციო მომსახურება შემსრულებლის ვებ-გვერდზე - www.georgiatoday.ge მთავარი ბანერი 100 % ჩვენება მთავარ და შიდა გვერდებზე, </t>
  </si>
  <si>
    <t>ქუჩაში დამონტაჟებული ეკრანი</t>
  </si>
  <si>
    <t>შპს ჯი-ჯეი ჯგუფი</t>
  </si>
  <si>
    <t>სარეკლამო მონიტორი - თბილისი, კ. გასმსახურდიას 45 (6000 წამი/დღე-ღამეში)</t>
  </si>
  <si>
    <t>შპს მონიტორ ედს</t>
  </si>
  <si>
    <t>10,09,2020-10,11,2020</t>
  </si>
  <si>
    <t>სარეკლამო მონიტორის იჯარა - თბილისი ჭავჭავაძის გამზ. ვაკის პარკის მიმდებარედ</t>
  </si>
  <si>
    <t>სარეკლამო მონიტორის იჯარა - თბილისი ჭავჭავაძის გამზ. ვარაზის ხევი</t>
  </si>
  <si>
    <t>სარეკლამო მონიტორის იჯარა - თბილისი, სანაპირო უისტიციის სახლის მიმდებარედ</t>
  </si>
  <si>
    <t>სარეკლამო მონიტორის იჯარა - თბილისი, საბჭოს მოედანი</t>
  </si>
  <si>
    <t>სარეკლამო მონიტორის იჯარა - თბილისი, ჟვანიას მოედანი</t>
  </si>
  <si>
    <t>სარეკლამო მონიტორის იჯარა - თბილისი, ვარკეთილი მეტროს მიმდებარედ</t>
  </si>
  <si>
    <t>რადიო რეკლამა</t>
  </si>
  <si>
    <t>10,09,2020-31,10,2020</t>
  </si>
  <si>
    <t>რადიო რეკლამა  კომერსანტზე FM 95,5</t>
  </si>
  <si>
    <t>სატელევიზიო რეკლამის ხარჯი</t>
  </si>
  <si>
    <t>შპს ჯი-დი-ეს თი-ვი</t>
  </si>
  <si>
    <t>11.09.2020-30.10.2020</t>
  </si>
  <si>
    <t>სატელევიზიო პოლიტიკური რეკლამა</t>
  </si>
  <si>
    <t>შპს რადიო ჰოლდინგი ფორტუნა</t>
  </si>
  <si>
    <t>სარეკლამო მომსახურება (ავტორადიო)</t>
  </si>
  <si>
    <t>სარეკლამო მომსახურება (არ დაიდარდო)</t>
  </si>
  <si>
    <t>სარეკლამო მომსახურება (ფორტუნა)</t>
  </si>
  <si>
    <t>სარეკლამო მომსახურება (ფორტუნა პლუსი)</t>
  </si>
  <si>
    <t>შპს რადიო იმედი</t>
  </si>
  <si>
    <t>სარეკლამო მომსახურება</t>
  </si>
  <si>
    <t>შპს პოსტვ</t>
  </si>
  <si>
    <t>შპს სამაუწყებლო კომპანია რუსთავი 2</t>
  </si>
  <si>
    <t>შპს ტელეიმედი</t>
  </si>
  <si>
    <t>შპს მდ ჯგუფი</t>
  </si>
  <si>
    <t>სარეკლამო რგოლის განთავსება რადიო უცნობში</t>
  </si>
  <si>
    <t>შპს სამაუწყებლო კომპანია ბოლნელი</t>
  </si>
  <si>
    <t>18.09.2020-30.10.2020</t>
  </si>
  <si>
    <t>შპს სამაუწყებლო კომპანია მეცხრე ტალღა</t>
  </si>
  <si>
    <t>შპს ბიგბორდი</t>
  </si>
  <si>
    <t>16,09,2020-15,11,2020</t>
  </si>
  <si>
    <t>სარეკლამო ზედაპირის ბეჭდვა, იჯარა, მონტაჟი-დემონტაჟი/თბილისი ისნის მეტრო /ბაზრობასთან</t>
  </si>
  <si>
    <t>ი/მ აბლოთია ონისე</t>
  </si>
  <si>
    <t>03,09,2020-02,11,2020</t>
  </si>
  <si>
    <t>მონიტორზე სარეკლამო პლიპების განთავსება/ზუგდიდი, რუსთაველის ქ. 236</t>
  </si>
  <si>
    <t>შპს გურია ნიუსი</t>
  </si>
  <si>
    <t>07,09,2020-06,11,2020</t>
  </si>
  <si>
    <t>800*100</t>
  </si>
  <si>
    <t xml:space="preserve">სარეკლამო ადგილი პოლიტიკური რეკლამისთვის ვებ-გვერდზე - www.gurianews.com A - ბანერი  ;  100 % ჩვენება მთავარ და შიდა გვერდებზე, </t>
  </si>
  <si>
    <t xml:space="preserve">საინფორმაციო მომსახურება შემსრულებლის ვებ-გვერდზე - www.gurianews.com დამკვეთის მიერ გამოგზავნილი ინფორმაციის სრული განთავსება შეუზღუდავი რაოდენობით მასალა: ფოტო+ვიდეო+ტექსტი  </t>
  </si>
  <si>
    <t>გურია ნიუსი გაზეთი - ბეჭდური ვერსია 8 ერთეული გაზეთის პირველი გვერდის ნაწილი</t>
  </si>
  <si>
    <t>გურია ნიუსი გაზეთი - ბეჭდური ვერსია 8 ერთეული შიდა გვერდის ნაწილი</t>
  </si>
  <si>
    <t>15,09,2020-31,10,2020</t>
  </si>
  <si>
    <t xml:space="preserve">სარეკლამო ადგილი პოლიტიკური რეკლამისთვის ვებ-გვერდზე - www.borjominews.ge - ლოგოს გვერდით TOP ბანერი  ;  100 % ჩვენება მთავარ და შიდა გვერდებზე, </t>
  </si>
  <si>
    <t>საინფორმაციო მომსახურება შემსრულებლის ვებ-გვერდზე - - www.borjominews.ge სტატიის მომზადება დამკვეთისთვის და განტავსება</t>
  </si>
  <si>
    <t>გაზეტთი - "ბორჯომი News" - ბეჭდური ვერსია - 1 ერთეული ფერადი პირველი გვერდის ნახევარი</t>
  </si>
  <si>
    <t>შპს ბიუთი+</t>
  </si>
  <si>
    <t>16,09,2020</t>
  </si>
  <si>
    <t>ლაით ბოქსში პოსტერის განთავსება განათებიტ</t>
  </si>
  <si>
    <t>შპს ბლექ-სი სტუდია</t>
  </si>
  <si>
    <t>17,09,2020-31,10,2020</t>
  </si>
  <si>
    <t>სარეკლამო ბანერის განთავსება/ბათუმი ცენტრალურ გვირაბთან</t>
  </si>
  <si>
    <t>შპს კრეატორი</t>
  </si>
  <si>
    <t xml:space="preserve">ორიმხრივი გამოყენების ბანერი გარე განათების ბოძებისთვის/აბაშის მუნიციპალიტეტში </t>
  </si>
  <si>
    <t>შპს ანილე</t>
  </si>
  <si>
    <t>სარეკლამო ვიდეორგოლების გაშვება გარე მონიტორზე</t>
  </si>
  <si>
    <t>შპს ედსგრუპი</t>
  </si>
  <si>
    <t>სსიპ ქ. თელავის ვაჟა-ფშაველას სახ.პროფესიული სახელმწიფო დრამატული თეატრი</t>
  </si>
  <si>
    <t>შპს პლაზა+</t>
  </si>
  <si>
    <t>18,09,2020-30,10,2020</t>
  </si>
  <si>
    <t>ი/მ ბერიშვილი თამარ</t>
  </si>
  <si>
    <t xml:space="preserve"> მონიტორებზე სარეკლამო კლიპების განთავსება /ზუგდიდი, რუსთაველის და კოსტავას ქუჩების კვეთა</t>
  </si>
  <si>
    <t>შპს გლობალ ედვერთაისინგ ჯორჯია</t>
  </si>
  <si>
    <t>01.09.2020</t>
  </si>
  <si>
    <t>სატელევიზიო საიმიჯო ვიდეო რგოლის დამზადება (გადაღება და სრული მონტაჟი)</t>
  </si>
  <si>
    <t>შპს კიკალა სტუდიო</t>
  </si>
  <si>
    <t>14.09.2020</t>
  </si>
  <si>
    <t>ფოტოგრაფიული მომსახურება</t>
  </si>
  <si>
    <t>ა.ა.ი.პ. თავისუფალი მედია სივრცე</t>
  </si>
  <si>
    <t>სარეკლამო ადგილი პოლიტიკური რეკლამისთვის "საქართველოს საასრჩევნო კოდექსის" 189-ე მუხლის მე-4 და მე-6 პუნქტების შესაბამისად</t>
  </si>
  <si>
    <t>სპს ტოკ ტვ</t>
  </si>
  <si>
    <t>ა.ა.ი.პ.საზოგადოებრივი ორგანიზაცია რადიო-ტელევიზია ფარვანა</t>
  </si>
  <si>
    <t>შპს ტვ 25</t>
  </si>
  <si>
    <t>შპს მედია ჯგუფი</t>
  </si>
  <si>
    <t>შპს ტელეკომპანია დია</t>
  </si>
  <si>
    <t>სს ქვემო ქართლის ტელე-რადიო კომპანია</t>
  </si>
  <si>
    <t>შპს დამოუკიდებელი ტელეკომპანია მეგა-ტვ</t>
  </si>
  <si>
    <t>შპს ტელე-რადიო კომპანია თრიალეთი</t>
  </si>
  <si>
    <t>შპს მარნეული ტვ</t>
  </si>
  <si>
    <t>შპს ტელერადიო კორპორაცია ინფორმკავშირი ტელევიზია არგო</t>
  </si>
  <si>
    <t>შპს სამაუწყებლო კომპანია იმერვიზია</t>
  </si>
  <si>
    <t>შპს ტელეკომპანია ეგრისი</t>
  </si>
  <si>
    <t>შპს საინფორმაციო ცენტრი შპს "კოლხეთი 89"</t>
  </si>
  <si>
    <t>შპს იმპერია</t>
  </si>
  <si>
    <t>შპს ტელეკომპანია თანამგზავრი</t>
  </si>
  <si>
    <t>შპს ტელე-რადიო პრესკომპანია ზარი</t>
  </si>
  <si>
    <t>შპს ტელეკომპანია გურჯაანი</t>
  </si>
  <si>
    <t>შპს ტელერადიოკომპანია რიონი</t>
  </si>
  <si>
    <t>შპს ტელე-რადიო კომპანია ბორჯომი</t>
  </si>
  <si>
    <t>შპს ტელერადიო კომპანია ატვ-12</t>
  </si>
  <si>
    <t>შპს ოფშონს Option</t>
  </si>
  <si>
    <t>ახალქალაქი / კარწახი (თურქეთის საზღვარი) საავტომობილო გზის მე-3 კმ. 184მ(გზაჯვარედინი)</t>
  </si>
  <si>
    <t>ახალქალაქი-ნინოწმინდა (სომხეთის რესპუბლიკის საზღვარი) საავტ, გზის 68კმ 683მ</t>
  </si>
  <si>
    <t xml:space="preserve"> თბილისი / სამტრედიის და აგლაძის ქუჩების კვეთა</t>
  </si>
  <si>
    <t>თბილისი/ ჰოლიდელი ინნ-ის წინ გპი-ს სახურავი</t>
  </si>
  <si>
    <t>კასპის სააკაძის ქუჩის დასაწყისი (ჰაიდელბერგი)</t>
  </si>
  <si>
    <t>ნინოწმინდა / ოვსეპიანის ქუჩა თბილისის გზატკეცილზე</t>
  </si>
  <si>
    <t>ნინოწმინდა / თავისუფლების NN8</t>
  </si>
  <si>
    <t>ზუგდიდი /სოხუმის ქ, 111, საჯვაროს შუქნიშანთან I</t>
  </si>
  <si>
    <t>ზუგდიდი / სოხუმის ქ, 111, საჯვაროს შუქნიშანთან II</t>
  </si>
  <si>
    <t>ლაგოდეხი / აღმაშენებლის ქ.</t>
  </si>
  <si>
    <t>ქობულეთი / მერიის მიმდებარედ</t>
  </si>
  <si>
    <t>თელავი / ანდრონიკაშვილის ქ.</t>
  </si>
  <si>
    <t>ფოთი / რეკვავას ქ. ნაბადას ხიდის მიმდ.</t>
  </si>
  <si>
    <t>რუსთავი / მეგობრობის ქ. #32</t>
  </si>
  <si>
    <t>რუსთავი /მეგობრობის ქ. #32</t>
  </si>
  <si>
    <t>yvareli /გავაზის გადასახვევთან (მარინე ჯანიკაშვილი)</t>
  </si>
  <si>
    <t>ყვარლის შესასვლელი (კორპ. ქინძმარაული)</t>
  </si>
  <si>
    <t>yvareli / სოფ. ენისლის შესასვლელი</t>
  </si>
  <si>
    <t>yvareli / სოფ. ახალსოფლის შესასვლელი (თენგიზ მანძულაშვილი)</t>
  </si>
  <si>
    <t xml:space="preserve">xobi /სახოკიას ქ., №1 </t>
  </si>
  <si>
    <t>xobi /ც. დადიანის ქ #200</t>
  </si>
  <si>
    <t>sagarejo / სოფ.თოხლიაური (კახეთის გზატკეცილი)</t>
  </si>
  <si>
    <t>ქ.საგარეჯო, (პოლიციის მიმდებარედ)</t>
  </si>
  <si>
    <t>sagarejo /სოფ. ხაშმი</t>
  </si>
  <si>
    <t>Telavi /ჭავჭავაძის ქ. (ნიკორასთან) მხოლოდ დასავლეთ მხარეს (მაჟორიტარი)</t>
  </si>
  <si>
    <t>Telavi /სააკაძის მოედანი (გამგეობასთან) (მაჟორიტარი)</t>
  </si>
  <si>
    <t>თელავის ვისოლთან</t>
  </si>
  <si>
    <t>Telavi /თიბისი ბანკის მოპირდაპირედ (მხოლოდ დასავლეთის მხარეს)</t>
  </si>
  <si>
    <t xml:space="preserve">Telavi /აღმაშენებლის და კავკასიონის ქუჩების კვეთა </t>
  </si>
  <si>
    <t>Telavi /ვარდოშვილის და ჭავჭავაძის ქუჩების კვეთა (ვარდოშვილის ქუჩის მხარეს)</t>
  </si>
  <si>
    <t>Telavi /იუსტიციის სახლის გვერდით</t>
  </si>
  <si>
    <t>Telavi /ბაზრის მიმდებარედ ვერტიკალური (პარტია)</t>
  </si>
  <si>
    <t>Telavi /რუსთაველი-აღამაშენებლის გასაყარი</t>
  </si>
  <si>
    <t>axmeta / ჩოლოყაშვილის ქ.</t>
  </si>
  <si>
    <t>axmeta /ჩოლოყაშვილის ქ.</t>
  </si>
  <si>
    <t>ჩოლოყაშვილის ქ.axmeta /</t>
  </si>
  <si>
    <t>გურჯაანი, ეკლესიის მიმდებარედ</t>
  </si>
  <si>
    <t>გურჯაანი ცენტრი (სუფთა სახლის სახურავი)</t>
  </si>
  <si>
    <t>გურჯაანი, სოფ. ველისციხე</t>
  </si>
  <si>
    <t>გურჯაანი, სოფ. კოტეხი</t>
  </si>
  <si>
    <t>dedofliswaro / გასასვლელთან - ლიანდაგებთან</t>
  </si>
  <si>
    <t>კასპი / კასპის სააკაძის ქუჩის დასაწყისი</t>
  </si>
  <si>
    <t>კასპი /სააკაძის ქ. # 27 ა (სასტუმროს ფასადი)</t>
  </si>
  <si>
    <t xml:space="preserve">ბორჯომი /რუსთაველის მოედანი # 1 </t>
  </si>
  <si>
    <t xml:space="preserve">ბორჯომი / რუსთაველის მოედანი # 1 </t>
  </si>
  <si>
    <t>ქ. ბორჯომი თორის ქ # 6</t>
  </si>
  <si>
    <t>საგარეჯო /სოფ. ქეშალო; მე-12 ქ. #12</t>
  </si>
  <si>
    <t>ლაგოდეხი /კაბალი (დასაზუსტებელია)</t>
  </si>
  <si>
    <t>ლაგოდეხი /9 აპრილის ქუჩა # 42</t>
  </si>
  <si>
    <t>ლაგოდეხი /კოსკტავას #15</t>
  </si>
  <si>
    <t>ლაგოდეხი / სოფ. აფენი</t>
  </si>
  <si>
    <t>სიღნაღი / აღმაშენებლის N2 (თეატრის  შენობა)</t>
  </si>
  <si>
    <t>სიღნაღი / ქ.წნორი   -  მექანიკური  ქარხნის კედელი</t>
  </si>
  <si>
    <t>სიღნაღი /სოფელი ანაგა-სახლის  კედელი</t>
  </si>
  <si>
    <t>სიღნაღი /სოფელი ილიაწმინდა - დაწესებულების კედელი</t>
  </si>
  <si>
    <t xml:space="preserve">სიღნაღი / სოფელი ნუკრიანი- სახლის კედელი </t>
  </si>
  <si>
    <t>დედოფლისწყარო /სოფელი ზემო მაჩხაანის ცენტრში არსებულ კერძო შენობა ფასადი</t>
  </si>
  <si>
    <t>ბოლნისი /ამალო (დასამზადებელია კონსტრუქცია) აზერბაიჯანული</t>
  </si>
  <si>
    <t>ბოლნისი /ქ.დმანისი დმანისი, 9 აპრილის ჩიხი, N25  ქართული</t>
  </si>
  <si>
    <t>ბოლნისი /ქ. დმანისი, 9 აპრილის ქუჩა N129 ქართული</t>
  </si>
  <si>
    <t>ბოლნისი /კამარლო (დასამზადებელია კონსტრუქცია) ქართულ აზერბაიჯანული</t>
  </si>
  <si>
    <t>კარაბულახი (დასამზადებელია კონსტრუქცია) ქართულ აზერბაიჯანული</t>
  </si>
  <si>
    <t>ბოლნისი /ოროზმანი (დასამზადებელია კონსტრუქცია)</t>
  </si>
  <si>
    <t>ბოლნისი /დაბა კაზრეთი (დასამზადებელია კონსტრუქცია)</t>
  </si>
  <si>
    <t>ბოლნისი /ნახიდური ქართულ აზერბაიჯანული წარწერა (დასამზადებელია კონსტრუქცია)</t>
  </si>
  <si>
    <t>ბოლნისი /ტალავერი ქართულ აზერბაიჯანული წარწერა (დასამზადებელია კონსტრუქცია)</t>
  </si>
  <si>
    <t>ხობი / სოფ. საჯიჯაო</t>
  </si>
  <si>
    <t xml:space="preserve">ხობი / სოფ. ხეთახობი / </t>
  </si>
  <si>
    <t>ხობი /სოფ. ქვემო ქვალონი</t>
  </si>
  <si>
    <t>მარტვილი, თავისუფლების ქ. #22</t>
  </si>
  <si>
    <t>მარტვილი, თავისუფლების ქ. #14</t>
  </si>
  <si>
    <t>მარტვილი, თავისუფლების ქ. #8</t>
  </si>
  <si>
    <t>მარტვილი, თავისუფლების ქ. #12</t>
  </si>
  <si>
    <t>მარტვილი, თავისუფლების ქ.</t>
  </si>
  <si>
    <t>მცხეთა / აღმაშენებლის ქ</t>
  </si>
  <si>
    <t>სატრანსპორტო საშუალებებზე განთავსებული რეკლამა</t>
  </si>
  <si>
    <t>შპს ალმა</t>
  </si>
  <si>
    <t>01/09/2020 - 30/09/2020</t>
  </si>
  <si>
    <t>ლურჯი MAN / სრული ბრენდირება (უკანა ჩარჩო ; მძღოლის მხარეს ჩარჩო და ბადე-სტიკერი (ჩარჩოს თავზე) ; მგზავრების მხარეს ჩარჩო და ბადე-სტიკერი (ჩარჩოს თავზე)</t>
  </si>
  <si>
    <t>მწვანე MAN / ნაწილობრივი ბრენდირება (უკანა ჩარჩო ; მძღოლის მხარეს ბადე-სტიკერები რამოდენიმე მინაზე ; მგზავრების მხარეს ბადე-სტიკერი რამოდენიმე მინაზე)</t>
  </si>
  <si>
    <t>მწვანე ISUZU / სრული ბრენდირება (უკანა ჩარჩო ; მძღოლის მხარეს ჩარჩო და ბადე-სტიკერი (ჩარჩოს თავზე) ; მგზავრების მხარეს ჩარჩო და ბადე-სტიკერი (ჩარჩოს თავზე)</t>
  </si>
  <si>
    <t>396x252</t>
  </si>
  <si>
    <t>თბილისი /ჭავჭავაძე, კავსაძის კუთხესთან</t>
  </si>
  <si>
    <t>540x288</t>
  </si>
  <si>
    <t>თბილისი /თამარაშვილი (პატარა)</t>
  </si>
  <si>
    <t>418x242</t>
  </si>
  <si>
    <t>თბილისი /სადგურის მოედანი</t>
  </si>
  <si>
    <t>462x264</t>
  </si>
  <si>
    <t>თბილისი /გლდანი (ხიზანიშვილის ქ.)</t>
  </si>
  <si>
    <t>თბილისი /პეკინი-საბურთალოს ქ.</t>
  </si>
  <si>
    <t>550x308</t>
  </si>
  <si>
    <t>თბილისი /სააკაძის მოედანზე</t>
  </si>
  <si>
    <t>672x380</t>
  </si>
  <si>
    <t>თბილისი /ვარკეთილი (მეტროს მიმდებარედ)</t>
  </si>
  <si>
    <t>682x396</t>
  </si>
  <si>
    <t>თბილისი /ვარდების მოედანზე</t>
  </si>
  <si>
    <t>1152x510</t>
  </si>
  <si>
    <t xml:space="preserve">თბილისი /ქინგ-დევიდი </t>
  </si>
  <si>
    <t>396x176</t>
  </si>
  <si>
    <t xml:space="preserve">თბილისი /თავისუფლება </t>
  </si>
  <si>
    <t>506x198</t>
  </si>
  <si>
    <t xml:space="preserve">თბილისი /ვაკის პარკი </t>
  </si>
  <si>
    <t>1152x620</t>
  </si>
  <si>
    <t>თბილისი /თამარაშვილი (დიდი)</t>
  </si>
  <si>
    <t>384x320</t>
  </si>
  <si>
    <t>თბილისი /კაზინო აჭარა (კოსტავას ქ.)</t>
  </si>
  <si>
    <t>374x220</t>
  </si>
  <si>
    <t>თბილისი /პეკინი-ბახტრიონი</t>
  </si>
  <si>
    <t>864x480</t>
  </si>
  <si>
    <t>თბილისი /გლდანი-მუხიანის გადასახვევი</t>
  </si>
  <si>
    <t>1152x606</t>
  </si>
  <si>
    <t>თბილისი /ტელევიზიასთან</t>
  </si>
  <si>
    <t>768x437</t>
  </si>
  <si>
    <t xml:space="preserve">თბილისი /შარტავა-ბულაჩაური </t>
  </si>
  <si>
    <t>1440x768</t>
  </si>
  <si>
    <t>თბილისი /ფილარმონია</t>
  </si>
  <si>
    <t>1320x840</t>
  </si>
  <si>
    <t>თბილისი /ვახუშტის ხიდი</t>
  </si>
  <si>
    <t>672x252</t>
  </si>
  <si>
    <t>თბილისი /შარდენი 2 (ხიდის ზევით)</t>
  </si>
  <si>
    <t>728x416</t>
  </si>
  <si>
    <t>თბილისი /შარდენი 1 (ხიდის ქვეშ)</t>
  </si>
  <si>
    <t>384x640</t>
  </si>
  <si>
    <t>თბილისი /შარდენი UNIQ</t>
  </si>
  <si>
    <t>576x384</t>
  </si>
  <si>
    <t>ზუგდიდი /ზუგდიდის მოედანი</t>
  </si>
  <si>
    <t>480X288</t>
  </si>
  <si>
    <t>ბორჯომი LED</t>
  </si>
  <si>
    <t>1366x718</t>
  </si>
  <si>
    <t>ბათუმი (თბილისის მოედანი)</t>
  </si>
  <si>
    <t>576x288</t>
  </si>
  <si>
    <t>ბათუმი (მაკდონალდსთან)</t>
  </si>
  <si>
    <t>ბათუმი (კარფურთან)</t>
  </si>
  <si>
    <t>768x480</t>
  </si>
  <si>
    <t>სარფი / საზღვართან</t>
  </si>
  <si>
    <t>288x192</t>
  </si>
  <si>
    <t>ქუთაისი 3x2</t>
  </si>
  <si>
    <t>480x288</t>
  </si>
  <si>
    <t>ქუთაისი გალერია</t>
  </si>
  <si>
    <t>ქუთაისი მოედანი</t>
  </si>
  <si>
    <t>15,09,2020-06,10,2020</t>
  </si>
  <si>
    <t>თბილისი/ სააკაძის მოედანი</t>
  </si>
  <si>
    <t>15,09,2020-14,10,2020</t>
  </si>
  <si>
    <t>ლანჩხუთი/მოედანტან</t>
  </si>
  <si>
    <t>წალკა/არისტოტელეს ქუჩა(სკვერში)</t>
  </si>
  <si>
    <t>თეთრიწყარო, დიდგორის ქუჩის დასაწყისი</t>
  </si>
  <si>
    <t>ბაღდათი, მაიკოვსკის ძეგლთან</t>
  </si>
  <si>
    <t>ხონი, ჭანტურიას ქუჩაზე</t>
  </si>
  <si>
    <t xml:space="preserve">თერჯოლა, </t>
  </si>
  <si>
    <t>ვანი/თამარ მეფის ქუჩა</t>
  </si>
  <si>
    <t>მესტია / ჯ.ხაფთანის N 1-ის მიმდებარედ</t>
  </si>
  <si>
    <t>შპს აუთდორ.ჯი</t>
  </si>
  <si>
    <t>08,09,2020</t>
  </si>
  <si>
    <t>გადაბეჭდვა/მარცხენა სანაპირო ელიავას ბაზრობამდე კანარგოსთან</t>
  </si>
  <si>
    <t>გადაბეჭდვა/მარცხენა სანაპირო თავდაცვის სამინისტროს ასახვევთან</t>
  </si>
  <si>
    <t>გადაბეჭდვა/ მარცხენა სანაპირო, წმ. ნიკოლოზის ეკლესიასთან</t>
  </si>
  <si>
    <t xml:space="preserve">გადაბეჭდვა/ თამარ მეფის გამზირი კლარა ცეტკინის გადაკვეთა </t>
  </si>
  <si>
    <t>გადაბეჭდვა/ წერეთლის გამზ. სამთო ქიმიასთან</t>
  </si>
  <si>
    <t>გადაბეჭდვა/ თ.მღვდლის ქ. ბავშვთა სამყაროს მიმდებარედ</t>
  </si>
  <si>
    <t>10,09,2020</t>
  </si>
  <si>
    <t>გადაბეჭდვა/ცენტრალური გზა (ჩალაუბნის ტეკი)</t>
  </si>
  <si>
    <t>14,09,2020</t>
  </si>
  <si>
    <t>თბილისი / გელოვანის გამზ.მათე</t>
  </si>
  <si>
    <t>თბილისი / მარცხენა სანაპირო ელიავას ბაზრობამდე კანარგოსთან</t>
  </si>
  <si>
    <t>თბილისი / მარცხენა სანაპირო თავდაცვის სამინისტროს ასახვევთან</t>
  </si>
  <si>
    <t>თბილისი/ ელბაქიძის აღმართი, ჯავახიშვილის ქ. 12-ის მოპირდაპირედ</t>
  </si>
  <si>
    <t>ალ. ყაზბეგის გამზ. 47 შანხაის შესახვევის მოპირდაპირედ</t>
  </si>
  <si>
    <t>ნუცუბიძის  და ასანთიანის ქუჩწების გადაკვეთასთან</t>
  </si>
  <si>
    <t>თბილისი კანდელაკის ქ. ა 16</t>
  </si>
  <si>
    <t>თბილისი/სააკაძის მოედნის მიმდებარედ, გოთუას ქუჩის ჩასახვევთან</t>
  </si>
  <si>
    <t>ერისთავის ქ. დიდუბის მეტროს უკანა ამოსასვლელი</t>
  </si>
  <si>
    <t>თბილისი/ დადიანის ქ.გადასასვლელ ხიდამდე</t>
  </si>
  <si>
    <t>თბილისი / მეტრო ღრმაღელეს მიმდებარედ</t>
  </si>
  <si>
    <t>თბილისი/ქ.წამებულის გამზ. და შავი ზღვის ქ-ის კვეთა</t>
  </si>
  <si>
    <t xml:space="preserve">თბილისი/ აღმაშენებლის ხეივნის დასაწ. </t>
  </si>
  <si>
    <t>თბილისი/ თ.მღვდლის  ქ. ბავშვთა სამყაროს მიმდებარედ</t>
  </si>
  <si>
    <t>15,09,2020</t>
  </si>
  <si>
    <t>თბილისი/მარცხენა სანაპირო. წმ.ნიკოლოზის ეკლესიასთან</t>
  </si>
  <si>
    <t>თბილისი/გლდანის ხიდთან დიღომი-გლდანის მაგისტრალი</t>
  </si>
  <si>
    <t>თბილისი/ნავთლუღის ბაზარი</t>
  </si>
  <si>
    <t xml:space="preserve">თბილისი / ვაკე საბურთალო, თამარაშვილის ქ. </t>
  </si>
  <si>
    <t>ვერეს ხეობა/ ვაკე საბურთალოდან მიმავალი</t>
  </si>
  <si>
    <t>ქავთარაძის ქ. ჯიქიას და მაღლივის გადასახვევთან</t>
  </si>
  <si>
    <t>ჭავჭავაძის გამზ. ვაკის პარკის მიმდებარედ</t>
  </si>
  <si>
    <t>თამარ მეფის გამზ. კლარა ცეტკინის გადაკვეთა</t>
  </si>
  <si>
    <t>წერეთლის გამზ. სამთო ქიმიასთან</t>
  </si>
  <si>
    <t>თბილისი / ჯავახეთის ქ. ვარკეთილის მეტრომდე</t>
  </si>
  <si>
    <t>თბილისი/ ახმეტელილს თეატრის მიმდებარედ</t>
  </si>
  <si>
    <t xml:space="preserve">თბილისი / მრჯვენა სანაპირო 9 მარტის სკვერთან </t>
  </si>
  <si>
    <t xml:space="preserve">თბილისი / ყიფშიძის ქ. </t>
  </si>
  <si>
    <t>თბილისი/ პეკინის გამზ. მიცკევიჩის კვეთა-ა</t>
  </si>
  <si>
    <t>თბილისი/ პეკინის გამზ. მიცკევიჩის კვეთა-ბ</t>
  </si>
  <si>
    <t>თბილისი/ ვაჟა-ფშაველას  გამზ. 26, მეტრო სამედიცინოს მოპირდაპირედ</t>
  </si>
  <si>
    <t>თბილისი / წერეთლის გამზ. სამტო ქიმიასთან</t>
  </si>
  <si>
    <t>თბილისი/ კახეთის გზატ.ორხევის ხიდთან</t>
  </si>
  <si>
    <t>თბილისი /ჭავჭავაძის გამზ. თურქეთის საელჩოს მოპირდაპირედ</t>
  </si>
  <si>
    <t>თბილისი / აბაშიძის ქ. მისონის მოპირდაპირედ მრგვალი ბაღისკენ</t>
  </si>
  <si>
    <t>თვილისი/ თამარაშვილი ქუჩა</t>
  </si>
  <si>
    <t>თბილსი/ქავთარაძის ქ ჯიქიას და მაღლივის გადასახვევთან</t>
  </si>
  <si>
    <t>თბილისი/ ალ.ყაზბეგის გამზ. 47 შანხაის შესახვევის მოპირდაპირედ</t>
  </si>
  <si>
    <t>თბილისი / ყიპშიძის ქ.</t>
  </si>
  <si>
    <t>თბილისი/ ჭავჭავაძის გამზ. ვაკის პარკის მიმდებარედ</t>
  </si>
  <si>
    <t>თბილისი/ აბაშიძის ქუჩა</t>
  </si>
  <si>
    <t xml:space="preserve">თბილისი/ვაჟა-ფშაველას გამზ.დელისის მიმდ. </t>
  </si>
  <si>
    <t>FACEBOOK</t>
  </si>
  <si>
    <t>31,08,2020</t>
  </si>
  <si>
    <t>24,08,2020</t>
  </si>
  <si>
    <t>07,09,2020</t>
  </si>
  <si>
    <t>02,09,2020</t>
  </si>
  <si>
    <t>30,07,2020</t>
  </si>
  <si>
    <t>31,07,2020</t>
  </si>
  <si>
    <t>20,08,2020</t>
  </si>
  <si>
    <t>02,07,2020</t>
  </si>
  <si>
    <t>26,08,2020</t>
  </si>
  <si>
    <t>14,08,2020</t>
  </si>
  <si>
    <t>10,08,2020</t>
  </si>
  <si>
    <t>27,08,2020</t>
  </si>
  <si>
    <t>12,09,2020</t>
  </si>
  <si>
    <t>17,09,2020</t>
  </si>
  <si>
    <t>01,09,2020</t>
  </si>
  <si>
    <t>08.10.2012</t>
  </si>
  <si>
    <t>PORTEK IC VE DIS TICARET MURAT KAHR IMAN</t>
  </si>
  <si>
    <t>მაისურების მოწოდება</t>
  </si>
  <si>
    <t>08.18.2012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</si>
  <si>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</si>
  <si>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</si>
  <si>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06.24.2012</t>
  </si>
  <si>
    <t>ირინა თავაძე</t>
  </si>
  <si>
    <t>სიების დაზუსტება</t>
  </si>
  <si>
    <t>06.23.2012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</si>
  <si>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</si>
  <si>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</si>
  <si>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</si>
  <si>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</si>
  <si>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</si>
  <si>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</si>
  <si>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</si>
  <si>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</si>
  <si>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</si>
  <si>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</si>
  <si>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</si>
  <si>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</si>
  <si>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</si>
  <si>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</si>
  <si>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</si>
  <si>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</si>
  <si>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</si>
  <si>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</si>
  <si>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06.25.2012</t>
  </si>
  <si>
    <t>ნოდარ ცეცხლაძე</t>
  </si>
  <si>
    <t>61009023503</t>
  </si>
  <si>
    <t>06.28.2012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</si>
  <si>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</si>
  <si>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</si>
  <si>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</si>
  <si>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</si>
  <si>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</si>
  <si>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</si>
  <si>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</si>
  <si>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</si>
  <si>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</si>
  <si>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</si>
  <si>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</si>
  <si>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</si>
  <si>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</si>
  <si>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</si>
  <si>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</si>
  <si>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</si>
  <si>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</si>
  <si>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</si>
  <si>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</si>
  <si>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</si>
  <si>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</si>
  <si>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</si>
  <si>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06.29.2012</t>
  </si>
  <si>
    <t>ეკატერინე ზოიძე</t>
  </si>
  <si>
    <t>61009007589</t>
  </si>
  <si>
    <t>06.05.2012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</si>
  <si>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</si>
  <si>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</si>
  <si>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</si>
  <si>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</si>
  <si>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</si>
  <si>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</si>
  <si>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</si>
  <si>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</si>
  <si>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</si>
  <si>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</si>
  <si>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</si>
  <si>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</si>
  <si>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</si>
  <si>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</si>
  <si>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08.01.2012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</si>
  <si>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</si>
  <si>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</si>
  <si>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</si>
  <si>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</si>
  <si>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</si>
  <si>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08.15.2012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</si>
  <si>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</si>
  <si>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</si>
  <si>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</si>
  <si>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</si>
  <si>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</si>
  <si>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</si>
  <si>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</si>
  <si>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</si>
  <si>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</si>
  <si>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</si>
  <si>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08.24.2012</t>
  </si>
  <si>
    <t>შპს „ერგი პლიუსი“</t>
  </si>
  <si>
    <t>ბეჭედი და ფაქსი</t>
  </si>
  <si>
    <t>09.05.2012</t>
  </si>
  <si>
    <t>TMD Holdings, LLC</t>
  </si>
  <si>
    <t>დისკების მოწოდება</t>
  </si>
  <si>
    <t>ფოლადაშვილი სვეტლანა</t>
  </si>
  <si>
    <t>01013013356</t>
  </si>
  <si>
    <t>ფართის იჯარა</t>
  </si>
  <si>
    <t>08.13.2012</t>
  </si>
  <si>
    <t>გვრიტიშვილი ელეონორა</t>
  </si>
  <si>
    <t>01008010173</t>
  </si>
  <si>
    <t>08.09.2012</t>
  </si>
  <si>
    <t>ნაკუდაიძე ბელა</t>
  </si>
  <si>
    <t>31001014526</t>
  </si>
  <si>
    <t>09.30.2012</t>
  </si>
  <si>
    <t>კორძაძე ლიდა</t>
  </si>
  <si>
    <t>37001009073</t>
  </si>
  <si>
    <t>09.25.2012</t>
  </si>
  <si>
    <t>YALCIN TRANS ULUS NAK</t>
  </si>
  <si>
    <t>ბუშტები, მაისურები</t>
  </si>
  <si>
    <t>09.20.2012</t>
  </si>
  <si>
    <t xml:space="preserve">შპს პოლიგრაფ ექსტრა </t>
  </si>
  <si>
    <t>404957070</t>
  </si>
  <si>
    <t>ბეჭდვითი მომსახურეობა</t>
  </si>
  <si>
    <t>09.18.2012</t>
  </si>
  <si>
    <t>ფიფია მარინე</t>
  </si>
  <si>
    <t>19001094964</t>
  </si>
  <si>
    <t>კორდინატორის მომსახურება</t>
  </si>
  <si>
    <t>09.24.2012</t>
  </si>
  <si>
    <t>შენგელია ლერი</t>
  </si>
  <si>
    <t>62006007723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</si>
  <si>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</si>
  <si>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</si>
  <si>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</si>
  <si>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</si>
  <si>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</si>
  <si>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</si>
  <si>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</si>
  <si>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</si>
  <si>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10.05.2012</t>
  </si>
  <si>
    <t>Shanghai ZhinQun Trading Co. LTD</t>
  </si>
  <si>
    <t>სილიკონის სამაჯურები</t>
  </si>
  <si>
    <t>09.01.2012</t>
  </si>
  <si>
    <t>ჯანბერიძე ქეთევან</t>
  </si>
  <si>
    <t>01025007106</t>
  </si>
  <si>
    <t>05.30.2012</t>
  </si>
  <si>
    <t>შპს კანცლერი</t>
  </si>
  <si>
    <t>215135191</t>
  </si>
  <si>
    <t>შტამპის ღირებულება</t>
  </si>
  <si>
    <t>05.24.2014</t>
  </si>
  <si>
    <t>შპს „ელიტა ბურჯი“</t>
  </si>
  <si>
    <t>206120437</t>
  </si>
  <si>
    <t>სასცენო მოწყობილობით მომსახურება</t>
  </si>
  <si>
    <t>13.08.2012</t>
  </si>
  <si>
    <t>ნიკოლოზ მესაბლიშვილი</t>
  </si>
  <si>
    <t>ოფისის იჯარა</t>
  </si>
  <si>
    <t>06.26.2014</t>
  </si>
  <si>
    <t>შპს რუსთაველი ფროფერთი</t>
  </si>
  <si>
    <t>404406166</t>
  </si>
  <si>
    <t>06.21.2014</t>
  </si>
  <si>
    <t>საფარიძე გივი</t>
  </si>
  <si>
    <t>61006059524</t>
  </si>
  <si>
    <t>შპს ბატავტომობილე</t>
  </si>
  <si>
    <t>445408032</t>
  </si>
  <si>
    <t>შპს გიგანტი</t>
  </si>
  <si>
    <t>245433892</t>
  </si>
  <si>
    <t>შპს სახლი ძველ ბათუმში</t>
  </si>
  <si>
    <t>445433610</t>
  </si>
  <si>
    <t>ბერიძე რუსლან</t>
  </si>
  <si>
    <t>61006041123</t>
  </si>
  <si>
    <t>ბერიძე მალხაზ</t>
  </si>
  <si>
    <t>61007004472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</si>
  <si>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</si>
  <si>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</si>
  <si>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</si>
  <si>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</si>
  <si>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</si>
  <si>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</si>
  <si>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</si>
  <si>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</si>
  <si>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</si>
  <si>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</si>
  <si>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</si>
  <si>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09.01.2016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</si>
  <si>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</si>
  <si>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</si>
  <si>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</si>
  <si>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ა(ა)იპ ჩხოროწყუს მუნიციპალიტეტის ისტორიული მუზეუმი</t>
  </si>
  <si>
    <t>ფართის დათმობა</t>
  </si>
  <si>
    <t>შპს თეგეტა მოტორსი</t>
  </si>
  <si>
    <t>ა/ტ შეკეთება</t>
  </si>
  <si>
    <t>07/22/2019</t>
  </si>
  <si>
    <t>შპს ბეტა</t>
  </si>
  <si>
    <t>სვიჩების საფასური</t>
  </si>
  <si>
    <t>რიჟავაძე ბესიკ</t>
  </si>
  <si>
    <t>საპენსიო ფონდიდან დაბრუნებული თანხები</t>
  </si>
  <si>
    <t>რიჟვაძე ზაური</t>
  </si>
  <si>
    <t>სალხინაშვილი ციცინო</t>
  </si>
  <si>
    <t>01008004950</t>
  </si>
  <si>
    <t>ვარდანაშვილი ნინო</t>
  </si>
  <si>
    <t>01010001278</t>
  </si>
  <si>
    <t>არაბიძე ელისო</t>
  </si>
  <si>
    <t>18001060577</t>
  </si>
  <si>
    <t>ვანაძე თამაზ</t>
  </si>
  <si>
    <t>61009011893</t>
  </si>
  <si>
    <t>ღამბაშიძე რაინდი</t>
  </si>
  <si>
    <t>18001020679</t>
  </si>
  <si>
    <t>სარალიძე მურმან</t>
  </si>
  <si>
    <t>54001021067</t>
  </si>
  <si>
    <t>10.18.2019</t>
  </si>
  <si>
    <t>გახრამან ემინოვი</t>
  </si>
  <si>
    <t>28001093528</t>
  </si>
  <si>
    <t>შპს სუფთა წყალი</t>
  </si>
  <si>
    <t>205150655</t>
  </si>
  <si>
    <t>წყალი</t>
  </si>
  <si>
    <t>06/15/2020</t>
  </si>
  <si>
    <t>404411837</t>
  </si>
  <si>
    <t>ა/ტრანსპორტის იჯარა</t>
  </si>
  <si>
    <t>07/17/2020</t>
  </si>
  <si>
    <t>სს ჰიუნდაი ავტო საქართველო</t>
  </si>
  <si>
    <t>204478948</t>
  </si>
  <si>
    <t>ავტოტექმომსახურება</t>
  </si>
  <si>
    <t>შპს ენგადი</t>
  </si>
  <si>
    <t>242005888</t>
  </si>
  <si>
    <t>შპს GEOVOICE</t>
  </si>
  <si>
    <t>406046844</t>
  </si>
  <si>
    <t>ფერმით და გახმოვანებით მომსახურება</t>
  </si>
  <si>
    <t>შპს ფავორიტი სტილი</t>
  </si>
  <si>
    <t>404379294</t>
  </si>
  <si>
    <t>ბეჭდვა</t>
  </si>
  <si>
    <t>შპს ვიზარდ ივენთი</t>
  </si>
  <si>
    <t>204572177</t>
  </si>
  <si>
    <t>მომსახურება</t>
  </si>
  <si>
    <t>შპს ალფა სტუდიო ALFA STUDIO</t>
  </si>
  <si>
    <t>404452800</t>
  </si>
  <si>
    <t>სატელევიზიო მომსახურება</t>
  </si>
  <si>
    <t>შპს ლუმა დეველოპმენტ</t>
  </si>
  <si>
    <t>406106155</t>
  </si>
  <si>
    <t>სცენის მოწყობა</t>
  </si>
  <si>
    <t>08/29/2020</t>
  </si>
  <si>
    <t>ა(ა)იპ ბოლნისის მუნიციპალიტეტის კულტურის ცენტრი</t>
  </si>
  <si>
    <t>225396238</t>
  </si>
  <si>
    <t>შპს მკ გრუპი</t>
  </si>
  <si>
    <t>405069731</t>
  </si>
  <si>
    <t>ატრიბუტიკა</t>
  </si>
  <si>
    <t>სსიპ ილია ჭავჭავაძის ყვარლის სახელმწიფო მუზეუმი</t>
  </si>
  <si>
    <t>241582220</t>
  </si>
  <si>
    <t>08/27/2020</t>
  </si>
  <si>
    <t>247865092</t>
  </si>
  <si>
    <t>08/31/2020</t>
  </si>
  <si>
    <t>443867451</t>
  </si>
  <si>
    <t>08/26/2020</t>
  </si>
  <si>
    <t>დუშეთის მუნიციპალიტეტის კულტურულ-საგანმანთლებლო ცენტრი</t>
  </si>
  <si>
    <t>229325094</t>
  </si>
  <si>
    <t>08/13/2020</t>
  </si>
  <si>
    <t>სსიპ გურჯაანის მუნიციპალიტეტი</t>
  </si>
  <si>
    <t>227765022</t>
  </si>
  <si>
    <t>204562311</t>
  </si>
  <si>
    <t>შპს ეკოლარი</t>
  </si>
  <si>
    <t>401951955</t>
  </si>
  <si>
    <t>შაქარი</t>
  </si>
  <si>
    <t>ა(ა)იპ თერჯოლის სახელოვნებო განათლების, კულტურისა და ტურიზმის მუნიციპალური ცენტრი</t>
  </si>
  <si>
    <t>231949381</t>
  </si>
  <si>
    <t>205143824</t>
  </si>
  <si>
    <t>ა/ტრანსპორტით მომსახურება</t>
  </si>
  <si>
    <t>ა(ა)იპ ხაშურის მუნიციპალიტეტის სამუზეუმო გაერთიანება</t>
  </si>
  <si>
    <t>243918089</t>
  </si>
  <si>
    <t>შპს რესპირატორი</t>
  </si>
  <si>
    <t>405384711</t>
  </si>
  <si>
    <t>პირბადეები</t>
  </si>
  <si>
    <t>შპს პრინტ თაიმი</t>
  </si>
  <si>
    <t>426111012</t>
  </si>
  <si>
    <t>416346234</t>
  </si>
  <si>
    <t>შპს სეზანი</t>
  </si>
  <si>
    <t>203862551</t>
  </si>
  <si>
    <t>შპს TV პროექტი</t>
  </si>
  <si>
    <t>400046179</t>
  </si>
  <si>
    <t>ვიდეო რგოლის ტექნიკური უზრუნველყოფა</t>
  </si>
  <si>
    <t>სსიპ გორის მუნიციპალიტეტი</t>
  </si>
  <si>
    <t>218086087</t>
  </si>
  <si>
    <t>სსიპ აკაკი წერეთლის სახელმწიფო მუზეუმი</t>
  </si>
  <si>
    <t>239404337</t>
  </si>
  <si>
    <t>სსიპ იაკობ გოგებაშვილის სახლ-მუზეუმი</t>
  </si>
  <si>
    <t>218080190</t>
  </si>
  <si>
    <t>VITO</t>
  </si>
  <si>
    <t>VS700TN</t>
  </si>
  <si>
    <t>ი/მ ივანე ნადირაშვილი</t>
  </si>
  <si>
    <t>Mercedes</t>
  </si>
  <si>
    <t>Sprinter</t>
  </si>
  <si>
    <t>NU 111 VA</t>
  </si>
  <si>
    <t>WT 010 GR</t>
  </si>
  <si>
    <t>BON 007</t>
  </si>
  <si>
    <t>GIA 475</t>
  </si>
  <si>
    <t>SP 111 RI</t>
  </si>
  <si>
    <t>NG 011 VA</t>
  </si>
  <si>
    <t>AA 906 MM</t>
  </si>
  <si>
    <t>SZ 919 ZZ</t>
  </si>
  <si>
    <t>HH 721 SS</t>
  </si>
  <si>
    <t>CC 541 WW</t>
  </si>
  <si>
    <t>SPR 005</t>
  </si>
  <si>
    <t>II 851 WW</t>
  </si>
  <si>
    <t>Walkswagen</t>
  </si>
  <si>
    <t>Crafter</t>
  </si>
  <si>
    <t xml:space="preserve"> ZC 081 ZC</t>
  </si>
  <si>
    <t>AN 500 EB</t>
  </si>
  <si>
    <t>WT 011 GR</t>
  </si>
  <si>
    <t>WT 013 GR</t>
  </si>
  <si>
    <t>BU 001 SI</t>
  </si>
  <si>
    <t>OT 836 TO</t>
  </si>
  <si>
    <t>NE 010 MS</t>
  </si>
  <si>
    <t>WT 012 GR</t>
  </si>
  <si>
    <t>CG 183 GC</t>
  </si>
  <si>
    <t>SPRINTER 515 CDI</t>
  </si>
  <si>
    <t>BE311NE</t>
  </si>
  <si>
    <t>BE140NE</t>
  </si>
  <si>
    <t>SPRINTER 516 CDI</t>
  </si>
  <si>
    <t>BE312NE</t>
  </si>
  <si>
    <t>ჰეტჩბეკი</t>
  </si>
  <si>
    <t>SUZUKI</t>
  </si>
  <si>
    <t>WAGON R</t>
  </si>
  <si>
    <t>BB230BP</t>
  </si>
  <si>
    <t>ვალიკო მგელაძე</t>
  </si>
  <si>
    <t>ქ. თბილისი, ყვარლის ქ. #105ა</t>
  </si>
  <si>
    <t>01.17.08.024.011</t>
  </si>
  <si>
    <t>99.54 კვ/მ</t>
  </si>
  <si>
    <t>01012012733</t>
  </si>
  <si>
    <t>სერგო  კეკელაშვილი</t>
  </si>
  <si>
    <t>წყალტუბო, ქუჩა გ. ტაბიძე #13 ბ</t>
  </si>
  <si>
    <t>29.08.39.007</t>
  </si>
  <si>
    <t>80 კვ/მ</t>
  </si>
  <si>
    <t>53001006385</t>
  </si>
  <si>
    <t>ავთანდილ მხეიძე</t>
  </si>
  <si>
    <t>წყალტუბო, ს. ჩუნეში</t>
  </si>
  <si>
    <t>29.05.41.130</t>
  </si>
  <si>
    <t>125 კვ/მ</t>
  </si>
  <si>
    <t>53001001515</t>
  </si>
  <si>
    <t>ნიკოლოზ ქუთათელაძე</t>
  </si>
  <si>
    <t>წყალტუბო რაიონი, სოფელი გვიშტიბი</t>
  </si>
  <si>
    <t>29.07.32.215</t>
  </si>
  <si>
    <t>53001046366</t>
  </si>
  <si>
    <t>ლავრენტი შვანგირაძე</t>
  </si>
  <si>
    <t>წყალტუბო, ს. წყალტუბო</t>
  </si>
  <si>
    <t>29.05.37.238</t>
  </si>
  <si>
    <t>53001010264</t>
  </si>
  <si>
    <t>მზევინარ შვანგირაძე</t>
  </si>
  <si>
    <t>წყალტუბო, თამარ მეფის ქუჩა #4</t>
  </si>
  <si>
    <t>29.08.35.146</t>
  </si>
  <si>
    <t>40 კვ/მ</t>
  </si>
  <si>
    <t>412734108</t>
  </si>
  <si>
    <t>შპს ლითე</t>
  </si>
  <si>
    <t>წყალტუბო ს. თერნალი მე-10 ქ. #2</t>
  </si>
  <si>
    <t>29.07.37.322</t>
  </si>
  <si>
    <t>141,1 კვ/მ</t>
  </si>
  <si>
    <t>53001014301</t>
  </si>
  <si>
    <t>ზაზა ჩიხლაძე</t>
  </si>
  <si>
    <t>წყალტუბო, სოფელი მაღლაკი</t>
  </si>
  <si>
    <t>29.10.37.270</t>
  </si>
  <si>
    <t>53001022528</t>
  </si>
  <si>
    <t>მარეხი კოხრეიძე</t>
  </si>
  <si>
    <t>29.10.40.519</t>
  </si>
  <si>
    <t>171,29 კვ/მ</t>
  </si>
  <si>
    <t>53001010435</t>
  </si>
  <si>
    <t>კონსტანტინე ტყეშელაშვილი</t>
  </si>
  <si>
    <t>29.10.42.426</t>
  </si>
  <si>
    <t>100 კვ/მ</t>
  </si>
  <si>
    <t>53001002264</t>
  </si>
  <si>
    <t>სოფიკო ჟორჟოლიანი</t>
  </si>
  <si>
    <t>წყალტუბო, კომბინატის სამხედრო დასახლება #4</t>
  </si>
  <si>
    <t>29.11.33.299.01.028</t>
  </si>
  <si>
    <t>44.30 კვ/მ</t>
  </si>
  <si>
    <t>62004009336</t>
  </si>
  <si>
    <t>ვალერიან ბუცხრიკიძე</t>
  </si>
  <si>
    <t>წყალტუბო, სოფელი ფარცხანაყანევი</t>
  </si>
  <si>
    <t>29.11.39.110</t>
  </si>
  <si>
    <t>163 კვ/მ</t>
  </si>
  <si>
    <t>53001018022</t>
  </si>
  <si>
    <t>ზაზა ფხაკაძე</t>
  </si>
  <si>
    <t>29.11.36.024</t>
  </si>
  <si>
    <t>141 კვ/მ</t>
  </si>
  <si>
    <t>53001044882</t>
  </si>
  <si>
    <t>შოთა ობოლაძე</t>
  </si>
  <si>
    <t>წყალტუბო სოფელი ქვიტირი</t>
  </si>
  <si>
    <t>29.12.32.327</t>
  </si>
  <si>
    <t>53001037765</t>
  </si>
  <si>
    <t>იუზა ჩოგოვაძე</t>
  </si>
  <si>
    <t>29.12.33.125</t>
  </si>
  <si>
    <t>286 კვ/მ</t>
  </si>
  <si>
    <t>53001040376</t>
  </si>
  <si>
    <t>პაატა შალამბერიძე</t>
  </si>
  <si>
    <t>წყალტუბო სოფელი გეგუთი</t>
  </si>
  <si>
    <t>29.14.37.190</t>
  </si>
  <si>
    <t>53001015799</t>
  </si>
  <si>
    <t>პეტრე ბოდოკია</t>
  </si>
  <si>
    <t>წყალტუბო სოფელი მუხიანი</t>
  </si>
  <si>
    <t>29.13.38.169</t>
  </si>
  <si>
    <t>120 კვ/მ</t>
  </si>
  <si>
    <t>60001111059</t>
  </si>
  <si>
    <t>დავითი გახარია</t>
  </si>
  <si>
    <t>წყალტუბო სოფელი ტყაჩირი</t>
  </si>
  <si>
    <t>29.17.01.378</t>
  </si>
  <si>
    <t>214კვ/მ</t>
  </si>
  <si>
    <t>53001008959</t>
  </si>
  <si>
    <t>გივი ტყეშელაშვილი</t>
  </si>
  <si>
    <t>წყალტუბო სოფელი ოფშკვითი</t>
  </si>
  <si>
    <t>29.16.33.034</t>
  </si>
  <si>
    <t>115.30 კვ/მ</t>
  </si>
  <si>
    <t>53001018409</t>
  </si>
  <si>
    <t>ბექა ძოძუაშვილი</t>
  </si>
  <si>
    <t>წყალტუბო სოფელი საყულია</t>
  </si>
  <si>
    <t>29.15.35.207</t>
  </si>
  <si>
    <t>198.79 კვ/მ</t>
  </si>
  <si>
    <t>53001018725</t>
  </si>
  <si>
    <t>კახა სვანაძე</t>
  </si>
  <si>
    <t>29.14.32.003</t>
  </si>
  <si>
    <t>53001005197</t>
  </si>
  <si>
    <t>ზეინაბ წიქორიძე</t>
  </si>
  <si>
    <t>წყალტუბო სოფელი გუმბრა</t>
  </si>
  <si>
    <t>29.09.38.071</t>
  </si>
  <si>
    <t>164.4 კვ/მ</t>
  </si>
  <si>
    <t>53001014219</t>
  </si>
  <si>
    <t>ზვიად ჩარქსელიანი</t>
  </si>
  <si>
    <t>წყალტუბო ილია ჭავჭავაძის #13</t>
  </si>
  <si>
    <t>29.08.33.142</t>
  </si>
  <si>
    <t>53001020108</t>
  </si>
  <si>
    <t>ნანი ქორიძე</t>
  </si>
  <si>
    <t>წყალტუბო თბილისის ქუჩა 2 ჩიხი</t>
  </si>
  <si>
    <t>29.08.06.045.01.001</t>
  </si>
  <si>
    <t>60002013965</t>
  </si>
  <si>
    <t>ეკატერინე ხახიშვილი</t>
  </si>
  <si>
    <t>წყალტუბო 9აპრილის ქ.#9</t>
  </si>
  <si>
    <t>29.08.38.126</t>
  </si>
  <si>
    <t>31.9 კვ/მ</t>
  </si>
  <si>
    <t>53001008995</t>
  </si>
  <si>
    <t>ნატო უგულავა</t>
  </si>
  <si>
    <t>წყალტუბო ავალიანის ქ. #5</t>
  </si>
  <si>
    <t>29.08.31.018</t>
  </si>
  <si>
    <t>53001018268</t>
  </si>
  <si>
    <t>ბელა კოტუა</t>
  </si>
  <si>
    <t>წყალტუბო სოფელი ცხუნკური</t>
  </si>
  <si>
    <t>29.04.38.080</t>
  </si>
  <si>
    <t>173.6 კვ/მ</t>
  </si>
  <si>
    <t>53001015694</t>
  </si>
  <si>
    <t>სალომე მესხი</t>
  </si>
  <si>
    <t>წყალტუბო ჭავჭავაძის ქ. #19</t>
  </si>
  <si>
    <t>29.08.33.069</t>
  </si>
  <si>
    <t>53001012084</t>
  </si>
  <si>
    <t>გიორგი სამარგულიანი</t>
  </si>
  <si>
    <t>წყალტუბო სოფელი ბანოჯა</t>
  </si>
  <si>
    <t>29.09.40.396</t>
  </si>
  <si>
    <t>295.7 კვ/მ</t>
  </si>
  <si>
    <t>53001042039</t>
  </si>
  <si>
    <t>მაკა ბალანჩივაძე</t>
  </si>
  <si>
    <t>წყალტუბო სოფელი ჟონეთი</t>
  </si>
  <si>
    <t>29.03.32.019</t>
  </si>
  <si>
    <t>68 კვ/მ</t>
  </si>
  <si>
    <t>53001028206</t>
  </si>
  <si>
    <t>სერგო გაბადაძე</t>
  </si>
  <si>
    <t>წყალტუბო სოფელი რიონი</t>
  </si>
  <si>
    <t>29.06.37.062</t>
  </si>
  <si>
    <t>53001027185</t>
  </si>
  <si>
    <t>დემური ტურაბელიძე</t>
  </si>
  <si>
    <t>ზუგდიდი ს. ჩხორია</t>
  </si>
  <si>
    <t>43.01.45.548</t>
  </si>
  <si>
    <t>19001059953</t>
  </si>
  <si>
    <t>თამაზი თორდია</t>
  </si>
  <si>
    <t>ზუგდიდი ს. აბასთუმანი ზ.გამსახურდიას 3 ჩიხი</t>
  </si>
  <si>
    <t>43.13.43.033</t>
  </si>
  <si>
    <t>19001088584</t>
  </si>
  <si>
    <t>დავით კუტალია</t>
  </si>
  <si>
    <t>ზუგდიდი ს. რუხი</t>
  </si>
  <si>
    <t>43.10.45.246</t>
  </si>
  <si>
    <t>19001070645</t>
  </si>
  <si>
    <t>დარეჯან ბერიშვილი</t>
  </si>
  <si>
    <t>ზუგდიდი ს. ცაიში</t>
  </si>
  <si>
    <t>43.20.42.192</t>
  </si>
  <si>
    <t>19001032619</t>
  </si>
  <si>
    <t>თეონა თოდუა</t>
  </si>
  <si>
    <t>ზუგდიდი ს. აბასთუმანი</t>
  </si>
  <si>
    <t>43.13.41.213</t>
  </si>
  <si>
    <t>19001027815</t>
  </si>
  <si>
    <t>ზაირა გვათუა</t>
  </si>
  <si>
    <t>ზუგდიდი ლ.ბერიას ქ. #59</t>
  </si>
  <si>
    <t>43.31.53.196</t>
  </si>
  <si>
    <t>250 კვ/მ</t>
  </si>
  <si>
    <t>19001105419</t>
  </si>
  <si>
    <t>კიაზო კაკულია</t>
  </si>
  <si>
    <t>ზუგდიდი ს.ჯიხაშკარი</t>
  </si>
  <si>
    <t>43.05.41.195</t>
  </si>
  <si>
    <t>19001086592</t>
  </si>
  <si>
    <t>მანუჩარ ბენდელიანი</t>
  </si>
  <si>
    <t>ზუგდიდი ს. ახალსოფელი</t>
  </si>
  <si>
    <t>43.11.45.486</t>
  </si>
  <si>
    <t>78 კვ/მ</t>
  </si>
  <si>
    <t>19001015824</t>
  </si>
  <si>
    <t>ჯამბუ პირველი</t>
  </si>
  <si>
    <t>ზუგდიდი ს. ახალკახათი</t>
  </si>
  <si>
    <t>43.22.42.621</t>
  </si>
  <si>
    <t>30 კვ/მ</t>
  </si>
  <si>
    <t>19001052527</t>
  </si>
  <si>
    <t>არდაშელ ლესინძე</t>
  </si>
  <si>
    <t>43.20.42.381</t>
  </si>
  <si>
    <t>19001071136</t>
  </si>
  <si>
    <t>მაია ეფენია</t>
  </si>
  <si>
    <t>ზუგიდი, ს. ჯიხაშკარი</t>
  </si>
  <si>
    <t>43.05.42.288</t>
  </si>
  <si>
    <t>19001077537</t>
  </si>
  <si>
    <t>გელა ზარანდია</t>
  </si>
  <si>
    <t>ზუგიდი, ს. ნარაზენი</t>
  </si>
  <si>
    <t>43.12.42.053</t>
  </si>
  <si>
    <t>19001004655</t>
  </si>
  <si>
    <t>მანანა თოდუა</t>
  </si>
  <si>
    <t>ზუგდიდი, ს. ჭაქვინჯი</t>
  </si>
  <si>
    <t>43.06.41.467</t>
  </si>
  <si>
    <t>19001051959</t>
  </si>
  <si>
    <t>თინათინ ქირია</t>
  </si>
  <si>
    <t>ზუგდიდი, ს. ნარაზენი</t>
  </si>
  <si>
    <t>43.12.42.635</t>
  </si>
  <si>
    <t>19001040872</t>
  </si>
  <si>
    <t>გიგლა ჯახია</t>
  </si>
  <si>
    <t>ზუგდიდი, ს. ოდიში</t>
  </si>
  <si>
    <t>43.08.44.013</t>
  </si>
  <si>
    <t>75 კვ/მ</t>
  </si>
  <si>
    <t>19001035789</t>
  </si>
  <si>
    <t>დაზორი გულორდავა</t>
  </si>
  <si>
    <t>ზუგდიდი, ს. ახალაბასთუმანი</t>
  </si>
  <si>
    <t>43.15.41.776</t>
  </si>
  <si>
    <t>02001002893</t>
  </si>
  <si>
    <t>მანანა ქოიავა</t>
  </si>
  <si>
    <t>43.08.43.101</t>
  </si>
  <si>
    <t>19001013807</t>
  </si>
  <si>
    <t>ფირუზა ქოჩუა</t>
  </si>
  <si>
    <t>ზუგდიდი, ს. ოქტომბერი</t>
  </si>
  <si>
    <t>43.21.43.059</t>
  </si>
  <si>
    <t>25 კვ/მ</t>
  </si>
  <si>
    <t>19001009033</t>
  </si>
  <si>
    <t>ანა დიაკონიძე</t>
  </si>
  <si>
    <t>43.21.01.505</t>
  </si>
  <si>
    <t>82 კვ/მ</t>
  </si>
  <si>
    <t>01024003269</t>
  </si>
  <si>
    <t>ციცინო ქირია</t>
  </si>
  <si>
    <t>ზუგდიდი, ს. ახალსოფელი</t>
  </si>
  <si>
    <t>43.11.45.404</t>
  </si>
  <si>
    <t>19001053766</t>
  </si>
  <si>
    <t>ციური სერგია</t>
  </si>
  <si>
    <t>ზუგდიდი, ს. ტყაია, კონსტანტინე გამსახურდიას ქ. #25</t>
  </si>
  <si>
    <t>43.01.41.961</t>
  </si>
  <si>
    <t>19001028294</t>
  </si>
  <si>
    <t>ტაგუ მიქავა</t>
  </si>
  <si>
    <t>ზუგდიდი, ს. კორცხელი</t>
  </si>
  <si>
    <t>43.03.43.069</t>
  </si>
  <si>
    <t>19001000139</t>
  </si>
  <si>
    <t>რუსლან ბერაძე</t>
  </si>
  <si>
    <t>ზუგდიდი, ს. დარჩელი</t>
  </si>
  <si>
    <t>43.25.02.980</t>
  </si>
  <si>
    <t>19001065692</t>
  </si>
  <si>
    <t>რობინ ზარქუა</t>
  </si>
  <si>
    <t>ზუგდიდი, ს. ჩხორია, რუსთაველის ქ. #206</t>
  </si>
  <si>
    <t>43.01.43.022</t>
  </si>
  <si>
    <t>19001036378</t>
  </si>
  <si>
    <t>მირანდა შელია</t>
  </si>
  <si>
    <t>ზუგდიდი, ს. ჭკადუაში</t>
  </si>
  <si>
    <t>43.02.43.173</t>
  </si>
  <si>
    <t>62001012625</t>
  </si>
  <si>
    <t>მამუკა კოპალიანი</t>
  </si>
  <si>
    <t>ზუგდიდი, ს. ინგირი</t>
  </si>
  <si>
    <t>43.18.43.002</t>
  </si>
  <si>
    <t>19001034815</t>
  </si>
  <si>
    <t>ინგა ჭკადუა</t>
  </si>
  <si>
    <t>ზუგდიდი, ს. კორცხელი, აკ. წერეთლის ქ. #45</t>
  </si>
  <si>
    <t>43.03.42.101</t>
  </si>
  <si>
    <t>19001080468</t>
  </si>
  <si>
    <t>კახაბერ ესებუა</t>
  </si>
  <si>
    <t>ზუგდიდი, ს. ანაკლია</t>
  </si>
  <si>
    <t>43.30.46.768</t>
  </si>
  <si>
    <t>62001032105</t>
  </si>
  <si>
    <t>თენგიზ ბიგვავა</t>
  </si>
  <si>
    <t>ზუგდიდი, ს. დიდინეძი</t>
  </si>
  <si>
    <t>43.26.41.086</t>
  </si>
  <si>
    <t>73 კვ/მ</t>
  </si>
  <si>
    <t>19001050101</t>
  </si>
  <si>
    <t>თამუნა ფარულავა</t>
  </si>
  <si>
    <t>ზუგდიდი, ს. ნაწულუკუ</t>
  </si>
  <si>
    <t>43.10.42.365</t>
  </si>
  <si>
    <t>19001087938</t>
  </si>
  <si>
    <t>თამარ მატკავა</t>
  </si>
  <si>
    <t>ზუგდიდი, სოფელი ორსანტია</t>
  </si>
  <si>
    <t>43.24.44.010</t>
  </si>
  <si>
    <t>134.87 კვ/მ</t>
  </si>
  <si>
    <t>19001028095</t>
  </si>
  <si>
    <t>გოდერძი ხაზალია</t>
  </si>
  <si>
    <t>ქ. ზუგდიდი, რუსთაველის ქ. #50</t>
  </si>
  <si>
    <t>43.36.01.407</t>
  </si>
  <si>
    <t>84 კვ/მ</t>
  </si>
  <si>
    <t>01024028253</t>
  </si>
  <si>
    <t>დიმიტრი ჭელიძე</t>
  </si>
  <si>
    <t>ზუგდიდი, დ. აღმაშენებლის ქ. #49</t>
  </si>
  <si>
    <t>43.31.67.098</t>
  </si>
  <si>
    <t>19001002885</t>
  </si>
  <si>
    <t>ირაკლი კორკელია</t>
  </si>
  <si>
    <t>ზუგდიდი, თამარ მეფის ქ. #23</t>
  </si>
  <si>
    <t>43.32.01.032.01.504</t>
  </si>
  <si>
    <t>73.8 კვ/მ</t>
  </si>
  <si>
    <t>19001057432</t>
  </si>
  <si>
    <t>მარინა ლოგუას</t>
  </si>
  <si>
    <t>ზუგდიდი, სოხუმის ქ. #73</t>
  </si>
  <si>
    <t>43.34.01.161</t>
  </si>
  <si>
    <t>19001016349</t>
  </si>
  <si>
    <t>როინი ჭურღულია</t>
  </si>
  <si>
    <t>ქ. ზუგდიდი, სოხუმის ქ. #97</t>
  </si>
  <si>
    <t>43.31.42.387</t>
  </si>
  <si>
    <t>19001088973</t>
  </si>
  <si>
    <t>რუსუდან ფარცვანია</t>
  </si>
  <si>
    <t>ბათუმი, მეფე მირიანის 12</t>
  </si>
  <si>
    <t>05.36.22.239</t>
  </si>
  <si>
    <t>56,03 კვ/მ</t>
  </si>
  <si>
    <t>61006007396</t>
  </si>
  <si>
    <t>ზურაბ კირკიტაძე</t>
  </si>
  <si>
    <t>ბათუმი, თამარ მეფის IV შესახვევი, #1ა</t>
  </si>
  <si>
    <t>05.34.23.527</t>
  </si>
  <si>
    <t>12,67 კვ/მ</t>
  </si>
  <si>
    <t>61007001690</t>
  </si>
  <si>
    <t>თემურ ლომაძე</t>
  </si>
  <si>
    <t>ქ. ბათუმი, ფ. ხალვაშის გა,ზ. მე-6 შესახვევი #2</t>
  </si>
  <si>
    <t>05.35.26.048</t>
  </si>
  <si>
    <t>40,03 კვ/მ</t>
  </si>
  <si>
    <t>61006014566</t>
  </si>
  <si>
    <t>ჯუმბერ აბულაძე</t>
  </si>
  <si>
    <t>ქ. ბათუმი, თამარის დასახლება სახლი 8 ბ. 29</t>
  </si>
  <si>
    <t>05.10.26.001.01.029</t>
  </si>
  <si>
    <t>68,69 კვ/მ</t>
  </si>
  <si>
    <t>01003007264</t>
  </si>
  <si>
    <t>ნანული იაკობაშვილი</t>
  </si>
  <si>
    <t xml:space="preserve">ქ. ბათუმი, ქუჩა მაიაკოვსკი #53 </t>
  </si>
  <si>
    <t>05.09.15.003.01.500</t>
  </si>
  <si>
    <t>61006017766</t>
  </si>
  <si>
    <t>თამაზ ქათამაძე</t>
  </si>
  <si>
    <t>ქ. ბათუმი, პუშკინის ქ. #141 ბ. 57-58</t>
  </si>
  <si>
    <t>05.27.17.016.01.507</t>
  </si>
  <si>
    <t>96,09 კვ/მ</t>
  </si>
  <si>
    <t>61001019562</t>
  </si>
  <si>
    <t>ვაჟა მიქელაძე</t>
  </si>
  <si>
    <t>ქ. ბათუმი, ქუჩა ა. აბაშიძე, #1 ბ. 27</t>
  </si>
  <si>
    <t>05.24.07.005.01.514</t>
  </si>
  <si>
    <t>60,86 კვ/მ</t>
  </si>
  <si>
    <t>61004018041</t>
  </si>
  <si>
    <t>ცირა ხახუტაიშვილი</t>
  </si>
  <si>
    <t>ქ. ბათუმი, ქუჩა ბარათაშვილი #27 ბ. 3</t>
  </si>
  <si>
    <t>05.22.33.007.01.003</t>
  </si>
  <si>
    <t>94,03 კვ/მ</t>
  </si>
  <si>
    <t>61001039186</t>
  </si>
  <si>
    <t>ალექსანდრე ჯაში</t>
  </si>
  <si>
    <t>ქ. ბათუმი, თამარ მეფის დასახლება 3</t>
  </si>
  <si>
    <t>05.30.22.003.01.508</t>
  </si>
  <si>
    <t>45 კვ/მ</t>
  </si>
  <si>
    <t>61003004281</t>
  </si>
  <si>
    <t>ლუიზა ბერიძე</t>
  </si>
  <si>
    <t>ქ. ბათუმი, დავით აღმაშენებლის ქ. #20</t>
  </si>
  <si>
    <t>05.25.06.030.01.527</t>
  </si>
  <si>
    <t>61009006422</t>
  </si>
  <si>
    <t>თემურ აბაშიძე</t>
  </si>
  <si>
    <t>ბათუმი, დაბა ჩაქვი თამარ მეფის გამზ. #59</t>
  </si>
  <si>
    <t>05.33.21.216</t>
  </si>
  <si>
    <t>61005005856</t>
  </si>
  <si>
    <t>გიორგი დიასამიძე</t>
  </si>
  <si>
    <t>ქ. ბათუმი, მ. აბაშიძის ქ. #45</t>
  </si>
  <si>
    <t>05.22.23.007.01.505</t>
  </si>
  <si>
    <t>186,67 კვ/მ</t>
  </si>
  <si>
    <t>61001046138</t>
  </si>
  <si>
    <t>თეა მითაიშვილი</t>
  </si>
  <si>
    <t>61006055096</t>
  </si>
  <si>
    <t>ნანა თავდგირიძე</t>
  </si>
  <si>
    <t>61002001722</t>
  </si>
  <si>
    <t>ტარიელ ძაგნიძე</t>
  </si>
  <si>
    <t>ქ. ზესტაფონი, სტაროსელსკის ქ. #1</t>
  </si>
  <si>
    <t>32.10.33.231</t>
  </si>
  <si>
    <t>230028243</t>
  </si>
  <si>
    <t>შპს მეგზური</t>
  </si>
  <si>
    <t>32.10.07.005.01.504</t>
  </si>
  <si>
    <t>1 თვე</t>
  </si>
  <si>
    <t>რაიონი ზესტაფონი, სოფელი მეორე სვირი</t>
  </si>
  <si>
    <t>32.02.46.008</t>
  </si>
  <si>
    <t>15 კვ/მ</t>
  </si>
  <si>
    <t>18001019860</t>
  </si>
  <si>
    <t>ირაკლი კოვზირიძე</t>
  </si>
  <si>
    <t>ზესტაფონი, ს. ქვედა საზანო</t>
  </si>
  <si>
    <t>32.05.32.335</t>
  </si>
  <si>
    <t>37 კვ/მ</t>
  </si>
  <si>
    <t>18001017009</t>
  </si>
  <si>
    <t>ზურაბ არაბიძე</t>
  </si>
  <si>
    <t>ზესტაფონი, სოფელი ქვედა საქარა</t>
  </si>
  <si>
    <t>32.03.45.330</t>
  </si>
  <si>
    <t>20 კვ/მ</t>
  </si>
  <si>
    <t>18001012320</t>
  </si>
  <si>
    <t>ომარ ნებიერიძე</t>
  </si>
  <si>
    <t>ზესტაფონი, სოფელი დილიკაური</t>
  </si>
  <si>
    <t>32.08.38.284</t>
  </si>
  <si>
    <t>18001009355</t>
  </si>
  <si>
    <t>თენგიზ კახნიაშვილი</t>
  </si>
  <si>
    <t>ზესტაფონი, შორაპანი</t>
  </si>
  <si>
    <t>32.15.37.077</t>
  </si>
  <si>
    <t>18001067735</t>
  </si>
  <si>
    <t>დავითი ჩხეიძე</t>
  </si>
  <si>
    <t>ზესტაფონი, სოფელი ზედა საქარა</t>
  </si>
  <si>
    <t>32.09.39.182</t>
  </si>
  <si>
    <t>18001014062</t>
  </si>
  <si>
    <t>თეიმურაზ აბულაძე</t>
  </si>
  <si>
    <t>ზესტაფონი, ს. შროშა</t>
  </si>
  <si>
    <t>32.07.38.158</t>
  </si>
  <si>
    <t>18001016816</t>
  </si>
  <si>
    <t>მამუკა კურტანიძე</t>
  </si>
  <si>
    <t>ზესტაფონი, სოფელი კლდეეთი</t>
  </si>
  <si>
    <t>32.14.38.194</t>
  </si>
  <si>
    <t>60001092580</t>
  </si>
  <si>
    <t>გიორგი ჭავჭანიძე</t>
  </si>
  <si>
    <t>ზესტაფონის რაიონი სოფელი ილემი</t>
  </si>
  <si>
    <t>32.17.02.999ბ</t>
  </si>
  <si>
    <t>18001048620</t>
  </si>
  <si>
    <t>ხვიჩა გამრეკელაშვილი</t>
  </si>
  <si>
    <t>ზესტაფონი, ს. შორაპანი, ვაჩნაძის ქ. #68</t>
  </si>
  <si>
    <t>32.19.31.322</t>
  </si>
  <si>
    <t>18001008681</t>
  </si>
  <si>
    <t>შორენა ფერაძე</t>
  </si>
  <si>
    <t>ზესტაფონი, სოფელი კვალითი</t>
  </si>
  <si>
    <t>32.12.36.006</t>
  </si>
  <si>
    <t>18001028556</t>
  </si>
  <si>
    <t>ნატალია ცარიელაშვილი</t>
  </si>
  <si>
    <t>ზესტაფონი, სოფელი ცხრაწყარო</t>
  </si>
  <si>
    <t>32.13.34.280</t>
  </si>
  <si>
    <t>18001022980</t>
  </si>
  <si>
    <t>ვარლამ წივწივაძე</t>
  </si>
  <si>
    <t>ზესტაფონი, სოფელი პირველი სვირი</t>
  </si>
  <si>
    <t>32.11.48.006</t>
  </si>
  <si>
    <t>01013011374</t>
  </si>
  <si>
    <t>სიმონ ხათრიძე</t>
  </si>
  <si>
    <t>ზესტაფონი, ს. როდინაული</t>
  </si>
  <si>
    <t>32.01.39.288</t>
  </si>
  <si>
    <t>48 კვ/მ</t>
  </si>
  <si>
    <t>01003003015</t>
  </si>
  <si>
    <t>ჟოჟო ჩუბინიძე</t>
  </si>
  <si>
    <t>ქ. ზესტაფონი, უშანგი ჩხეიძის ქ. #18</t>
  </si>
  <si>
    <t>32.10.40.374</t>
  </si>
  <si>
    <t>36 კვ/მ</t>
  </si>
  <si>
    <t>18001003664</t>
  </si>
  <si>
    <t>შალვა ბედიაშვილი</t>
  </si>
  <si>
    <t>ზესტაფონი, ს. ძირულა</t>
  </si>
  <si>
    <t>32.16.39.072</t>
  </si>
  <si>
    <t>18001026928</t>
  </si>
  <si>
    <t>მაია ნიორაძე</t>
  </si>
  <si>
    <t>რაიონი ზესტაფონი, სოფელი ბოსლევი</t>
  </si>
  <si>
    <t>32.06.43.152</t>
  </si>
  <si>
    <t>01017000444</t>
  </si>
  <si>
    <t>ზურაბ დგებუაძე</t>
  </si>
  <si>
    <t>ქ. ზესტაფონი, მაღლაკელიძის ქ. #4ა</t>
  </si>
  <si>
    <t>32.10.33.106</t>
  </si>
  <si>
    <t>108 კვ/მ</t>
  </si>
  <si>
    <t>18001007456</t>
  </si>
  <si>
    <t>დავით წვერავა</t>
  </si>
  <si>
    <t>ზესტაფონი, ლაღიძის ქ. #19</t>
  </si>
  <si>
    <t>32.10.03.008.01.505</t>
  </si>
  <si>
    <t>62 კვ/მ</t>
  </si>
  <si>
    <t>18001009660</t>
  </si>
  <si>
    <t>გოჩა იონანიძე</t>
  </si>
  <si>
    <t>ზესტაფონი, სოფელი ზოვრეთი</t>
  </si>
  <si>
    <t>32.04.34.102</t>
  </si>
  <si>
    <t>18001030437</t>
  </si>
  <si>
    <t>ბორის დათიაშვილი</t>
  </si>
  <si>
    <t>თბილისი, ახვლედიანის ქ. N9</t>
  </si>
  <si>
    <t>01,19,17,005,001</t>
  </si>
  <si>
    <t>01012014912</t>
  </si>
  <si>
    <t>სამსონია თამაზ</t>
  </si>
  <si>
    <t>კასპი, აღმაშენებლის ქ. N6, სართ. - 2</t>
  </si>
  <si>
    <t>67.01.35.182</t>
  </si>
  <si>
    <t>115 კვ/მ</t>
  </si>
  <si>
    <t>62007008733</t>
  </si>
  <si>
    <t>არაყიშვილი ავთანდილ</t>
  </si>
  <si>
    <t>ქუთისი, თამარ მეფის ქ. N25</t>
  </si>
  <si>
    <t>03.03.21.023.01.501</t>
  </si>
  <si>
    <t>60001105416</t>
  </si>
  <si>
    <t>ი/მ თეონა ჯინჭრაძე</t>
  </si>
  <si>
    <t>ქ. ბორჯომი, მესხეთის ქ. N 3, სად.2 ბინა N6</t>
  </si>
  <si>
    <t>64.23.01.092.01.502</t>
  </si>
  <si>
    <t>47კვ/მ</t>
  </si>
  <si>
    <t>11001020196</t>
  </si>
  <si>
    <t>თაყაიშვილი გიორგი</t>
  </si>
  <si>
    <t>მცხეთა, სოფელი მისაქციელი</t>
  </si>
  <si>
    <t>72.03.17.531</t>
  </si>
  <si>
    <t xml:space="preserve">40 კვ/მ </t>
  </si>
  <si>
    <t>01004001573</t>
  </si>
  <si>
    <t>ქუთათელაძე დალი</t>
  </si>
  <si>
    <t>მცხეთა, სოფელი საგურამო, ქ-34-ე N1</t>
  </si>
  <si>
    <t>72.06.03.895</t>
  </si>
  <si>
    <t>01025006418</t>
  </si>
  <si>
    <t>პეტრიჩენკო მაია</t>
  </si>
  <si>
    <t>მცხეთა, სოპელი ძალისი</t>
  </si>
  <si>
    <t>72.02.02.298</t>
  </si>
  <si>
    <t>31001024493</t>
  </si>
  <si>
    <t>სალბიშვილი მარინე</t>
  </si>
  <si>
    <t>მცხეთა, სოფელი მუხრანი</t>
  </si>
  <si>
    <t>72.09.17.203</t>
  </si>
  <si>
    <t>126,39 კვ/მ</t>
  </si>
  <si>
    <t>31001035675</t>
  </si>
  <si>
    <t>ზეიკიძე ზაზა</t>
  </si>
  <si>
    <t>მცხეთა, სოფელი წილკანი, ანდრია პირველწოდებულის  ქ. N 3</t>
  </si>
  <si>
    <t>72.02.23.292</t>
  </si>
  <si>
    <t>01013021544</t>
  </si>
  <si>
    <t>გუჩაშვილი ნორა</t>
  </si>
  <si>
    <t>მცხეთა, სოფელი ნიჩბისი</t>
  </si>
  <si>
    <t>72.15.11.105.</t>
  </si>
  <si>
    <t>31001025539</t>
  </si>
  <si>
    <t>ოსეფაშვილი გიგუცა</t>
  </si>
  <si>
    <t>მცხეთა, სოფელი წეროვანი</t>
  </si>
  <si>
    <t>72.08.21.843.</t>
  </si>
  <si>
    <t>01023002431</t>
  </si>
  <si>
    <t>ჩარიგოგდიშვილი ემზარ</t>
  </si>
  <si>
    <t>მცხეთა, სოფელი ძეგვი</t>
  </si>
  <si>
    <t>72.11.04.327</t>
  </si>
  <si>
    <t xml:space="preserve">56.24 კვ/მ </t>
  </si>
  <si>
    <t>31001036711</t>
  </si>
  <si>
    <t>როსტიაშვილი ზაური</t>
  </si>
  <si>
    <t>ჩოხატაური, ს. ქვაბღა</t>
  </si>
  <si>
    <t>28.22.23.128</t>
  </si>
  <si>
    <t>235,90 კვ/მ</t>
  </si>
  <si>
    <t>46001016127</t>
  </si>
  <si>
    <t>მამალაძე ბებური</t>
  </si>
  <si>
    <t>ჩოხატაური, ს. ქვენობანი</t>
  </si>
  <si>
    <t>28.08.22.299</t>
  </si>
  <si>
    <t>46001006381</t>
  </si>
  <si>
    <t>კუტუბიძე გურგენ</t>
  </si>
  <si>
    <t>ჩოხატაური, ს. კოხნარი</t>
  </si>
  <si>
    <t>28.15.23.011</t>
  </si>
  <si>
    <t>01020008368</t>
  </si>
  <si>
    <t>ახალაძე ზაზა</t>
  </si>
  <si>
    <t>ჩოხატაური, ს. ხიდისთავი</t>
  </si>
  <si>
    <t>28.09.25.198</t>
  </si>
  <si>
    <t>35 კვ/მ</t>
  </si>
  <si>
    <t>კალანდაძე ლუბა</t>
  </si>
  <si>
    <t>ჩოხატაური, ს. ბუკისციხე</t>
  </si>
  <si>
    <t>28.13.21.144</t>
  </si>
  <si>
    <t>46001000275</t>
  </si>
  <si>
    <t>შარაშიძე თეიმურაზ</t>
  </si>
  <si>
    <t>ჩოხატაური, ს. საჭამიასერი</t>
  </si>
  <si>
    <t>28.16. 23.011</t>
  </si>
  <si>
    <t>46001017607</t>
  </si>
  <si>
    <t>კვინტრაძე მავლინა</t>
  </si>
  <si>
    <t>ჩოხატაური, ს. ზოტი</t>
  </si>
  <si>
    <t>28.23.21.061</t>
  </si>
  <si>
    <t>46001004494</t>
  </si>
  <si>
    <t>ართმელაძე მამუკა</t>
  </si>
  <si>
    <t>ჩოხატაური, ს. გოგოლესუბანი</t>
  </si>
  <si>
    <t>28.04.24.140</t>
  </si>
  <si>
    <t>46001015783</t>
  </si>
  <si>
    <t>ჩხიკვაძე-ბარსონიძე მარინა</t>
  </si>
  <si>
    <t>ჩოხატაური, ს. ქვემოერკეთი</t>
  </si>
  <si>
    <t>28.12.21.113</t>
  </si>
  <si>
    <t>56 კვ/მ</t>
  </si>
  <si>
    <t>46001001937</t>
  </si>
  <si>
    <t>უჯმაჯურიძე რამაზი</t>
  </si>
  <si>
    <t>ჩოხატაური, ს. ხევი</t>
  </si>
  <si>
    <t>28.21.22.157</t>
  </si>
  <si>
    <t>46001005661</t>
  </si>
  <si>
    <t>მამალაძე ნინო</t>
  </si>
  <si>
    <t>ჩოხატაური, ს. შუაამაღლება</t>
  </si>
  <si>
    <t>28.05.23.107</t>
  </si>
  <si>
    <t>46001002698</t>
  </si>
  <si>
    <t>ჯიბუტი ტარიელ</t>
  </si>
  <si>
    <t>ჩოხატაური, ს. ზემოფარცხმა</t>
  </si>
  <si>
    <t>28.03.23.041</t>
  </si>
  <si>
    <t>46001003746</t>
  </si>
  <si>
    <t>ჩხიკვაძე შოთა</t>
  </si>
  <si>
    <t>ჩოხატაური, ს. შუაფარცხმა</t>
  </si>
  <si>
    <t>28.03.22.189</t>
  </si>
  <si>
    <t xml:space="preserve">45 კვ/მ </t>
  </si>
  <si>
    <t>46001007296</t>
  </si>
  <si>
    <t>სიხარულიძე გოჩა</t>
  </si>
  <si>
    <t>სენაკი, ქუჩა
რუსთაველი, 231</t>
  </si>
  <si>
    <t>44.01.31.740.01.502</t>
  </si>
  <si>
    <t>3,5 თვე</t>
  </si>
  <si>
    <t>157,09 კვ/მ</t>
  </si>
  <si>
    <t>204891652</t>
  </si>
  <si>
    <t>მუნიციპალიტეტი ყვარელი, სოფელი ახალსოფელი, მე-11 ქუჩა N87</t>
  </si>
  <si>
    <t>57.02.56.054</t>
  </si>
  <si>
    <t>50კვ2</t>
  </si>
  <si>
    <t>მზია ასაბაშვილი</t>
  </si>
  <si>
    <t>რაიონი ყვარელი, სოფელი გავაზი</t>
  </si>
  <si>
    <t>57.04.59.104</t>
  </si>
  <si>
    <t>80კვ2</t>
  </si>
  <si>
    <t>ბესიკი რაჯებაშვილი</t>
  </si>
  <si>
    <t xml:space="preserve"> რაიონი ყვარელი სოფელი შილდა</t>
  </si>
  <si>
    <t>57.07.56.109</t>
  </si>
  <si>
    <t>70კვ2</t>
  </si>
  <si>
    <t>ალექსანდრე მიჩილაშვილი</t>
  </si>
  <si>
    <t>რაიონი ყვარელი, სოფელი ჭიკაანი</t>
  </si>
  <si>
    <t>57.03.61.018</t>
  </si>
  <si>
    <t>მანანა ძინიყაშვილი</t>
  </si>
  <si>
    <t>რაიონი ყვარელი, სოფელი ენისელი</t>
  </si>
  <si>
    <t>57.08.52.215</t>
  </si>
  <si>
    <t>შპს "მინდია-2011</t>
  </si>
  <si>
    <t>თელავი,გამზირი ალაზნის, N20 ა</t>
  </si>
  <si>
    <t>53.20.32.056</t>
  </si>
  <si>
    <t>ელისო ხვისტანი</t>
  </si>
  <si>
    <t>თელავი,სოფელი ფშაველი</t>
  </si>
  <si>
    <t>53.16.44.009</t>
  </si>
  <si>
    <t>01030024675</t>
  </si>
  <si>
    <t>დავით წიქარაძე</t>
  </si>
  <si>
    <t>თელავი, ქუჩა კავკასიონი, N33</t>
  </si>
  <si>
    <t>53.20.31.230</t>
  </si>
  <si>
    <t>გიორგი გელაშვილი</t>
  </si>
  <si>
    <t>თელავი, სოფელი აკურა</t>
  </si>
  <si>
    <t>53.01.40.246</t>
  </si>
  <si>
    <t>ბესიკი ქევხიშვილი</t>
  </si>
  <si>
    <t>თელავი, სოფელი ქვემო ხოდაშენი</t>
  </si>
  <si>
    <t>53.02.58.670</t>
  </si>
  <si>
    <t>დალი ხმიადაშვილი</t>
  </si>
  <si>
    <t>თელავი, სოფელი შალაური</t>
  </si>
  <si>
    <t>53.06.41.089</t>
  </si>
  <si>
    <t>ლალი მერაბიშვილი</t>
  </si>
  <si>
    <t>თელავი, სოფელი ბუშეტი</t>
  </si>
  <si>
    <t>53.02.35.165</t>
  </si>
  <si>
    <t>ზურაბიკუპატაძე</t>
  </si>
  <si>
    <t>თელავი, სოფელი კურდღელაური</t>
  </si>
  <si>
    <t>53.07.44.278</t>
  </si>
  <si>
    <t>სოკრატ ბაგაური</t>
  </si>
  <si>
    <t>თელავი, სოფელი იყალთო</t>
  </si>
  <si>
    <t>53.12.35.164</t>
  </si>
  <si>
    <t>ნიკო ძამუკაშვილი</t>
  </si>
  <si>
    <t>თელავი,სოფელი გულგულა</t>
  </si>
  <si>
    <t>53.09.38.015</t>
  </si>
  <si>
    <t>მიშაბასილაშვილი</t>
  </si>
  <si>
    <t>თელავი,სოფელი ვარდისუბანი,ალავერდის ქუჩა N26</t>
  </si>
  <si>
    <t>53.08.41.033</t>
  </si>
  <si>
    <t>ია ჯაშიაშვილი</t>
  </si>
  <si>
    <t>თელავი,სოფელი რუისპირი</t>
  </si>
  <si>
    <t>53.11.38.214</t>
  </si>
  <si>
    <t>დურმიშხანიბერუაშვილი</t>
  </si>
  <si>
    <t>თელავი, სოფელი კონდოლი</t>
  </si>
  <si>
    <t>53.05.41.149</t>
  </si>
  <si>
    <t>გიაშოშიაშვილი</t>
  </si>
  <si>
    <t>თელავი, სოფელი ნაფარეული, 23-ე ქუჩა N1</t>
  </si>
  <si>
    <t>53.14.42.120</t>
  </si>
  <si>
    <t>20001034679</t>
  </si>
  <si>
    <t>იოსებიბერიკაშვილი</t>
  </si>
  <si>
    <t>თელავი,მშვიდობის ქუჩა, N87ა</t>
  </si>
  <si>
    <t>53.20.44.109</t>
  </si>
  <si>
    <t>20001005275</t>
  </si>
  <si>
    <t>ვლადიმერილაზარიაშვილი</t>
  </si>
  <si>
    <t>თელავი,სოფელი სანიორე</t>
  </si>
  <si>
    <t>53.15.64.243</t>
  </si>
  <si>
    <t>20001000537</t>
  </si>
  <si>
    <t>ია ტერტერაშვილი</t>
  </si>
  <si>
    <t>გარდაბანი. სოფელი კრწანისი</t>
  </si>
  <si>
    <t>81.04.03.455</t>
  </si>
  <si>
    <t>35.კვ.მ.</t>
  </si>
  <si>
    <t>ფრიდონი ზოიძე</t>
  </si>
  <si>
    <t>გარდაბანი სოფელი ვახტანგისი</t>
  </si>
  <si>
    <t>81.18.11.082</t>
  </si>
  <si>
    <t>232.02.კვ.მ</t>
  </si>
  <si>
    <t>სურაია ახმედოვა</t>
  </si>
  <si>
    <t>გარდაბანი, სოფელი ნაზარლო</t>
  </si>
  <si>
    <t xml:space="preserve"> 81.17.07.135</t>
  </si>
  <si>
    <t>113.82 კვ.მ</t>
  </si>
  <si>
    <t>ისა გაჯიევი</t>
  </si>
  <si>
    <t>გარდაბანი, სოფელი ქესალო</t>
  </si>
  <si>
    <t xml:space="preserve"> 81.16.09.079</t>
  </si>
  <si>
    <t>45კვ.მ.</t>
  </si>
  <si>
    <t>შახლარ  ისმაილოვი</t>
  </si>
  <si>
    <t>გარდაბანი,სოფელი კუმისი</t>
  </si>
  <si>
    <t xml:space="preserve"> 81.24.03.377</t>
  </si>
  <si>
    <t>313.23.კვ.მ.</t>
  </si>
  <si>
    <t>ბაკური ეჯიბაშვილი</t>
  </si>
  <si>
    <t>გარდაბანი. სოფელი ლემშვენიერა</t>
  </si>
  <si>
    <t xml:space="preserve"> 81.20.04.182</t>
  </si>
  <si>
    <t>130.კვ.მ.</t>
  </si>
  <si>
    <t>დავით რეხვიაშვილი</t>
  </si>
  <si>
    <t xml:space="preserve">გარდაბანი, სოფელი ჯანდარა </t>
  </si>
  <si>
    <t xml:space="preserve"> 81.19.03.260</t>
  </si>
  <si>
    <t>100.კვ.მ.</t>
  </si>
  <si>
    <t>თემური მამედოვი</t>
  </si>
  <si>
    <t>გარდაბანი, სოფელი კარათაკლია</t>
  </si>
  <si>
    <t xml:space="preserve"> 81.06.14.372</t>
  </si>
  <si>
    <t>100კვ.მ.</t>
  </si>
  <si>
    <t>რახილ კიალბიევ</t>
  </si>
  <si>
    <t>გარდაბანი, სოფელი ბირლიკი</t>
  </si>
  <si>
    <t xml:space="preserve"> 81.14.04.275</t>
  </si>
  <si>
    <t>296.კვ.მ.</t>
  </si>
  <si>
    <t>ნიზამი ორუჯოვი</t>
  </si>
  <si>
    <t>გარდაბანი, სოფელი ყარაჯალარი</t>
  </si>
  <si>
    <t xml:space="preserve"> 81.06.06.213</t>
  </si>
  <si>
    <t>98.49კვ.მ.</t>
  </si>
  <si>
    <t>ხანლარ სოფიევი</t>
  </si>
  <si>
    <t>გარდაბანი, სოფელი სართიჭალა</t>
  </si>
  <si>
    <t xml:space="preserve"> 81.12.10.149</t>
  </si>
  <si>
    <t>150.კვ.მ</t>
  </si>
  <si>
    <t xml:space="preserve"> 01006013288</t>
  </si>
  <si>
    <t>რომან ლომიძე</t>
  </si>
  <si>
    <t>გარდაბანი, სოფელი აღთაკლია</t>
  </si>
  <si>
    <t xml:space="preserve"> 81.06.16.681</t>
  </si>
  <si>
    <t>158 კვ.მ.</t>
  </si>
  <si>
    <t>12001041149</t>
  </si>
  <si>
    <t>გუსეინხან ბაირამოვი</t>
  </si>
  <si>
    <t>ქ.გარდაბანი სოფელი ქვემო კაპანახჩი</t>
  </si>
  <si>
    <t xml:space="preserve"> 81.15.19.131</t>
  </si>
  <si>
    <t>150 კვ.მ.</t>
  </si>
  <si>
    <t>12001004701</t>
  </si>
  <si>
    <t>ელმურაზ ჯაფაროვი</t>
  </si>
  <si>
    <t>გარდაბანი, სოფელი გამარჯვება</t>
  </si>
  <si>
    <t>81.07.06.347</t>
  </si>
  <si>
    <t>145 კვ.მ.</t>
  </si>
  <si>
    <t>12001010331</t>
  </si>
  <si>
    <t>ვასილი ლონდარიძე</t>
  </si>
  <si>
    <t>გარდაბანი. სოფელი ახალი სამგორი ქ. 1 მაისის, N 32</t>
  </si>
  <si>
    <t>81.13.16.044</t>
  </si>
  <si>
    <t>150.00კვ.მ.</t>
  </si>
  <si>
    <t>12001074259</t>
  </si>
  <si>
    <t>ლელა ცქვიტიშვილი</t>
  </si>
  <si>
    <t>გარდაბანი სოფელი სართიჭალა</t>
  </si>
  <si>
    <t>81.12.05.729</t>
  </si>
  <si>
    <t xml:space="preserve">40კვ.მ. </t>
  </si>
  <si>
    <t>12001019260</t>
  </si>
  <si>
    <t>ბახტიარ ხიდილოვი</t>
  </si>
  <si>
    <t>ქ.გარდაბანი, ქ. დ.აღმაშენებლი N 67</t>
  </si>
  <si>
    <t>81.15.13.356</t>
  </si>
  <si>
    <t>12001028513</t>
  </si>
  <si>
    <t>რასიმ რაშიდოვი</t>
  </si>
  <si>
    <t>გარდაბანი, სოფელი მარტყოფი</t>
  </si>
  <si>
    <t>81.10.12.958</t>
  </si>
  <si>
    <t xml:space="preserve">422.89 კვ.მ. </t>
  </si>
  <si>
    <t>12001026215</t>
  </si>
  <si>
    <t>ნათია  ჩიტრეკაშვილი</t>
  </si>
  <si>
    <t>ქალაქი ლანჩხუთი, აღმაშენებლის ქუჩა, 1-ლი ჩიხი</t>
  </si>
  <si>
    <t>27.06.50.261</t>
  </si>
  <si>
    <t>30 კვ.მ</t>
  </si>
  <si>
    <t>პოლჟენი  ებრალიძე</t>
  </si>
  <si>
    <t>ლანჩხუთის მუნიციპალიტეტი,სოფელი სუფსა (ახალსოფელი)</t>
  </si>
  <si>
    <t>27.15.50.554</t>
  </si>
  <si>
    <t>ლამარა ხუხუნი</t>
  </si>
  <si>
    <t>ლანჩხუთის მუნიციპალიტეტი, სოფელი ჯურუყვეთი</t>
  </si>
  <si>
    <t>27.11.48.361</t>
  </si>
  <si>
    <t>ნუგზარ მოქია</t>
  </si>
  <si>
    <t>ქალაქი ლანჩხუთი, ს. მგელაძის ქუჩა, #26</t>
  </si>
  <si>
    <t>27.06.48.213</t>
  </si>
  <si>
    <t>32 კვ.მ</t>
  </si>
  <si>
    <t>ნინო  ჩახვაშვილი</t>
  </si>
  <si>
    <t>ლანჩხუთის მუნიციპალიტეტი, ს. აკეთი</t>
  </si>
  <si>
    <t>27.03.43.012</t>
  </si>
  <si>
    <t>34 კვ.მ</t>
  </si>
  <si>
    <t>ბადრი წულაძე</t>
  </si>
  <si>
    <t>ლანჩხუთის მუნიციპალიტეტი, ს. ნიგოითი,  ქვიანი</t>
  </si>
  <si>
    <t>27.04.50.262</t>
  </si>
  <si>
    <t>მიხეილ მანთიძე</t>
  </si>
  <si>
    <t>ლანჩხუთის მუნიციპალიტეტი, სოფ. ლესა</t>
  </si>
  <si>
    <t>27.10.46.345</t>
  </si>
  <si>
    <t>26 კვ.მ</t>
  </si>
  <si>
    <t>მიხეილ კუნჭულია</t>
  </si>
  <si>
    <t>ლანჩხუთის მუნიციპალიტეტი სოფ. ნიგვზიანი (ხაჯალია)</t>
  </si>
  <si>
    <t>27.14.51.111</t>
  </si>
  <si>
    <t>24 კვ.მ</t>
  </si>
  <si>
    <t>ივანე მოისწრაფეშვილი</t>
  </si>
  <si>
    <t>ლანჩხუთის მუნიციპალიტეტი, სოფ. მაჩხვარეთი</t>
  </si>
  <si>
    <t>27.07.42.261</t>
  </si>
  <si>
    <t>გენო იმედაიშვილი</t>
  </si>
  <si>
    <t>ლანჩხუთის მუნიციპალიტეტი სოფ. ჩოჩხათი (შრომისუბანი)</t>
  </si>
  <si>
    <t>27.13.43.344</t>
  </si>
  <si>
    <t xml:space="preserve">35 კვ.მ </t>
  </si>
  <si>
    <t>ვაჟა ებრალიძე</t>
  </si>
  <si>
    <t>ლანჩხუთის მუნიციპალიტეტი, სოფ აკეთი</t>
  </si>
  <si>
    <t>27.03.45.263</t>
  </si>
  <si>
    <t>25 კვ.მ</t>
  </si>
  <si>
    <t>ივტიხი ქურიძე</t>
  </si>
  <si>
    <t>ლანჩხუთის მუნიციპალიტეტი სოფ. წყალწმინდა</t>
  </si>
  <si>
    <t>27.16.50.313</t>
  </si>
  <si>
    <t>გიორგი კილაძე</t>
  </si>
  <si>
    <t>ლანჩხუთის მუნიციპალიტეტი სოფ. სუფსა (ხიდმაღალა)</t>
  </si>
  <si>
    <t>27.15.52.295</t>
  </si>
  <si>
    <t>როზა თოიძე</t>
  </si>
  <si>
    <t>ლანჩხუთის მუნიციპალიტეტი სოფ. აცანა</t>
  </si>
  <si>
    <t>27.02.41.170</t>
  </si>
  <si>
    <t>26001033902</t>
  </si>
  <si>
    <t>მარიტა ჩხაიძე</t>
  </si>
  <si>
    <t>ლანჩხუთის მუნიციპალიტეტი სოფ.ნიგოითი ჩოლობარგი</t>
  </si>
  <si>
    <t>27.04.51.341</t>
  </si>
  <si>
    <t>31 კვ.მ</t>
  </si>
  <si>
    <t>26001016192</t>
  </si>
  <si>
    <t>ვენერა თავდიშვილი</t>
  </si>
  <si>
    <t>ლანჩხუთის მუნიციპალიტეტი, სოფ ნიგოითი</t>
  </si>
  <si>
    <t>27.04.48.291</t>
  </si>
  <si>
    <t>26001016874</t>
  </si>
  <si>
    <t>ნათელა თოხაძე</t>
  </si>
  <si>
    <t>ლანჩხუთის მუნიციპალიტეტი სოფ. ჩოჩხათი</t>
  </si>
  <si>
    <t>27.13.45.343</t>
  </si>
  <si>
    <t>28 კვ.მ</t>
  </si>
  <si>
    <t>01003010370</t>
  </si>
  <si>
    <t>ოთარ აფხაზავა</t>
  </si>
  <si>
    <t>ლანჩხუთის მუნიციპალიტეტი ქ. ლანჩხუთი, შოთა რუსთაველის  ქ.30</t>
  </si>
  <si>
    <t>27.06.56.606</t>
  </si>
  <si>
    <t>26001028948</t>
  </si>
  <si>
    <t>თეიმურაზ ჩხაიძე</t>
  </si>
  <si>
    <t>ლანჩხუთის მუნიციპალიტეტი, ქ. ლანჩხუთი ნიკო მუსხელიშვილის ქ.#22</t>
  </si>
  <si>
    <t>27.06.56.678</t>
  </si>
  <si>
    <t>26001033760</t>
  </si>
  <si>
    <t>ნატო ტოროტაძე</t>
  </si>
  <si>
    <t>ლანჩხუთის მუნიციპალიტეტი, სოფ. ღრმაღელე</t>
  </si>
  <si>
    <t>27.16.45.044</t>
  </si>
  <si>
    <t>27 კვ.მ</t>
  </si>
  <si>
    <t>26001014246</t>
  </si>
  <si>
    <t>იზოლდა კარკუსაშვილი</t>
  </si>
  <si>
    <t>ლანჩხუთის მუნიციპალიტეტი, სოფ. მამათი</t>
  </si>
  <si>
    <t>27.01.43.095</t>
  </si>
  <si>
    <t>26001002889</t>
  </si>
  <si>
    <t>მიხეილ მელუა</t>
  </si>
  <si>
    <t>ლანჩხუთის მუნიციპალიტეტი, სოფ. ნიგვზიანი</t>
  </si>
  <si>
    <t>27.14.47.020</t>
  </si>
  <si>
    <t>01008062633</t>
  </si>
  <si>
    <t>მაია კვირკველია</t>
  </si>
  <si>
    <t>ლანჩხუთის მუნიციპალიტეტი, სოფ. შუხუთი</t>
  </si>
  <si>
    <t>27.05.46.167</t>
  </si>
  <si>
    <t>26001019563</t>
  </si>
  <si>
    <t>ომარ იმნაიშვილი</t>
  </si>
  <si>
    <t>ლანჩხუთის მუნიციპალიტეტი, სოფ. ჩიბათი</t>
  </si>
  <si>
    <t>27.09.46.019</t>
  </si>
  <si>
    <t>35001114133</t>
  </si>
  <si>
    <t>თამთა ჩხაიძე</t>
  </si>
  <si>
    <t>ლანჩხუთის მუნიციპ . სოფ. ჩოჩხათი,(გულიანი)</t>
  </si>
  <si>
    <t>27.13.48.423</t>
  </si>
  <si>
    <t>26001024697</t>
  </si>
  <si>
    <t>ელგუჯა კილაძე</t>
  </si>
  <si>
    <t>ლანჩხუთის მუნიციპალიტეტი, სოფ ჩიბათი</t>
  </si>
  <si>
    <t>27.09.47.056</t>
  </si>
  <si>
    <t>26001012112</t>
  </si>
  <si>
    <t>ელგუჯა ზენაიშვილი</t>
  </si>
  <si>
    <t>ლანჩხუთის მუნიციპალიტეტი, სოფ. გვიმბალაური</t>
  </si>
  <si>
    <t>27.08.46.139</t>
  </si>
  <si>
    <t>26001029703</t>
  </si>
  <si>
    <t>ირმა მშვიდობაძე</t>
  </si>
  <si>
    <t>ლაჩხუთის მუნიციპალიტეტი, სოფ ჩოჩხათი</t>
  </si>
  <si>
    <t>27.13.43.007</t>
  </si>
  <si>
    <t>26001007397</t>
  </si>
  <si>
    <t>ავთანდილ გუჯაბიძე</t>
  </si>
  <si>
    <t>ლანჩხუთის მუნიციპალიტეტი, სოფ. ნინოშვილი</t>
  </si>
  <si>
    <t>27.12.42.252</t>
  </si>
  <si>
    <t>26001024261</t>
  </si>
  <si>
    <t>გია ჩხარტიშვილი</t>
  </si>
  <si>
    <t>ლანჩხუთის მუნიციპალიტეტი, სოფ. ჯურუყვეთი</t>
  </si>
  <si>
    <t>27.11.45.124</t>
  </si>
  <si>
    <t>26001023568</t>
  </si>
  <si>
    <t>ნაილი ჯიქიძე</t>
  </si>
  <si>
    <t>მარტვილი, სოფ. ხუნწი</t>
  </si>
  <si>
    <t>41.08.35.087</t>
  </si>
  <si>
    <t>რამაზ მონიავა</t>
  </si>
  <si>
    <t>მარტვილი, სოფ. გაჭედილი</t>
  </si>
  <si>
    <t>41.12.05.001ა</t>
  </si>
  <si>
    <t>მედეა ჯანჯღავა</t>
  </si>
  <si>
    <t>მარტვილი, სოფ ბანძა</t>
  </si>
  <si>
    <t>41.04.35.251</t>
  </si>
  <si>
    <t>ტარიელ  დარციმელია</t>
  </si>
  <si>
    <t>მარტვილი, სოფ ლეხაინდრაო</t>
  </si>
  <si>
    <t>41.06.34.278</t>
  </si>
  <si>
    <t>ვლადიმერ გოგოხია</t>
  </si>
  <si>
    <t>მარტვილი, სოფ დიდიჭყონი</t>
  </si>
  <si>
    <t>41.15.39.011</t>
  </si>
  <si>
    <t>შ.პ.ს ფარმაცია</t>
  </si>
  <si>
    <t>მარტვილი, სოფ სალხინო</t>
  </si>
  <si>
    <t>41.14.36.234</t>
  </si>
  <si>
    <t>ზავალიონ  ბერიშვილი</t>
  </si>
  <si>
    <t>ქ.გურჯაანი, სანაპიროს ქ.N10</t>
  </si>
  <si>
    <t>51.01.60.052.01.503</t>
  </si>
  <si>
    <t>71.34 კვ/მ</t>
  </si>
  <si>
    <t>ლევანი მექერიშვილი</t>
  </si>
  <si>
    <t>გურჯაანი, სოფ.ვაზისუბანი</t>
  </si>
  <si>
    <t>51.05.65.141</t>
  </si>
  <si>
    <t>გიორგი ბრაგვაძე</t>
  </si>
  <si>
    <t>გურჯაანი, სოფ.კაჭრეთი</t>
  </si>
  <si>
    <t>51.20.01.525</t>
  </si>
  <si>
    <t>მალხაზი ბაცანაძე</t>
  </si>
  <si>
    <t>გურჯაანი,სოფ.ველისციხე</t>
  </si>
  <si>
    <t>51.07.66.2018</t>
  </si>
  <si>
    <t>ნიკა  მიტიჩაშვილი</t>
  </si>
  <si>
    <t>დუშეთის მუნციპალიტეტი სოფელი მჭადიჯვარი</t>
  </si>
  <si>
    <t>71.61.29.043</t>
  </si>
  <si>
    <t>ილია ქარჩაიძე</t>
  </si>
  <si>
    <t>დუშეთის მუნციპალიტეტი დაბა ჟინვალი</t>
  </si>
  <si>
    <t>71.52.03.149</t>
  </si>
  <si>
    <t>126.92</t>
  </si>
  <si>
    <t>ეთერი ლიქოკელი</t>
  </si>
  <si>
    <t>ხონის მუნიციპალიტეტი თავისუფლების მოედანი N7</t>
  </si>
  <si>
    <t>37.07.38.181</t>
  </si>
  <si>
    <t>73.00 კვ.მ.</t>
  </si>
  <si>
    <t>ქეთევან წვერავა</t>
  </si>
  <si>
    <t>ხონის მუნიციპალიტეტი სოფ.კუხი</t>
  </si>
  <si>
    <t>37.09.37.188</t>
  </si>
  <si>
    <t>30.00 კვ.მ.</t>
  </si>
  <si>
    <t>ინგა სილაგაძე</t>
  </si>
  <si>
    <t>ხონის მუნიციპალიტეტი სოფ.გუბი</t>
  </si>
  <si>
    <t>37.12.35.012</t>
  </si>
  <si>
    <t>მიხეილი კობეშავიძე</t>
  </si>
  <si>
    <t>ხონის მუნიციპალიტეტი სოფ.გოჩა–ჯიხაიში</t>
  </si>
  <si>
    <t>37.11.33.193</t>
  </si>
  <si>
    <t>იამზე კეჟერაძე</t>
  </si>
  <si>
    <t>ხონის მუნიციპალიტეტი სოფ.მათხოჯი</t>
  </si>
  <si>
    <t>37.04.35.251</t>
  </si>
  <si>
    <t>25.00 კვ.მ.</t>
  </si>
  <si>
    <t>ლენა ეფრემიძე</t>
  </si>
  <si>
    <t>ხონის მუნიციპალიტეტი სოფ.ივანდიდი</t>
  </si>
  <si>
    <t>37.08.35.372</t>
  </si>
  <si>
    <t>36.00 კვ. მ.</t>
  </si>
  <si>
    <t>ილია  ტაბიძე</t>
  </si>
  <si>
    <t>ხონის მუნიციპალიტეტი სოფ.ქუტირი</t>
  </si>
  <si>
    <t>37.10.32.189</t>
  </si>
  <si>
    <t>50.00 კვ.მ.</t>
  </si>
  <si>
    <t>ადემ გობაძე</t>
  </si>
  <si>
    <t>ხონის მუნიციპალიტეტი სოფ.ზედა გორდი</t>
  </si>
  <si>
    <t>37.02.31.196</t>
  </si>
  <si>
    <t>ილარიონი ბობოხიძე</t>
  </si>
  <si>
    <t>ხონის მუნიციპალიტეტი სოფ.ძეძილეთი</t>
  </si>
  <si>
    <t>37.03.31.071</t>
  </si>
  <si>
    <t>45.00 კვ.მ.</t>
  </si>
  <si>
    <t>გიორგი ლორთქიფანიძე</t>
  </si>
  <si>
    <t>ხონის მუნიციპალიტეტი სოფ.კინჩხა</t>
  </si>
  <si>
    <t>37.01.32.073</t>
  </si>
  <si>
    <t>რაფიელ ჯიშკარიანი</t>
  </si>
  <si>
    <t>ხონის მუნიციპალიტეტი სოფ.ნახახულევი</t>
  </si>
  <si>
    <t>37.05.32.017</t>
  </si>
  <si>
    <t>35.00 კვ.მ.</t>
  </si>
  <si>
    <t>ვახტანგი ჯოხიძე</t>
  </si>
  <si>
    <t>ხონის მუნიციპალიტეტი სოფ.დედალაური</t>
  </si>
  <si>
    <t>37.06.34.142</t>
  </si>
  <si>
    <t>გივი გიორხელიძე</t>
  </si>
  <si>
    <t>ქედა,სოფ.ოქტომბერი</t>
  </si>
  <si>
    <t>21.04.31.421</t>
  </si>
  <si>
    <t>დავით ასამბაძე</t>
  </si>
  <si>
    <t>ქედა,სოფ.პირველი მაისი</t>
  </si>
  <si>
    <t>21.02.32.053</t>
  </si>
  <si>
    <t>რომან თებიძე</t>
  </si>
  <si>
    <t>ქედა,სოფ. დანდალო</t>
  </si>
  <si>
    <t>21.09.05.001</t>
  </si>
  <si>
    <t>210 კვ.მ</t>
  </si>
  <si>
    <t>ომარ ავალიანი</t>
  </si>
  <si>
    <t>ქედა.სოფ.დოლოგანი</t>
  </si>
  <si>
    <t>21.01.32.218</t>
  </si>
  <si>
    <t>297.38კვ.მ</t>
  </si>
  <si>
    <t>ენვერ საფარიძე</t>
  </si>
  <si>
    <t>ქედა.სოფ.ზვარე</t>
  </si>
  <si>
    <t>21.06.31.152</t>
  </si>
  <si>
    <t>მერაბ  ჯაბნიძე</t>
  </si>
  <si>
    <t>ჭიათურა გოგებაშვილის ქ 1</t>
  </si>
  <si>
    <t>38.10.33.011</t>
  </si>
  <si>
    <t>115.00 კვ.მ</t>
  </si>
  <si>
    <t>რამაზ მასხარაშვილი</t>
  </si>
  <si>
    <t>ჭიათურა ნინოშვილის ქუჩა №5</t>
  </si>
  <si>
    <t>38.10.36.004</t>
  </si>
  <si>
    <t>22 კვ.მ</t>
  </si>
  <si>
    <t>ნინო გაფრინდაშვილი</t>
  </si>
  <si>
    <t>ჭიათურა, სოფელი პერევისა</t>
  </si>
  <si>
    <t>38.11.40.210</t>
  </si>
  <si>
    <t>31.5 კვ.მ</t>
  </si>
  <si>
    <t>გიორგი ვაშაძე</t>
  </si>
  <si>
    <t>ჭიათურა სოფელი დარკვეთი</t>
  </si>
  <si>
    <t>38.09.42.986</t>
  </si>
  <si>
    <t>40 კვ.მ</t>
  </si>
  <si>
    <t>ვლადიმერ  ღუღუნიშვილი</t>
  </si>
  <si>
    <t>ჭიათურა, სოფელი ზოდი</t>
  </si>
  <si>
    <t>38.09.36.332</t>
  </si>
  <si>
    <t>90.9 კვ. მ</t>
  </si>
  <si>
    <t>01019022747</t>
  </si>
  <si>
    <t>ლელა ლელაშვილი</t>
  </si>
  <si>
    <t>ჭიათურა სოფელი ხვაშითი</t>
  </si>
  <si>
    <t>38.08.31.129</t>
  </si>
  <si>
    <t>42.32 კვ.მ</t>
  </si>
  <si>
    <t>რუსუდან ჯაჯანიძე</t>
  </si>
  <si>
    <t>ჭიათურა, სოფელი კაცხი</t>
  </si>
  <si>
    <t>38.03.37.066</t>
  </si>
  <si>
    <t>64.26 კვ.მ</t>
  </si>
  <si>
    <t>გიორგი ჯაფარიძე</t>
  </si>
  <si>
    <t>ჭიათურა, სოფელი წირქვალი</t>
  </si>
  <si>
    <t>38.07.37.186</t>
  </si>
  <si>
    <t>78.58 კვ. მ</t>
  </si>
  <si>
    <t>ლალი ჭიტაძე</t>
  </si>
  <si>
    <t>ჭიათურა, სოფელი სვერი</t>
  </si>
  <si>
    <t>38.12.02.638</t>
  </si>
  <si>
    <t>33.6 კვ. მ</t>
  </si>
  <si>
    <t>როინი  ჯაფარიძე</t>
  </si>
  <si>
    <t>ჭიათურა, სოფელი ხრეითი</t>
  </si>
  <si>
    <t>38.01.35.003</t>
  </si>
  <si>
    <t>90 კვ. მ</t>
  </si>
  <si>
    <t>გელა მიქაცაძე</t>
  </si>
  <si>
    <t>ჭიათურა სოფელი ღვითორი</t>
  </si>
  <si>
    <t>38.04.37.370</t>
  </si>
  <si>
    <t>36.12 კვ.მ</t>
  </si>
  <si>
    <t>რომანი აბესაძე</t>
  </si>
  <si>
    <t>ჭიათურა სოფელი მანდაეთი</t>
  </si>
  <si>
    <t>38.14.32.309</t>
  </si>
  <si>
    <t>44.17 კვ.მ</t>
  </si>
  <si>
    <t>რეზო გოგოლაძე</t>
  </si>
  <si>
    <t>ჭიათურა სოფელი წასრი</t>
  </si>
  <si>
    <t>38.16.35.003</t>
  </si>
  <si>
    <t>27.25 კვ.მ</t>
  </si>
  <si>
    <t>მზია კაპანაძე</t>
  </si>
  <si>
    <t>ჭიათურა სოფელი გეზრული</t>
  </si>
  <si>
    <t>38.13.32.378</t>
  </si>
  <si>
    <t>61.14  კვ.მ</t>
  </si>
  <si>
    <t>დავით ხოჯანაშვილი</t>
  </si>
  <si>
    <t>ჭიათურა სოფელი თაბაგრები</t>
  </si>
  <si>
    <t>38.06.34.099</t>
  </si>
  <si>
    <t>49.94 კვ.მ</t>
  </si>
  <si>
    <t>01003010878</t>
  </si>
  <si>
    <t>გიორგი თაბაგარი</t>
  </si>
  <si>
    <t>ჭიათურა სოფელი ითხვისი</t>
  </si>
  <si>
    <t>38.15.41.106</t>
  </si>
  <si>
    <t>15.41 კვ.მ</t>
  </si>
  <si>
    <t>რომანი მოცრაძე</t>
  </si>
  <si>
    <t>ჭიათურა სოფელი წყალშავი ქუჩა №1 სახლი №29</t>
  </si>
  <si>
    <t>38.16.43.146</t>
  </si>
  <si>
    <t>29.0 კვ.მ</t>
  </si>
  <si>
    <t>54001011078</t>
  </si>
  <si>
    <t>ვლადიმერ  სამხარაძე</t>
  </si>
  <si>
    <t>ქ. ქუთაისი, ახაგაზდობის ე-2 შეს N4</t>
  </si>
  <si>
    <t>03.06.25.605</t>
  </si>
  <si>
    <t>ზურაბ  ბოგვერაძე</t>
  </si>
  <si>
    <t>ქ. ქუთაისი,26 მაისის N88</t>
  </si>
  <si>
    <t>03.03.27.297</t>
  </si>
  <si>
    <t>50 კვმ</t>
  </si>
  <si>
    <t>შორენა ფაჩულია</t>
  </si>
  <si>
    <t>ქ. ქუთაისი,წერეთლის ქ. N39</t>
  </si>
  <si>
    <t>03.03.26.197</t>
  </si>
  <si>
    <t>167 კვ</t>
  </si>
  <si>
    <t>იამზე ციბაძე</t>
  </si>
  <si>
    <t xml:space="preserve">ქ. ქუთაისი,ყაზბეგის ქ. N14  </t>
  </si>
  <si>
    <t>03.02.03.001.01.504</t>
  </si>
  <si>
    <t xml:space="preserve">109 კვმ </t>
  </si>
  <si>
    <t>ლელა ნემსაძე</t>
  </si>
  <si>
    <t>ქ. ქუთაისი,ზურაბ ჭავჭავძის N6</t>
  </si>
  <si>
    <t>03.01.24.420</t>
  </si>
  <si>
    <t>293 კვმ</t>
  </si>
  <si>
    <t>ქრისტინე ჯანელიძე</t>
  </si>
  <si>
    <t>ქ. ქუთაისი,ავტომშენებლის N31</t>
  </si>
  <si>
    <t>03.01.03.085.01.023</t>
  </si>
  <si>
    <t>82,49 კვმ</t>
  </si>
  <si>
    <t>მამუკა უკლება</t>
  </si>
  <si>
    <t>ქ. ქუთაისი,სულხან-საბას N43</t>
  </si>
  <si>
    <t>03.05.24.805</t>
  </si>
  <si>
    <t>200 კვმ</t>
  </si>
  <si>
    <t>რომანი ლომთაძე</t>
  </si>
  <si>
    <t>ქ. ქუთაისი,თაბუკაშვილის N115</t>
  </si>
  <si>
    <t>03.05.25.349</t>
  </si>
  <si>
    <t>78 კვმ</t>
  </si>
  <si>
    <t>დავით კუპრაშვილი</t>
  </si>
  <si>
    <t>ქ. ქუთაისი,ასათიანის ქ. N96</t>
  </si>
  <si>
    <t>03.04.33.070</t>
  </si>
  <si>
    <t>100კვ</t>
  </si>
  <si>
    <t xml:space="preserve">შპს ALGA </t>
  </si>
  <si>
    <t>ქ. ქუთაისი,ირაკლი აბაშიძის N10</t>
  </si>
  <si>
    <t>03.04.21.286.01.508</t>
  </si>
  <si>
    <t>62 კვ</t>
  </si>
  <si>
    <t>შ.პ.ს რობი 2009 ს/კ</t>
  </si>
  <si>
    <t>ქ. ქუთაისი,ლესელიძის 78ა</t>
  </si>
  <si>
    <t>03.02.24.197</t>
  </si>
  <si>
    <t>ბარბარე ფუტურიძე</t>
  </si>
  <si>
    <t>ქ. ქუთაისი,ბუხაიძის ქ. N2</t>
  </si>
  <si>
    <t>03.01.22.329</t>
  </si>
  <si>
    <t>397კვმ</t>
  </si>
  <si>
    <t>როლანდი ქარქაშაძე</t>
  </si>
  <si>
    <t>ქ. ქუთაისი,ქ. ქუთაისი, ნიკეას მე-2 შეს 18ა</t>
  </si>
  <si>
    <t>03.05.23.402</t>
  </si>
  <si>
    <t>40 კვმ</t>
  </si>
  <si>
    <t>ელდარი ფრუიძე</t>
  </si>
  <si>
    <t>ფოთის მუნიციპალიტეტი ქ.ფოთი</t>
  </si>
  <si>
    <t>04.02.08.097.02.024</t>
  </si>
  <si>
    <t>58.14 კვ.მ</t>
  </si>
  <si>
    <t>აკაკი ადანაია</t>
  </si>
  <si>
    <t>04.02.07.592</t>
  </si>
  <si>
    <t>55 კვ.მ</t>
  </si>
  <si>
    <t>მზია განაია</t>
  </si>
  <si>
    <t>04.02.02.320.01.033</t>
  </si>
  <si>
    <t>60 კვ. მ</t>
  </si>
  <si>
    <t>რობერტ შურღაია</t>
  </si>
  <si>
    <t>04.02.02.277</t>
  </si>
  <si>
    <t>50 კვ.მ</t>
  </si>
  <si>
    <t>გივი პარკაია</t>
  </si>
  <si>
    <t>04.43.01.007.005</t>
  </si>
  <si>
    <t>ლილი ჩიქოვანი</t>
  </si>
  <si>
    <t>04.02.06.195</t>
  </si>
  <si>
    <t>46 კვ.მ</t>
  </si>
  <si>
    <t>გიორგი მიქაბერიძე</t>
  </si>
  <si>
    <t>04.02.10.248</t>
  </si>
  <si>
    <t>60 კვ.მ</t>
  </si>
  <si>
    <t>დავით  დარჯანია</t>
  </si>
  <si>
    <t>04.02.09.621</t>
  </si>
  <si>
    <t>თეიმურაზ  მიკოლაიჩუკი</t>
  </si>
  <si>
    <t>04.01.10.154.01.507</t>
  </si>
  <si>
    <t>45.04 კვ.მ</t>
  </si>
  <si>
    <t>იროდი წულაია</t>
  </si>
  <si>
    <t>04.01.11.191.01.028</t>
  </si>
  <si>
    <t>46.34 კვ.მ</t>
  </si>
  <si>
    <t>შპს ,, მაგი''</t>
  </si>
  <si>
    <t>04.01.15.220</t>
  </si>
  <si>
    <t>47.5 კვ.მ</t>
  </si>
  <si>
    <t>კობა ჭანტურია</t>
  </si>
  <si>
    <t>04.01.08.044</t>
  </si>
  <si>
    <t>ნანა გაგუა</t>
  </si>
  <si>
    <t>04.01.10.650.05.078</t>
  </si>
  <si>
    <t>68.09კვ.მ</t>
  </si>
  <si>
    <t>42001005665</t>
  </si>
  <si>
    <t>მალხაზ ხარაიშვილი</t>
  </si>
  <si>
    <t>04.01.04.641</t>
  </si>
  <si>
    <t>62004007405</t>
  </si>
  <si>
    <t>ბორის ძაძამია</t>
  </si>
  <si>
    <t>04.01.06.213</t>
  </si>
  <si>
    <t>47.კვ.მ</t>
  </si>
  <si>
    <t>42001001720</t>
  </si>
  <si>
    <t>ლევან ჭედია</t>
  </si>
  <si>
    <t>04.01.01.660.01.502</t>
  </si>
  <si>
    <t>55.92 კვ.მ</t>
  </si>
  <si>
    <t>42001018463</t>
  </si>
  <si>
    <t>მაყვალა გაბუნია-ტურავა</t>
  </si>
  <si>
    <t>04.01.02.664</t>
  </si>
  <si>
    <t>65.00 კვ.მ</t>
  </si>
  <si>
    <t>19001090385</t>
  </si>
  <si>
    <t>იურა ლატარია</t>
  </si>
  <si>
    <t>04.01.02.839.01.007</t>
  </si>
  <si>
    <t>80.00კვ.მ</t>
  </si>
  <si>
    <t>42001011663</t>
  </si>
  <si>
    <t>თენგიზ ჩაკაბერია</t>
  </si>
  <si>
    <t>04.02.11.806</t>
  </si>
  <si>
    <t>65 კვ.მ</t>
  </si>
  <si>
    <t>42001001321</t>
  </si>
  <si>
    <t>მზია ფოჩხუა</t>
  </si>
  <si>
    <t>04.02.07.198</t>
  </si>
  <si>
    <t>42001032878</t>
  </si>
  <si>
    <t>ირინა თარგამაძე</t>
  </si>
  <si>
    <t>04.01.08.689</t>
  </si>
  <si>
    <t>42 კვ.მ</t>
  </si>
  <si>
    <t>42001010982</t>
  </si>
  <si>
    <t>თინათინ  სიჭინავა</t>
  </si>
  <si>
    <t>04.01.07.666.01.025</t>
  </si>
  <si>
    <t>57.37 კვ.მ</t>
  </si>
  <si>
    <t>62003009703</t>
  </si>
  <si>
    <t>რომეო ჩაჩხიანი</t>
  </si>
  <si>
    <t>04.01.04.128.01.042</t>
  </si>
  <si>
    <t>76.13 კვ.მ</t>
  </si>
  <si>
    <t>62005004149</t>
  </si>
  <si>
    <t>მელენტი ცაავა</t>
  </si>
  <si>
    <t>04.02.04.060</t>
  </si>
  <si>
    <t>68.2კვ.მ</t>
  </si>
  <si>
    <t>42001000183</t>
  </si>
  <si>
    <t>გია გურგენაძე</t>
  </si>
  <si>
    <t>04.01.10.632.03.001</t>
  </si>
  <si>
    <t>31.02 კვ.მ</t>
  </si>
  <si>
    <t>42001023713</t>
  </si>
  <si>
    <t>ეკატერინე მარგალიტაძე</t>
  </si>
  <si>
    <t>04.01.13.232</t>
  </si>
  <si>
    <t>30.89 კვ.მ</t>
  </si>
  <si>
    <t>42001010426</t>
  </si>
  <si>
    <t>ვახტანგ გულუა</t>
  </si>
  <si>
    <t>04.02.08.224</t>
  </si>
  <si>
    <t>01009006445</t>
  </si>
  <si>
    <t>მირანდა ბარამიძე</t>
  </si>
  <si>
    <t>04.02.03.140</t>
  </si>
  <si>
    <t>45.65 კვ.მ</t>
  </si>
  <si>
    <t>42001001956</t>
  </si>
  <si>
    <t>ლალი მათიაშვილი</t>
  </si>
  <si>
    <t>04.02.12.653.05.007</t>
  </si>
  <si>
    <t>43.04 კვ.მ</t>
  </si>
  <si>
    <t>62004025970</t>
  </si>
  <si>
    <t>კობა ხურცილავა</t>
  </si>
  <si>
    <t>04.02.12.651.05.012</t>
  </si>
  <si>
    <t>33.94 კვ.მ</t>
  </si>
  <si>
    <t>4200101296</t>
  </si>
  <si>
    <t>ლია ნარსია</t>
  </si>
  <si>
    <t>საჩხერის მუნიციპაიტეტი, სოფელი სავანეში არსებულ აკაკი წერეთლის ძიძისეული სახლის ტერიტორიაზე</t>
  </si>
  <si>
    <t>35.10.09.236</t>
  </si>
  <si>
    <t>700 კვ/მ</t>
  </si>
  <si>
    <t>თერჯოლის მუნიციპალიტეტი, სოფელი ზემო სიმონეთში მდებარე დავით კლდიაშვილის სახლ-მუზეუმის ტერიტორიაზე</t>
  </si>
  <si>
    <t>33.13.03.777</t>
  </si>
  <si>
    <t>500 კვ/მ</t>
  </si>
  <si>
    <t>გორი, სოფელ ვარიანში არსებული იაკობ გოგებაშვილის სახლ-მუზეუმის ტერიტორიაზე</t>
  </si>
  <si>
    <t>66.43.07.005</t>
  </si>
  <si>
    <t>დუშეთში, მერაბ კოსტავას ქ. #34</t>
  </si>
  <si>
    <t>ა(ა)იპ დუშეთის მუნიციპალიტეტის კულტურულ-საგანმანათლებლო ცენტრი</t>
  </si>
  <si>
    <t>გორის მუნიციპალიტეტი, სოფელ ქვახვრელში მდებარე „უფლისციხის“ ტერიტორიაზე</t>
  </si>
  <si>
    <t>66.57.01.048</t>
  </si>
  <si>
    <t>სამტრედიის მუნიციპალიტეტი, სოფელ ჯიხაიშში მდებარე ნიკო ნიკოლაძის სახლ-მუზეუმის ტერიტორიაზე</t>
  </si>
  <si>
    <t>34.02.50.045</t>
  </si>
  <si>
    <t>ქუთაისის მუნიციპალიტეტი, ბაგრატის ტაძრის მიმდებარედ</t>
  </si>
  <si>
    <t>03.02.23.126</t>
  </si>
  <si>
    <t>ქ. გორი, მშვიდობის ქ. #12ბ</t>
  </si>
  <si>
    <t>66.45.16.054</t>
  </si>
  <si>
    <t>657 კვ/მ</t>
  </si>
  <si>
    <t>წყალტუბოს მუნიციპალიტეტი, სოფელ ჩუნეში მდებარე ნიკო ლორთქიფანიძის სახლ-მუზეუმის ტერიტორიაზე</t>
  </si>
  <si>
    <t>29.05.43.009</t>
  </si>
  <si>
    <t>800 კვ/მ</t>
  </si>
  <si>
    <t>421274506</t>
  </si>
  <si>
    <t>ხაშურის მუნიციპალიტეტი, სოფელი ქვიშხეთი</t>
  </si>
  <si>
    <t>69.06.62.275</t>
  </si>
  <si>
    <t>კასპის მუნიციპალიტეტი, სოფელ ლამისყანა</t>
  </si>
  <si>
    <t>67.05.38.261</t>
  </si>
  <si>
    <t>232555302</t>
  </si>
  <si>
    <t>სსიპ კასპის მუნიციპალიტეტი</t>
  </si>
  <si>
    <t>ქ. თბილისი, მთაწმინდის პარკის ტერიტორია</t>
  </si>
  <si>
    <t>01.15.06.001.057</t>
  </si>
  <si>
    <t>2 დღე</t>
  </si>
  <si>
    <t>1500 კვ/მ</t>
  </si>
  <si>
    <t>404911789</t>
  </si>
  <si>
    <t>შპს თბილისი პარკი</t>
  </si>
  <si>
    <t>ქ. თბილისი, მთაწმინდის პარკი</t>
  </si>
  <si>
    <t>5616 კვ/მ</t>
  </si>
  <si>
    <t>404465164</t>
  </si>
  <si>
    <t>შპს ჯეო პარკინგ</t>
  </si>
  <si>
    <t>მცხეთა</t>
  </si>
  <si>
    <t>72.07.06.300</t>
  </si>
  <si>
    <t>5066 კვ/მ</t>
  </si>
  <si>
    <t>404872152</t>
  </si>
  <si>
    <t>შპს ახალი მცხეთა</t>
  </si>
  <si>
    <t>ოზურგეთი, გურამიშვილის 12</t>
  </si>
  <si>
    <t>26.26.04.366</t>
  </si>
  <si>
    <t>01007003205</t>
  </si>
  <si>
    <t>მადალენა თოიძე</t>
  </si>
  <si>
    <t>ბაღდათის მუნიციპალიტეტი, უდაბნო</t>
  </si>
  <si>
    <t>31.21.21.009</t>
  </si>
  <si>
    <t>225058576</t>
  </si>
  <si>
    <t>შპს კურორტი საირმე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</si>
</sst>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7" x14ac:knownFonts="1">
    <font>
      <sz val="10"/>
      <name val="Arial"/>
      <charset val="1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2"/>
      <color rgb="FF000000"/>
      <name val="Geo_WWW_Times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489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8" fillId="0" borderId="2" xfId="5" applyFont="1" applyBorder="1" applyAlignment="1" applyProtection="1">
      <alignment wrapText="1"/>
      <protection locked="0"/>
    </xf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5" fillId="0" borderId="28" xfId="2" applyFont="1" applyFill="1" applyBorder="1" applyAlignment="1" applyProtection="1">
      <alignment horizontal="center" vertical="top" wrapText="1"/>
      <protection locked="0"/>
    </xf>
    <xf numFmtId="1" fontId="25" fillId="0" borderId="2" xfId="2" applyNumberFormat="1" applyFont="1" applyFill="1" applyBorder="1" applyAlignment="1" applyProtection="1">
      <alignment horizontal="left" vertical="top" wrapText="1"/>
      <protection locked="0"/>
    </xf>
    <xf numFmtId="1" fontId="25" fillId="0" borderId="29" xfId="2" applyNumberFormat="1" applyFont="1" applyFill="1" applyBorder="1" applyAlignment="1" applyProtection="1">
      <alignment horizontal="left" vertical="top" wrapText="1"/>
      <protection locked="0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30" xfId="2" applyFont="1" applyFill="1" applyBorder="1" applyAlignment="1" applyProtection="1">
      <alignment horizontal="left" vertical="top"/>
      <protection locked="0"/>
    </xf>
    <xf numFmtId="0" fontId="25" fillId="5" borderId="30" xfId="2" applyFont="1" applyFill="1" applyBorder="1" applyAlignment="1" applyProtection="1">
      <alignment horizontal="left" vertical="top" wrapText="1"/>
      <protection locked="0"/>
    </xf>
    <xf numFmtId="0" fontId="25" fillId="5" borderId="31" xfId="2" applyFont="1" applyFill="1" applyBorder="1" applyAlignment="1" applyProtection="1">
      <alignment horizontal="left" vertical="top" wrapText="1"/>
      <protection locked="0"/>
    </xf>
    <xf numFmtId="1" fontId="25" fillId="5" borderId="31" xfId="2" applyNumberFormat="1" applyFont="1" applyFill="1" applyBorder="1" applyAlignment="1" applyProtection="1">
      <alignment horizontal="left" vertical="top" wrapText="1"/>
      <protection locked="0"/>
    </xf>
    <xf numFmtId="1" fontId="25" fillId="5" borderId="32" xfId="2" applyNumberFormat="1" applyFont="1" applyFill="1" applyBorder="1" applyAlignment="1" applyProtection="1">
      <alignment horizontal="lef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4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9" xfId="2" applyFont="1" applyFill="1" applyBorder="1" applyAlignment="1" applyProtection="1">
      <alignment horizontal="left" vertical="top" wrapText="1"/>
      <protection locked="0"/>
    </xf>
    <xf numFmtId="0" fontId="25" fillId="0" borderId="33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5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4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49" fontId="20" fillId="2" borderId="0" xfId="9" applyNumberFormat="1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8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0" xfId="9" applyFont="1" applyBorder="1" applyAlignment="1" applyProtection="1">
      <alignment vertical="center" wrapText="1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14" fontId="33" fillId="0" borderId="2" xfId="9" applyNumberFormat="1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9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8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vertical="center" wrapText="1"/>
      <protection locked="0"/>
    </xf>
    <xf numFmtId="0" fontId="33" fillId="0" borderId="18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6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1" xfId="9" applyFont="1" applyFill="1" applyBorder="1" applyAlignment="1" applyProtection="1">
      <alignment horizontal="center" vertical="center" wrapText="1"/>
    </xf>
    <xf numFmtId="0" fontId="30" fillId="4" borderId="16" xfId="9" applyFont="1" applyFill="1" applyBorder="1" applyAlignment="1" applyProtection="1">
      <alignment horizontal="center" vertical="center" wrapText="1"/>
    </xf>
    <xf numFmtId="0" fontId="30" fillId="4" borderId="14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0" fontId="30" fillId="3" borderId="17" xfId="9" applyFont="1" applyFill="1" applyBorder="1" applyAlignment="1" applyProtection="1">
      <alignment horizontal="center" vertical="center" wrapText="1"/>
    </xf>
    <xf numFmtId="49" fontId="30" fillId="3" borderId="14" xfId="9" applyNumberFormat="1" applyFont="1" applyFill="1" applyBorder="1" applyAlignment="1" applyProtection="1">
      <alignment horizontal="center" vertical="center" wrapText="1"/>
    </xf>
    <xf numFmtId="0" fontId="30" fillId="3" borderId="10" xfId="9" applyFont="1" applyFill="1" applyBorder="1" applyAlignment="1" applyProtection="1">
      <alignment horizontal="center" vertical="center" wrapText="1"/>
    </xf>
    <xf numFmtId="0" fontId="30" fillId="5" borderId="15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28" fillId="5" borderId="40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41" xfId="9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41" xfId="9" applyFont="1" applyFill="1" applyBorder="1" applyAlignment="1" applyProtection="1">
      <alignment vertical="center"/>
    </xf>
    <xf numFmtId="14" fontId="20" fillId="0" borderId="40" xfId="9" applyNumberFormat="1" applyFont="1" applyBorder="1" applyAlignment="1" applyProtection="1">
      <alignment vertical="center"/>
      <protection locked="0"/>
    </xf>
    <xf numFmtId="0" fontId="18" fillId="5" borderId="0" xfId="0" applyFont="1" applyFill="1" applyBorder="1" applyAlignment="1" applyProtection="1">
      <alignment vertical="center"/>
    </xf>
    <xf numFmtId="0" fontId="18" fillId="5" borderId="41" xfId="0" applyFont="1" applyFill="1" applyBorder="1" applyAlignment="1" applyProtection="1">
      <alignment vertical="center"/>
    </xf>
    <xf numFmtId="0" fontId="20" fillId="5" borderId="40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41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41" xfId="0" applyFont="1" applyFill="1" applyBorder="1" applyAlignment="1">
      <alignment vertical="center"/>
    </xf>
    <xf numFmtId="2" fontId="25" fillId="0" borderId="26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0" fillId="5" borderId="0" xfId="9" applyFont="1" applyFill="1" applyAlignment="1" applyProtection="1">
      <alignment vertical="center"/>
      <protection locked="0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32" fillId="5" borderId="0" xfId="0" applyFont="1" applyFill="1" applyProtection="1"/>
    <xf numFmtId="0" fontId="18" fillId="0" borderId="2" xfId="1" applyFont="1" applyFill="1" applyBorder="1" applyAlignment="1" applyProtection="1">
      <alignment horizontal="left" vertical="center" wrapText="1" indent="1"/>
    </xf>
    <xf numFmtId="0" fontId="23" fillId="0" borderId="2" xfId="1" applyFont="1" applyFill="1" applyBorder="1" applyAlignment="1" applyProtection="1">
      <alignment horizontal="left" vertical="center" wrapText="1" indent="1"/>
    </xf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12" fillId="0" borderId="0" xfId="3" applyFill="1"/>
    <xf numFmtId="0" fontId="17" fillId="0" borderId="0" xfId="3" applyFont="1"/>
    <xf numFmtId="0" fontId="18" fillId="0" borderId="0" xfId="3" applyFont="1" applyFill="1" applyBorder="1" applyProtection="1">
      <protection locked="0"/>
    </xf>
    <xf numFmtId="0" fontId="18" fillId="0" borderId="0" xfId="3" applyFont="1" applyFill="1" applyProtection="1">
      <protection locked="0"/>
    </xf>
    <xf numFmtId="0" fontId="20" fillId="0" borderId="0" xfId="3" applyFont="1" applyBorder="1"/>
    <xf numFmtId="0" fontId="20" fillId="0" borderId="0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18" fillId="2" borderId="0" xfId="0" applyFont="1" applyFill="1" applyBorder="1" applyAlignment="1" applyProtection="1">
      <alignment horizontal="left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0" fontId="33" fillId="0" borderId="43" xfId="9" applyFont="1" applyBorder="1" applyAlignment="1" applyProtection="1">
      <alignment vertical="center"/>
      <protection locked="0"/>
    </xf>
    <xf numFmtId="0" fontId="33" fillId="0" borderId="42" xfId="9" applyFont="1" applyBorder="1" applyAlignment="1" applyProtection="1">
      <alignment vertical="center" wrapText="1"/>
      <protection locked="0"/>
    </xf>
    <xf numFmtId="49" fontId="33" fillId="0" borderId="35" xfId="9" applyNumberFormat="1" applyFont="1" applyBorder="1" applyAlignment="1" applyProtection="1">
      <alignment vertical="center"/>
      <protection locked="0"/>
    </xf>
    <xf numFmtId="0" fontId="33" fillId="4" borderId="42" xfId="9" applyFont="1" applyFill="1" applyBorder="1" applyAlignment="1" applyProtection="1">
      <alignment vertical="center" wrapText="1"/>
      <protection locked="0"/>
    </xf>
    <xf numFmtId="0" fontId="33" fillId="4" borderId="35" xfId="9" applyFont="1" applyFill="1" applyBorder="1" applyAlignment="1" applyProtection="1">
      <alignment vertical="center" wrapText="1"/>
      <protection locked="0"/>
    </xf>
    <xf numFmtId="0" fontId="33" fillId="4" borderId="44" xfId="9" applyFont="1" applyFill="1" applyBorder="1" applyAlignment="1" applyProtection="1">
      <alignment vertical="center"/>
      <protection locked="0"/>
    </xf>
    <xf numFmtId="0" fontId="33" fillId="0" borderId="45" xfId="9" applyFont="1" applyBorder="1" applyAlignment="1" applyProtection="1">
      <alignment vertical="center" wrapText="1"/>
      <protection locked="0"/>
    </xf>
    <xf numFmtId="14" fontId="33" fillId="0" borderId="1" xfId="9" applyNumberFormat="1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vertical="center" wrapText="1"/>
      <protection locked="0"/>
    </xf>
    <xf numFmtId="0" fontId="33" fillId="0" borderId="46" xfId="9" applyFont="1" applyBorder="1" applyAlignment="1" applyProtection="1">
      <alignment vertical="center" wrapText="1"/>
      <protection locked="0"/>
    </xf>
    <xf numFmtId="0" fontId="33" fillId="0" borderId="47" xfId="9" applyFont="1" applyBorder="1" applyAlignment="1" applyProtection="1">
      <alignment vertical="center" wrapText="1"/>
      <protection locked="0"/>
    </xf>
    <xf numFmtId="0" fontId="26" fillId="0" borderId="8" xfId="2" applyFont="1" applyFill="1" applyBorder="1" applyAlignment="1" applyProtection="1">
      <alignment horizontal="right" vertical="top" wrapText="1"/>
      <protection locked="0"/>
    </xf>
    <xf numFmtId="1" fontId="18" fillId="0" borderId="1" xfId="1" applyNumberFormat="1" applyFont="1" applyFill="1" applyBorder="1" applyAlignment="1" applyProtection="1">
      <alignment horizontal="center" vertical="center" wrapText="1"/>
    </xf>
    <xf numFmtId="1" fontId="23" fillId="5" borderId="1" xfId="0" applyNumberFormat="1" applyFont="1" applyFill="1" applyBorder="1" applyAlignment="1" applyProtection="1">
      <alignment horizontal="right" vertical="center" wrapText="1"/>
    </xf>
    <xf numFmtId="1" fontId="23" fillId="5" borderId="1" xfId="0" applyNumberFormat="1" applyFont="1" applyFill="1" applyBorder="1" applyProtection="1"/>
    <xf numFmtId="1" fontId="18" fillId="0" borderId="1" xfId="0" applyNumberFormat="1" applyFont="1" applyBorder="1" applyProtection="1">
      <protection locked="0"/>
    </xf>
    <xf numFmtId="1" fontId="26" fillId="5" borderId="7" xfId="2" applyNumberFormat="1" applyFont="1" applyFill="1" applyBorder="1" applyAlignment="1" applyProtection="1">
      <alignment horizontal="right" vertical="top" wrapText="1"/>
      <protection locked="0"/>
    </xf>
    <xf numFmtId="0" fontId="20" fillId="0" borderId="1" xfId="16" applyFont="1" applyFill="1" applyBorder="1" applyAlignment="1" applyProtection="1">
      <alignment horizontal="center" vertical="center" wrapText="1"/>
      <protection locked="0"/>
    </xf>
    <xf numFmtId="0" fontId="20" fillId="0" borderId="1" xfId="16" applyFont="1" applyFill="1" applyBorder="1" applyAlignment="1" applyProtection="1">
      <alignment vertical="center" wrapText="1"/>
      <protection locked="0"/>
    </xf>
    <xf numFmtId="0" fontId="20" fillId="0" borderId="1" xfId="16" applyFont="1" applyFill="1" applyBorder="1" applyAlignment="1" applyProtection="1">
      <alignment horizontal="left" vertical="center" wrapText="1"/>
      <protection locked="0"/>
    </xf>
    <xf numFmtId="49" fontId="20" fillId="0" borderId="1" xfId="16" applyNumberFormat="1" applyFont="1" applyFill="1" applyBorder="1" applyAlignment="1" applyProtection="1">
      <alignment horizontal="left" vertical="center"/>
      <protection locked="0"/>
    </xf>
    <xf numFmtId="0" fontId="20" fillId="0" borderId="1" xfId="16" applyFont="1" applyFill="1" applyBorder="1" applyAlignment="1" applyProtection="1">
      <alignment horizontal="left" vertical="center"/>
      <protection locked="0"/>
    </xf>
    <xf numFmtId="0" fontId="20" fillId="2" borderId="1" xfId="16" applyFont="1" applyFill="1" applyBorder="1" applyAlignment="1" applyProtection="1">
      <alignment vertical="center" wrapText="1"/>
      <protection locked="0"/>
    </xf>
    <xf numFmtId="49" fontId="20" fillId="0" borderId="1" xfId="16" applyNumberFormat="1" applyFont="1" applyFill="1" applyBorder="1" applyAlignment="1" applyProtection="1">
      <alignment horizontal="left" vertical="center" wrapText="1"/>
      <protection locked="0"/>
    </xf>
    <xf numFmtId="1" fontId="18" fillId="0" borderId="0" xfId="0" applyNumberFormat="1" applyFont="1" applyProtection="1">
      <protection locked="0"/>
    </xf>
    <xf numFmtId="0" fontId="20" fillId="0" borderId="1" xfId="16" applyFont="1" applyBorder="1" applyAlignment="1" applyProtection="1">
      <alignment horizontal="center" vertical="center" wrapText="1"/>
      <protection locked="0"/>
    </xf>
    <xf numFmtId="0" fontId="36" fillId="0" borderId="1" xfId="0" applyFont="1" applyBorder="1"/>
    <xf numFmtId="0" fontId="20" fillId="0" borderId="1" xfId="16" applyFont="1" applyBorder="1" applyAlignment="1" applyProtection="1">
      <alignment vertical="center" wrapText="1"/>
      <protection locked="0"/>
    </xf>
    <xf numFmtId="0" fontId="20" fillId="0" borderId="2" xfId="16" applyFont="1" applyBorder="1" applyAlignment="1" applyProtection="1">
      <alignment vertical="center" wrapText="1"/>
      <protection locked="0"/>
    </xf>
    <xf numFmtId="3" fontId="18" fillId="0" borderId="0" xfId="3" applyNumberFormat="1" applyFont="1" applyProtection="1">
      <protection locked="0"/>
    </xf>
    <xf numFmtId="168" fontId="33" fillId="0" borderId="2" xfId="17" applyNumberFormat="1" applyFont="1" applyFill="1" applyBorder="1" applyAlignment="1" applyProtection="1">
      <alignment horizontal="left" vertical="center" wrapText="1"/>
      <protection locked="0"/>
    </xf>
    <xf numFmtId="3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0" fillId="0" borderId="2" xfId="16" applyFont="1" applyFill="1" applyBorder="1" applyAlignment="1" applyProtection="1">
      <alignment horizontal="center" vertical="center" wrapText="1"/>
      <protection locked="0"/>
    </xf>
    <xf numFmtId="0" fontId="20" fillId="0" borderId="2" xfId="16" applyFont="1" applyFill="1" applyBorder="1" applyAlignment="1" applyProtection="1">
      <alignment horizontal="right" vertical="center" wrapText="1"/>
      <protection locked="0"/>
    </xf>
    <xf numFmtId="0" fontId="20" fillId="0" borderId="35" xfId="16" applyFont="1" applyFill="1" applyBorder="1" applyAlignment="1" applyProtection="1">
      <alignment vertical="center" wrapText="1"/>
      <protection locked="0"/>
    </xf>
    <xf numFmtId="0" fontId="20" fillId="0" borderId="1" xfId="16" applyFont="1" applyFill="1" applyBorder="1" applyAlignment="1" applyProtection="1">
      <alignment horizontal="right" vertical="center" wrapText="1"/>
      <protection locked="0"/>
    </xf>
    <xf numFmtId="0" fontId="23" fillId="2" borderId="0" xfId="0" applyFont="1" applyFill="1" applyBorder="1" applyAlignment="1">
      <alignment horizontal="left" vertical="center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10" xfId="9" applyFont="1" applyFill="1" applyBorder="1" applyAlignment="1" applyProtection="1">
      <alignment horizontal="center" vertical="center"/>
    </xf>
    <xf numFmtId="0" fontId="30" fillId="4" borderId="12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14" fontId="22" fillId="2" borderId="36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14" fontId="18" fillId="0" borderId="0" xfId="1" applyNumberFormat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6" xfId="10" applyNumberFormat="1" applyFont="1" applyFill="1" applyBorder="1" applyAlignment="1" applyProtection="1">
      <alignment horizontal="center" vertical="center"/>
    </xf>
    <xf numFmtId="14" fontId="22" fillId="2" borderId="36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35" xfId="16" applyFont="1" applyFill="1" applyBorder="1" applyAlignment="1" applyProtection="1">
      <alignment horizontal="center" vertical="center" wrapText="1"/>
      <protection locked="0"/>
    </xf>
    <xf numFmtId="0" fontId="20" fillId="0" borderId="2" xfId="16" applyFont="1" applyFill="1" applyBorder="1" applyAlignment="1" applyProtection="1">
      <alignment horizontal="center" vertical="center" wrapText="1"/>
      <protection locked="0"/>
    </xf>
    <xf numFmtId="0" fontId="20" fillId="0" borderId="34" xfId="16" applyFont="1" applyFill="1" applyBorder="1" applyAlignment="1" applyProtection="1">
      <alignment horizontal="center" vertical="center" wrapText="1"/>
      <protection locked="0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6" xfId="3" applyFont="1" applyBorder="1" applyAlignment="1" applyProtection="1">
      <alignment horizontal="center" vertical="center"/>
      <protection locked="0"/>
    </xf>
    <xf numFmtId="0" fontId="18" fillId="0" borderId="36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5" xfId="16" applyFont="1" applyBorder="1" applyAlignment="1" applyProtection="1">
      <alignment horizontal="center" vertical="center" wrapText="1"/>
      <protection locked="0"/>
    </xf>
    <xf numFmtId="0" fontId="20" fillId="0" borderId="34" xfId="16" applyFont="1" applyBorder="1" applyAlignment="1" applyProtection="1">
      <alignment horizontal="center" vertical="center" wrapText="1"/>
      <protection locked="0"/>
    </xf>
    <xf numFmtId="0" fontId="20" fillId="0" borderId="31" xfId="3" applyFont="1" applyBorder="1" applyAlignment="1">
      <alignment horizontal="center" vertical="center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Font="1" applyBorder="1" applyAlignment="1" applyProtection="1">
      <alignment horizontal="left" vertical="center"/>
    </xf>
  </cellXfs>
  <cellStyles count="18">
    <cellStyle name="Normal" xfId="0" builtinId="0"/>
    <cellStyle name="Normal 2" xfId="2"/>
    <cellStyle name="Normal 3" xfId="3"/>
    <cellStyle name="Normal 4" xfId="4"/>
    <cellStyle name="Normal 4 2" xfId="15"/>
    <cellStyle name="Normal 4 2 2" xfId="16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5 3 2 2" xfId="17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25</xdr:row>
      <xdr:rowOff>180975</xdr:rowOff>
    </xdr:from>
    <xdr:to>
      <xdr:col>6</xdr:col>
      <xdr:colOff>219075</xdr:colOff>
      <xdr:row>25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26</xdr:row>
      <xdr:rowOff>171450</xdr:rowOff>
    </xdr:from>
    <xdr:to>
      <xdr:col>2</xdr:col>
      <xdr:colOff>1495425</xdr:colOff>
      <xdr:row>26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26</xdr:row>
      <xdr:rowOff>152400</xdr:rowOff>
    </xdr:from>
    <xdr:to>
      <xdr:col>7</xdr:col>
      <xdr:colOff>9525</xdr:colOff>
      <xdr:row>26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1"/>
  <sheetViews>
    <sheetView showGridLines="0" view="pageBreakPreview" topLeftCell="A118" zoomScaleNormal="100" zoomScaleSheetLayoutView="100" workbookViewId="0">
      <selection activeCell="D120" sqref="D120"/>
    </sheetView>
  </sheetViews>
  <sheetFormatPr defaultColWidth="9.140625" defaultRowHeight="15" x14ac:dyDescent="0.2"/>
  <cols>
    <col min="1" max="1" width="6.28515625" style="256" bestFit="1" customWidth="1"/>
    <col min="2" max="2" width="13.140625" style="256" customWidth="1"/>
    <col min="3" max="3" width="17.85546875" style="256" customWidth="1"/>
    <col min="4" max="4" width="15.140625" style="256" customWidth="1"/>
    <col min="5" max="5" width="24.5703125" style="256" customWidth="1"/>
    <col min="6" max="6" width="19.140625" style="257" customWidth="1"/>
    <col min="7" max="7" width="21.5703125" style="257" customWidth="1"/>
    <col min="8" max="8" width="19.140625" style="257" customWidth="1"/>
    <col min="9" max="9" width="16.42578125" style="256" bestFit="1" customWidth="1"/>
    <col min="10" max="10" width="17.42578125" style="256" customWidth="1"/>
    <col min="11" max="11" width="13.140625" style="256" bestFit="1" customWidth="1"/>
    <col min="12" max="12" width="15.28515625" style="256" customWidth="1"/>
    <col min="13" max="16384" width="9.140625" style="256"/>
  </cols>
  <sheetData>
    <row r="1" spans="1:12" s="267" customFormat="1" x14ac:dyDescent="0.2">
      <c r="A1" s="331" t="s">
        <v>289</v>
      </c>
      <c r="B1" s="319"/>
      <c r="C1" s="319"/>
      <c r="D1" s="319"/>
      <c r="E1" s="320"/>
      <c r="F1" s="314"/>
      <c r="G1" s="320"/>
      <c r="H1" s="330"/>
      <c r="I1" s="319"/>
      <c r="J1" s="320"/>
      <c r="K1" s="320"/>
      <c r="L1" s="329" t="s">
        <v>97</v>
      </c>
    </row>
    <row r="2" spans="1:12" s="267" customFormat="1" x14ac:dyDescent="0.2">
      <c r="A2" s="328" t="s">
        <v>128</v>
      </c>
      <c r="B2" s="319"/>
      <c r="C2" s="319"/>
      <c r="D2" s="319"/>
      <c r="E2" s="320"/>
      <c r="F2" s="314"/>
      <c r="G2" s="320"/>
      <c r="H2" s="327"/>
      <c r="I2" s="319"/>
      <c r="J2" s="320"/>
      <c r="K2" s="320"/>
      <c r="L2" s="326" t="s">
        <v>1113</v>
      </c>
    </row>
    <row r="3" spans="1:12" s="267" customFormat="1" x14ac:dyDescent="0.2">
      <c r="A3" s="325"/>
      <c r="B3" s="319"/>
      <c r="C3" s="324"/>
      <c r="D3" s="323"/>
      <c r="E3" s="320"/>
      <c r="F3" s="322"/>
      <c r="G3" s="320"/>
      <c r="H3" s="320"/>
      <c r="I3" s="314"/>
      <c r="J3" s="319"/>
      <c r="K3" s="319"/>
      <c r="L3" s="318"/>
    </row>
    <row r="4" spans="1:12" s="267" customFormat="1" x14ac:dyDescent="0.2">
      <c r="A4" s="352" t="s">
        <v>257</v>
      </c>
      <c r="B4" s="314"/>
      <c r="C4" s="314"/>
      <c r="D4" s="359"/>
      <c r="E4" s="360"/>
      <c r="F4" s="321"/>
      <c r="G4" s="320"/>
      <c r="H4" s="361"/>
      <c r="I4" s="360"/>
      <c r="J4" s="319"/>
      <c r="K4" s="320"/>
      <c r="L4" s="318"/>
    </row>
    <row r="5" spans="1:12" s="267" customFormat="1" ht="15.75" thickBot="1" x14ac:dyDescent="0.25">
      <c r="A5" s="449" t="s">
        <v>1112</v>
      </c>
      <c r="B5" s="449"/>
      <c r="C5" s="449"/>
      <c r="D5" s="449"/>
      <c r="E5" s="449"/>
      <c r="F5" s="449"/>
      <c r="G5" s="321"/>
      <c r="H5" s="321"/>
      <c r="I5" s="320"/>
      <c r="J5" s="319"/>
      <c r="K5" s="319"/>
      <c r="L5" s="318"/>
    </row>
    <row r="6" spans="1:12" ht="15.75" thickBot="1" x14ac:dyDescent="0.25">
      <c r="A6" s="317"/>
      <c r="B6" s="316"/>
      <c r="C6" s="315"/>
      <c r="D6" s="315"/>
      <c r="E6" s="315"/>
      <c r="F6" s="314"/>
      <c r="G6" s="314"/>
      <c r="H6" s="314"/>
      <c r="I6" s="452" t="s">
        <v>405</v>
      </c>
      <c r="J6" s="453"/>
      <c r="K6" s="454"/>
      <c r="L6" s="313"/>
    </row>
    <row r="7" spans="1:12" s="301" customFormat="1" ht="51.75" thickBot="1" x14ac:dyDescent="0.25">
      <c r="A7" s="312" t="s">
        <v>64</v>
      </c>
      <c r="B7" s="311" t="s">
        <v>129</v>
      </c>
      <c r="C7" s="311" t="s">
        <v>404</v>
      </c>
      <c r="D7" s="310" t="s">
        <v>263</v>
      </c>
      <c r="E7" s="309" t="s">
        <v>403</v>
      </c>
      <c r="F7" s="308" t="s">
        <v>402</v>
      </c>
      <c r="G7" s="307" t="s">
        <v>216</v>
      </c>
      <c r="H7" s="306" t="s">
        <v>213</v>
      </c>
      <c r="I7" s="305" t="s">
        <v>401</v>
      </c>
      <c r="J7" s="304" t="s">
        <v>260</v>
      </c>
      <c r="K7" s="303" t="s">
        <v>217</v>
      </c>
      <c r="L7" s="302" t="s">
        <v>218</v>
      </c>
    </row>
    <row r="8" spans="1:12" s="295" customFormat="1" ht="15.75" thickBot="1" x14ac:dyDescent="0.25">
      <c r="A8" s="299">
        <v>1</v>
      </c>
      <c r="B8" s="298">
        <v>2</v>
      </c>
      <c r="C8" s="300">
        <v>3</v>
      </c>
      <c r="D8" s="300">
        <v>4</v>
      </c>
      <c r="E8" s="299">
        <v>5</v>
      </c>
      <c r="F8" s="298">
        <v>6</v>
      </c>
      <c r="G8" s="300">
        <v>7</v>
      </c>
      <c r="H8" s="298">
        <v>8</v>
      </c>
      <c r="I8" s="299">
        <v>9</v>
      </c>
      <c r="J8" s="298">
        <v>10</v>
      </c>
      <c r="K8" s="297">
        <v>11</v>
      </c>
      <c r="L8" s="296">
        <v>12</v>
      </c>
    </row>
    <row r="9" spans="1:12" ht="45" customHeight="1" x14ac:dyDescent="0.2">
      <c r="A9" s="294">
        <v>1</v>
      </c>
      <c r="B9" s="286">
        <v>44021</v>
      </c>
      <c r="C9" s="285" t="s">
        <v>478</v>
      </c>
      <c r="D9" s="285">
        <v>40000</v>
      </c>
      <c r="E9" s="293" t="s">
        <v>479</v>
      </c>
      <c r="F9" s="285" t="s">
        <v>480</v>
      </c>
      <c r="G9" s="285" t="s">
        <v>481</v>
      </c>
      <c r="H9" s="292" t="s">
        <v>482</v>
      </c>
      <c r="I9" s="291"/>
      <c r="J9" s="290"/>
      <c r="K9" s="289"/>
      <c r="L9" s="288"/>
    </row>
    <row r="10" spans="1:12" ht="45" customHeight="1" x14ac:dyDescent="0.2">
      <c r="A10" s="287">
        <v>2</v>
      </c>
      <c r="B10" s="286">
        <v>44021</v>
      </c>
      <c r="C10" s="285" t="s">
        <v>478</v>
      </c>
      <c r="D10" s="285">
        <v>4000</v>
      </c>
      <c r="E10" s="284" t="s">
        <v>483</v>
      </c>
      <c r="F10" s="285" t="s">
        <v>484</v>
      </c>
      <c r="G10" s="285" t="s">
        <v>485</v>
      </c>
      <c r="H10" s="292" t="s">
        <v>482</v>
      </c>
      <c r="I10" s="282"/>
      <c r="J10" s="281"/>
      <c r="K10" s="280"/>
      <c r="L10" s="279"/>
    </row>
    <row r="11" spans="1:12" ht="45" customHeight="1" x14ac:dyDescent="0.2">
      <c r="A11" s="287">
        <v>3</v>
      </c>
      <c r="B11" s="286">
        <v>44021</v>
      </c>
      <c r="C11" s="285" t="s">
        <v>478</v>
      </c>
      <c r="D11" s="285">
        <v>60000</v>
      </c>
      <c r="E11" s="284" t="s">
        <v>486</v>
      </c>
      <c r="F11" s="285" t="s">
        <v>487</v>
      </c>
      <c r="G11" s="285" t="s">
        <v>488</v>
      </c>
      <c r="H11" s="292" t="s">
        <v>482</v>
      </c>
      <c r="I11" s="282"/>
      <c r="J11" s="281"/>
      <c r="K11" s="280"/>
      <c r="L11" s="279"/>
    </row>
    <row r="12" spans="1:12" ht="45" customHeight="1" x14ac:dyDescent="0.2">
      <c r="A12" s="294">
        <v>4</v>
      </c>
      <c r="B12" s="286">
        <v>44021</v>
      </c>
      <c r="C12" s="285" t="s">
        <v>478</v>
      </c>
      <c r="D12" s="285">
        <v>5000</v>
      </c>
      <c r="E12" s="284" t="s">
        <v>489</v>
      </c>
      <c r="F12" s="285" t="s">
        <v>490</v>
      </c>
      <c r="G12" s="285" t="s">
        <v>491</v>
      </c>
      <c r="H12" s="292" t="s">
        <v>482</v>
      </c>
      <c r="I12" s="282"/>
      <c r="J12" s="281"/>
      <c r="K12" s="280"/>
      <c r="L12" s="279"/>
    </row>
    <row r="13" spans="1:12" ht="45" customHeight="1" x14ac:dyDescent="0.2">
      <c r="A13" s="287">
        <v>5</v>
      </c>
      <c r="B13" s="286">
        <v>44021</v>
      </c>
      <c r="C13" s="285" t="s">
        <v>478</v>
      </c>
      <c r="D13" s="285">
        <v>60000</v>
      </c>
      <c r="E13" s="284" t="s">
        <v>492</v>
      </c>
      <c r="F13" s="285" t="s">
        <v>493</v>
      </c>
      <c r="G13" s="285" t="s">
        <v>494</v>
      </c>
      <c r="H13" s="292" t="s">
        <v>482</v>
      </c>
      <c r="I13" s="282"/>
      <c r="J13" s="281"/>
      <c r="K13" s="280"/>
      <c r="L13" s="279"/>
    </row>
    <row r="14" spans="1:12" ht="45" customHeight="1" x14ac:dyDescent="0.2">
      <c r="A14" s="287">
        <v>6</v>
      </c>
      <c r="B14" s="286">
        <v>44021</v>
      </c>
      <c r="C14" s="285" t="s">
        <v>478</v>
      </c>
      <c r="D14" s="285">
        <v>12000</v>
      </c>
      <c r="E14" s="284" t="s">
        <v>495</v>
      </c>
      <c r="F14" s="285" t="s">
        <v>496</v>
      </c>
      <c r="G14" s="285" t="s">
        <v>497</v>
      </c>
      <c r="H14" s="292" t="s">
        <v>482</v>
      </c>
      <c r="I14" s="282"/>
      <c r="J14" s="281"/>
      <c r="K14" s="280"/>
      <c r="L14" s="279"/>
    </row>
    <row r="15" spans="1:12" ht="45" customHeight="1" x14ac:dyDescent="0.2">
      <c r="A15" s="294">
        <v>7</v>
      </c>
      <c r="B15" s="286">
        <v>43899</v>
      </c>
      <c r="C15" s="285" t="s">
        <v>478</v>
      </c>
      <c r="D15" s="285">
        <v>6000</v>
      </c>
      <c r="E15" s="284" t="s">
        <v>498</v>
      </c>
      <c r="F15" s="285" t="s">
        <v>499</v>
      </c>
      <c r="G15" s="285" t="s">
        <v>500</v>
      </c>
      <c r="H15" s="292" t="s">
        <v>482</v>
      </c>
      <c r="I15" s="282"/>
      <c r="J15" s="281"/>
      <c r="K15" s="280"/>
      <c r="L15" s="279"/>
    </row>
    <row r="16" spans="1:12" ht="45" customHeight="1" x14ac:dyDescent="0.2">
      <c r="A16" s="287">
        <v>8</v>
      </c>
      <c r="B16" s="286">
        <v>43899</v>
      </c>
      <c r="C16" s="285" t="s">
        <v>478</v>
      </c>
      <c r="D16" s="285">
        <v>7000</v>
      </c>
      <c r="E16" s="284" t="s">
        <v>501</v>
      </c>
      <c r="F16" s="285" t="s">
        <v>502</v>
      </c>
      <c r="G16" s="285" t="s">
        <v>503</v>
      </c>
      <c r="H16" s="292" t="s">
        <v>482</v>
      </c>
      <c r="I16" s="282"/>
      <c r="J16" s="281"/>
      <c r="K16" s="280"/>
      <c r="L16" s="279"/>
    </row>
    <row r="17" spans="1:12" ht="45" customHeight="1" x14ac:dyDescent="0.2">
      <c r="A17" s="287">
        <v>9</v>
      </c>
      <c r="B17" s="286">
        <v>43899</v>
      </c>
      <c r="C17" s="285" t="s">
        <v>478</v>
      </c>
      <c r="D17" s="285">
        <v>3400</v>
      </c>
      <c r="E17" s="284" t="s">
        <v>504</v>
      </c>
      <c r="F17" s="285" t="s">
        <v>505</v>
      </c>
      <c r="G17" s="285" t="s">
        <v>506</v>
      </c>
      <c r="H17" s="292" t="s">
        <v>482</v>
      </c>
      <c r="I17" s="282"/>
      <c r="J17" s="281"/>
      <c r="K17" s="280"/>
      <c r="L17" s="279"/>
    </row>
    <row r="18" spans="1:12" ht="45" customHeight="1" x14ac:dyDescent="0.2">
      <c r="A18" s="294">
        <v>10</v>
      </c>
      <c r="B18" s="286">
        <v>43899</v>
      </c>
      <c r="C18" s="285" t="s">
        <v>478</v>
      </c>
      <c r="D18" s="285">
        <v>10000</v>
      </c>
      <c r="E18" s="293" t="s">
        <v>507</v>
      </c>
      <c r="F18" s="285" t="s">
        <v>508</v>
      </c>
      <c r="G18" s="285" t="s">
        <v>509</v>
      </c>
      <c r="H18" s="292" t="s">
        <v>482</v>
      </c>
      <c r="I18" s="282"/>
      <c r="J18" s="281"/>
      <c r="K18" s="280"/>
      <c r="L18" s="279"/>
    </row>
    <row r="19" spans="1:12" ht="45" customHeight="1" x14ac:dyDescent="0.2">
      <c r="A19" s="287">
        <v>11</v>
      </c>
      <c r="B19" s="286">
        <v>43899</v>
      </c>
      <c r="C19" s="285" t="s">
        <v>478</v>
      </c>
      <c r="D19" s="285">
        <v>40000</v>
      </c>
      <c r="E19" s="293" t="s">
        <v>510</v>
      </c>
      <c r="F19" s="285" t="s">
        <v>511</v>
      </c>
      <c r="G19" s="285" t="s">
        <v>512</v>
      </c>
      <c r="H19" s="292" t="s">
        <v>482</v>
      </c>
      <c r="I19" s="282"/>
      <c r="J19" s="281"/>
      <c r="K19" s="280"/>
      <c r="L19" s="279"/>
    </row>
    <row r="20" spans="1:12" ht="45" customHeight="1" x14ac:dyDescent="0.2">
      <c r="A20" s="287">
        <v>12</v>
      </c>
      <c r="B20" s="286">
        <v>43870</v>
      </c>
      <c r="C20" s="285" t="s">
        <v>478</v>
      </c>
      <c r="D20" s="285">
        <v>18000</v>
      </c>
      <c r="E20" s="293" t="s">
        <v>513</v>
      </c>
      <c r="F20" s="285" t="s">
        <v>514</v>
      </c>
      <c r="G20" s="285" t="s">
        <v>515</v>
      </c>
      <c r="H20" s="292" t="s">
        <v>482</v>
      </c>
      <c r="I20" s="282"/>
      <c r="J20" s="281"/>
      <c r="K20" s="280"/>
      <c r="L20" s="279"/>
    </row>
    <row r="21" spans="1:12" ht="45" customHeight="1" x14ac:dyDescent="0.2">
      <c r="A21" s="294">
        <v>13</v>
      </c>
      <c r="B21" s="286">
        <v>43870</v>
      </c>
      <c r="C21" s="285" t="s">
        <v>478</v>
      </c>
      <c r="D21" s="285">
        <v>60000</v>
      </c>
      <c r="E21" s="293" t="s">
        <v>516</v>
      </c>
      <c r="F21" s="285" t="s">
        <v>517</v>
      </c>
      <c r="G21" s="285" t="s">
        <v>518</v>
      </c>
      <c r="H21" s="292" t="s">
        <v>482</v>
      </c>
      <c r="I21" s="282"/>
      <c r="J21" s="281"/>
      <c r="K21" s="280"/>
      <c r="L21" s="279"/>
    </row>
    <row r="22" spans="1:12" ht="45" customHeight="1" x14ac:dyDescent="0.2">
      <c r="A22" s="287">
        <v>14</v>
      </c>
      <c r="B22" s="286">
        <v>43870</v>
      </c>
      <c r="C22" s="285" t="s">
        <v>478</v>
      </c>
      <c r="D22" s="285">
        <v>60000</v>
      </c>
      <c r="E22" s="293" t="s">
        <v>519</v>
      </c>
      <c r="F22" s="285" t="s">
        <v>520</v>
      </c>
      <c r="G22" s="285" t="s">
        <v>521</v>
      </c>
      <c r="H22" s="292" t="s">
        <v>482</v>
      </c>
      <c r="I22" s="282"/>
      <c r="J22" s="281"/>
      <c r="K22" s="280"/>
      <c r="L22" s="279"/>
    </row>
    <row r="23" spans="1:12" ht="45" customHeight="1" x14ac:dyDescent="0.2">
      <c r="A23" s="287">
        <v>15</v>
      </c>
      <c r="B23" s="286">
        <v>43870</v>
      </c>
      <c r="C23" s="285" t="s">
        <v>478</v>
      </c>
      <c r="D23" s="285">
        <v>60000</v>
      </c>
      <c r="E23" s="293" t="s">
        <v>522</v>
      </c>
      <c r="F23" s="285" t="s">
        <v>523</v>
      </c>
      <c r="G23" s="285" t="s">
        <v>524</v>
      </c>
      <c r="H23" s="292" t="s">
        <v>482</v>
      </c>
      <c r="I23" s="282"/>
      <c r="J23" s="281"/>
      <c r="K23" s="280"/>
      <c r="L23" s="279"/>
    </row>
    <row r="24" spans="1:12" ht="45" customHeight="1" x14ac:dyDescent="0.2">
      <c r="A24" s="294">
        <v>16</v>
      </c>
      <c r="B24" s="286">
        <v>44144</v>
      </c>
      <c r="C24" s="285" t="s">
        <v>478</v>
      </c>
      <c r="D24" s="285">
        <v>40000</v>
      </c>
      <c r="E24" s="293" t="s">
        <v>525</v>
      </c>
      <c r="F24" s="285" t="s">
        <v>526</v>
      </c>
      <c r="G24" s="285" t="s">
        <v>527</v>
      </c>
      <c r="H24" s="292" t="s">
        <v>528</v>
      </c>
      <c r="I24" s="282"/>
      <c r="J24" s="281"/>
      <c r="K24" s="280"/>
      <c r="L24" s="279"/>
    </row>
    <row r="25" spans="1:12" ht="45" customHeight="1" x14ac:dyDescent="0.2">
      <c r="A25" s="287">
        <v>17</v>
      </c>
      <c r="B25" s="286">
        <v>44144</v>
      </c>
      <c r="C25" s="285" t="s">
        <v>478</v>
      </c>
      <c r="D25" s="285">
        <v>10000</v>
      </c>
      <c r="E25" s="293" t="s">
        <v>529</v>
      </c>
      <c r="F25" s="285" t="s">
        <v>530</v>
      </c>
      <c r="G25" s="285" t="s">
        <v>531</v>
      </c>
      <c r="H25" s="292" t="s">
        <v>528</v>
      </c>
      <c r="I25" s="282"/>
      <c r="J25" s="281"/>
      <c r="K25" s="280"/>
      <c r="L25" s="279"/>
    </row>
    <row r="26" spans="1:12" ht="45" customHeight="1" x14ac:dyDescent="0.2">
      <c r="A26" s="287">
        <v>18</v>
      </c>
      <c r="B26" s="286">
        <v>44144</v>
      </c>
      <c r="C26" s="285" t="s">
        <v>478</v>
      </c>
      <c r="D26" s="285">
        <v>7000</v>
      </c>
      <c r="E26" s="293" t="s">
        <v>532</v>
      </c>
      <c r="F26" s="285" t="s">
        <v>533</v>
      </c>
      <c r="G26" s="285" t="s">
        <v>534</v>
      </c>
      <c r="H26" s="292" t="s">
        <v>528</v>
      </c>
      <c r="I26" s="282"/>
      <c r="J26" s="281"/>
      <c r="K26" s="280"/>
      <c r="L26" s="279"/>
    </row>
    <row r="27" spans="1:12" ht="45" customHeight="1" x14ac:dyDescent="0.2">
      <c r="A27" s="294">
        <v>19</v>
      </c>
      <c r="B27" s="286">
        <v>44144</v>
      </c>
      <c r="C27" s="285" t="s">
        <v>478</v>
      </c>
      <c r="D27" s="285">
        <v>20000</v>
      </c>
      <c r="E27" s="293" t="s">
        <v>535</v>
      </c>
      <c r="F27" s="285" t="s">
        <v>536</v>
      </c>
      <c r="G27" s="285" t="s">
        <v>537</v>
      </c>
      <c r="H27" s="292" t="s">
        <v>528</v>
      </c>
      <c r="I27" s="282"/>
      <c r="J27" s="281"/>
      <c r="K27" s="280"/>
      <c r="L27" s="279"/>
    </row>
    <row r="28" spans="1:12" ht="45" customHeight="1" x14ac:dyDescent="0.2">
      <c r="A28" s="287">
        <v>20</v>
      </c>
      <c r="B28" s="286">
        <v>44144</v>
      </c>
      <c r="C28" s="285" t="s">
        <v>478</v>
      </c>
      <c r="D28" s="285">
        <v>5000</v>
      </c>
      <c r="E28" s="293" t="s">
        <v>538</v>
      </c>
      <c r="F28" s="285" t="s">
        <v>539</v>
      </c>
      <c r="G28" s="285" t="s">
        <v>540</v>
      </c>
      <c r="H28" s="292" t="s">
        <v>528</v>
      </c>
      <c r="I28" s="416"/>
      <c r="J28" s="417"/>
      <c r="K28" s="418"/>
      <c r="L28" s="419"/>
    </row>
    <row r="29" spans="1:12" ht="45" customHeight="1" x14ac:dyDescent="0.2">
      <c r="A29" s="287">
        <v>21</v>
      </c>
      <c r="B29" s="286">
        <v>44144</v>
      </c>
      <c r="C29" s="285" t="s">
        <v>478</v>
      </c>
      <c r="D29" s="285">
        <v>60000</v>
      </c>
      <c r="E29" s="293" t="s">
        <v>541</v>
      </c>
      <c r="F29" s="285" t="s">
        <v>542</v>
      </c>
      <c r="G29" s="285" t="s">
        <v>543</v>
      </c>
      <c r="H29" s="292" t="s">
        <v>528</v>
      </c>
      <c r="I29" s="416"/>
      <c r="J29" s="417"/>
      <c r="K29" s="418"/>
      <c r="L29" s="419"/>
    </row>
    <row r="30" spans="1:12" ht="45" customHeight="1" x14ac:dyDescent="0.2">
      <c r="A30" s="294">
        <v>22</v>
      </c>
      <c r="B30" s="286">
        <v>44144</v>
      </c>
      <c r="C30" s="285" t="s">
        <v>478</v>
      </c>
      <c r="D30" s="285">
        <v>9000</v>
      </c>
      <c r="E30" s="293" t="s">
        <v>544</v>
      </c>
      <c r="F30" s="285" t="s">
        <v>545</v>
      </c>
      <c r="G30" s="285" t="s">
        <v>546</v>
      </c>
      <c r="H30" s="292" t="s">
        <v>528</v>
      </c>
      <c r="I30" s="416"/>
      <c r="J30" s="417"/>
      <c r="K30" s="418"/>
      <c r="L30" s="419"/>
    </row>
    <row r="31" spans="1:12" ht="45" customHeight="1" x14ac:dyDescent="0.2">
      <c r="A31" s="287">
        <v>23</v>
      </c>
      <c r="B31" s="286">
        <v>44144</v>
      </c>
      <c r="C31" s="285" t="s">
        <v>478</v>
      </c>
      <c r="D31" s="285">
        <v>10000</v>
      </c>
      <c r="E31" s="293" t="s">
        <v>547</v>
      </c>
      <c r="F31" s="285" t="s">
        <v>548</v>
      </c>
      <c r="G31" s="285" t="s">
        <v>549</v>
      </c>
      <c r="H31" s="292" t="s">
        <v>528</v>
      </c>
      <c r="I31" s="416"/>
      <c r="J31" s="417"/>
      <c r="K31" s="418"/>
      <c r="L31" s="419"/>
    </row>
    <row r="32" spans="1:12" ht="45" customHeight="1" x14ac:dyDescent="0.2">
      <c r="A32" s="287">
        <v>24</v>
      </c>
      <c r="B32" s="286">
        <v>44144</v>
      </c>
      <c r="C32" s="285" t="s">
        <v>478</v>
      </c>
      <c r="D32" s="285">
        <v>7000</v>
      </c>
      <c r="E32" s="293" t="s">
        <v>550</v>
      </c>
      <c r="F32" s="285" t="s">
        <v>551</v>
      </c>
      <c r="G32" s="285" t="s">
        <v>552</v>
      </c>
      <c r="H32" s="292" t="s">
        <v>528</v>
      </c>
      <c r="I32" s="416"/>
      <c r="J32" s="417"/>
      <c r="K32" s="418"/>
      <c r="L32" s="419"/>
    </row>
    <row r="33" spans="1:12" ht="45" customHeight="1" x14ac:dyDescent="0.2">
      <c r="A33" s="294">
        <v>25</v>
      </c>
      <c r="B33" s="286">
        <v>44144</v>
      </c>
      <c r="C33" s="285" t="s">
        <v>478</v>
      </c>
      <c r="D33" s="285">
        <v>8000</v>
      </c>
      <c r="E33" s="293" t="s">
        <v>553</v>
      </c>
      <c r="F33" s="285" t="s">
        <v>554</v>
      </c>
      <c r="G33" s="285" t="s">
        <v>555</v>
      </c>
      <c r="H33" s="292" t="s">
        <v>528</v>
      </c>
      <c r="I33" s="416"/>
      <c r="J33" s="417"/>
      <c r="K33" s="418"/>
      <c r="L33" s="419"/>
    </row>
    <row r="34" spans="1:12" ht="45" customHeight="1" x14ac:dyDescent="0.2">
      <c r="A34" s="287">
        <v>26</v>
      </c>
      <c r="B34" s="286">
        <v>44144</v>
      </c>
      <c r="C34" s="285" t="s">
        <v>478</v>
      </c>
      <c r="D34" s="285">
        <v>8000</v>
      </c>
      <c r="E34" s="293" t="s">
        <v>556</v>
      </c>
      <c r="F34" s="285" t="s">
        <v>557</v>
      </c>
      <c r="G34" s="285" t="s">
        <v>558</v>
      </c>
      <c r="H34" s="292" t="s">
        <v>528</v>
      </c>
      <c r="I34" s="416"/>
      <c r="J34" s="417"/>
      <c r="K34" s="418"/>
      <c r="L34" s="419"/>
    </row>
    <row r="35" spans="1:12" ht="45" customHeight="1" x14ac:dyDescent="0.2">
      <c r="A35" s="287">
        <v>27</v>
      </c>
      <c r="B35" s="286">
        <v>44144</v>
      </c>
      <c r="C35" s="285" t="s">
        <v>478</v>
      </c>
      <c r="D35" s="285">
        <v>9000</v>
      </c>
      <c r="E35" s="293" t="s">
        <v>559</v>
      </c>
      <c r="F35" s="285" t="s">
        <v>560</v>
      </c>
      <c r="G35" s="285" t="s">
        <v>561</v>
      </c>
      <c r="H35" s="292" t="s">
        <v>528</v>
      </c>
      <c r="I35" s="416"/>
      <c r="J35" s="417"/>
      <c r="K35" s="418"/>
      <c r="L35" s="419"/>
    </row>
    <row r="36" spans="1:12" ht="45" customHeight="1" x14ac:dyDescent="0.2">
      <c r="A36" s="294">
        <v>28</v>
      </c>
      <c r="B36" s="286">
        <v>44144</v>
      </c>
      <c r="C36" s="285" t="s">
        <v>478</v>
      </c>
      <c r="D36" s="285">
        <v>5000</v>
      </c>
      <c r="E36" s="293" t="s">
        <v>562</v>
      </c>
      <c r="F36" s="285" t="s">
        <v>563</v>
      </c>
      <c r="G36" s="285" t="s">
        <v>564</v>
      </c>
      <c r="H36" s="292" t="s">
        <v>528</v>
      </c>
      <c r="I36" s="416"/>
      <c r="J36" s="417"/>
      <c r="K36" s="418"/>
      <c r="L36" s="419"/>
    </row>
    <row r="37" spans="1:12" ht="45" customHeight="1" x14ac:dyDescent="0.2">
      <c r="A37" s="287">
        <v>29</v>
      </c>
      <c r="B37" s="286">
        <v>44113</v>
      </c>
      <c r="C37" s="285" t="s">
        <v>478</v>
      </c>
      <c r="D37" s="285">
        <v>2500</v>
      </c>
      <c r="E37" s="293" t="s">
        <v>565</v>
      </c>
      <c r="F37" s="285" t="s">
        <v>566</v>
      </c>
      <c r="G37" s="285" t="s">
        <v>567</v>
      </c>
      <c r="H37" s="292" t="s">
        <v>568</v>
      </c>
      <c r="I37" s="416"/>
      <c r="J37" s="417"/>
      <c r="K37" s="418"/>
      <c r="L37" s="419"/>
    </row>
    <row r="38" spans="1:12" ht="45" customHeight="1" x14ac:dyDescent="0.2">
      <c r="A38" s="287">
        <v>30</v>
      </c>
      <c r="B38" s="286">
        <v>44113</v>
      </c>
      <c r="C38" s="285" t="s">
        <v>478</v>
      </c>
      <c r="D38" s="285">
        <v>7000</v>
      </c>
      <c r="E38" s="293" t="s">
        <v>569</v>
      </c>
      <c r="F38" s="285" t="s">
        <v>570</v>
      </c>
      <c r="G38" s="285" t="s">
        <v>571</v>
      </c>
      <c r="H38" s="292" t="s">
        <v>528</v>
      </c>
      <c r="I38" s="416"/>
      <c r="J38" s="417"/>
      <c r="K38" s="418"/>
      <c r="L38" s="419"/>
    </row>
    <row r="39" spans="1:12" ht="45" customHeight="1" x14ac:dyDescent="0.2">
      <c r="A39" s="294">
        <v>31</v>
      </c>
      <c r="B39" s="286">
        <v>44113</v>
      </c>
      <c r="C39" s="285" t="s">
        <v>478</v>
      </c>
      <c r="D39" s="285">
        <v>15000</v>
      </c>
      <c r="E39" s="293" t="s">
        <v>572</v>
      </c>
      <c r="F39" s="285" t="s">
        <v>573</v>
      </c>
      <c r="G39" s="285" t="s">
        <v>574</v>
      </c>
      <c r="H39" s="292" t="s">
        <v>528</v>
      </c>
      <c r="I39" s="416"/>
      <c r="J39" s="417"/>
      <c r="K39" s="418"/>
      <c r="L39" s="419"/>
    </row>
    <row r="40" spans="1:12" ht="45" customHeight="1" x14ac:dyDescent="0.2">
      <c r="A40" s="287">
        <v>32</v>
      </c>
      <c r="B40" s="286">
        <v>44113</v>
      </c>
      <c r="C40" s="285" t="s">
        <v>478</v>
      </c>
      <c r="D40" s="285">
        <v>40000</v>
      </c>
      <c r="E40" s="293" t="s">
        <v>575</v>
      </c>
      <c r="F40" s="285" t="s">
        <v>576</v>
      </c>
      <c r="G40" s="285" t="s">
        <v>577</v>
      </c>
      <c r="H40" s="292" t="s">
        <v>528</v>
      </c>
      <c r="I40" s="416"/>
      <c r="J40" s="417"/>
      <c r="K40" s="418"/>
      <c r="L40" s="419"/>
    </row>
    <row r="41" spans="1:12" ht="45" customHeight="1" x14ac:dyDescent="0.2">
      <c r="A41" s="287">
        <v>33</v>
      </c>
      <c r="B41" s="286">
        <v>44113</v>
      </c>
      <c r="C41" s="285" t="s">
        <v>478</v>
      </c>
      <c r="D41" s="285">
        <v>3000</v>
      </c>
      <c r="E41" s="293" t="s">
        <v>578</v>
      </c>
      <c r="F41" s="285" t="s">
        <v>579</v>
      </c>
      <c r="G41" s="285" t="s">
        <v>580</v>
      </c>
      <c r="H41" s="292" t="s">
        <v>528</v>
      </c>
      <c r="I41" s="416"/>
      <c r="J41" s="417"/>
      <c r="K41" s="418"/>
      <c r="L41" s="419"/>
    </row>
    <row r="42" spans="1:12" ht="45" customHeight="1" x14ac:dyDescent="0.2">
      <c r="A42" s="294">
        <v>34</v>
      </c>
      <c r="B42" s="286">
        <v>44113</v>
      </c>
      <c r="C42" s="285" t="s">
        <v>478</v>
      </c>
      <c r="D42" s="285">
        <v>50000</v>
      </c>
      <c r="E42" s="293" t="s">
        <v>581</v>
      </c>
      <c r="F42" s="285" t="s">
        <v>582</v>
      </c>
      <c r="G42" s="285" t="s">
        <v>583</v>
      </c>
      <c r="H42" s="292" t="s">
        <v>528</v>
      </c>
      <c r="I42" s="416"/>
      <c r="J42" s="417"/>
      <c r="K42" s="418"/>
      <c r="L42" s="419"/>
    </row>
    <row r="43" spans="1:12" ht="45" customHeight="1" x14ac:dyDescent="0.2">
      <c r="A43" s="287">
        <v>35</v>
      </c>
      <c r="B43" s="286">
        <v>44113</v>
      </c>
      <c r="C43" s="285" t="s">
        <v>478</v>
      </c>
      <c r="D43" s="285">
        <v>15000</v>
      </c>
      <c r="E43" s="293" t="s">
        <v>584</v>
      </c>
      <c r="F43" s="285" t="s">
        <v>585</v>
      </c>
      <c r="G43" s="285" t="s">
        <v>586</v>
      </c>
      <c r="H43" s="292" t="s">
        <v>528</v>
      </c>
      <c r="I43" s="416"/>
      <c r="J43" s="417"/>
      <c r="K43" s="418"/>
      <c r="L43" s="419"/>
    </row>
    <row r="44" spans="1:12" ht="45" customHeight="1" x14ac:dyDescent="0.2">
      <c r="A44" s="287">
        <v>36</v>
      </c>
      <c r="B44" s="286">
        <v>44113</v>
      </c>
      <c r="C44" s="285" t="s">
        <v>478</v>
      </c>
      <c r="D44" s="285">
        <v>5000</v>
      </c>
      <c r="E44" s="293" t="s">
        <v>587</v>
      </c>
      <c r="F44" s="285" t="s">
        <v>588</v>
      </c>
      <c r="G44" s="285" t="s">
        <v>589</v>
      </c>
      <c r="H44" s="292" t="s">
        <v>528</v>
      </c>
      <c r="I44" s="416"/>
      <c r="J44" s="417"/>
      <c r="K44" s="418"/>
      <c r="L44" s="419"/>
    </row>
    <row r="45" spans="1:12" ht="45" customHeight="1" x14ac:dyDescent="0.2">
      <c r="A45" s="294">
        <v>37</v>
      </c>
      <c r="B45" s="286">
        <v>44113</v>
      </c>
      <c r="C45" s="285" t="s">
        <v>478</v>
      </c>
      <c r="D45" s="285">
        <v>20000</v>
      </c>
      <c r="E45" s="293" t="s">
        <v>590</v>
      </c>
      <c r="F45" s="285" t="s">
        <v>591</v>
      </c>
      <c r="G45" s="285" t="s">
        <v>592</v>
      </c>
      <c r="H45" s="292" t="s">
        <v>528</v>
      </c>
      <c r="I45" s="416"/>
      <c r="J45" s="417"/>
      <c r="K45" s="418"/>
      <c r="L45" s="419"/>
    </row>
    <row r="46" spans="1:12" ht="45" customHeight="1" x14ac:dyDescent="0.2">
      <c r="A46" s="287">
        <v>38</v>
      </c>
      <c r="B46" s="286">
        <v>44113</v>
      </c>
      <c r="C46" s="285" t="s">
        <v>478</v>
      </c>
      <c r="D46" s="285">
        <v>8000</v>
      </c>
      <c r="E46" s="293" t="s">
        <v>593</v>
      </c>
      <c r="F46" s="285" t="s">
        <v>594</v>
      </c>
      <c r="G46" s="285" t="s">
        <v>595</v>
      </c>
      <c r="H46" s="292" t="s">
        <v>528</v>
      </c>
      <c r="I46" s="416"/>
      <c r="J46" s="417"/>
      <c r="K46" s="418"/>
      <c r="L46" s="419"/>
    </row>
    <row r="47" spans="1:12" ht="45" customHeight="1" x14ac:dyDescent="0.2">
      <c r="A47" s="287">
        <v>39</v>
      </c>
      <c r="B47" s="286">
        <v>44113</v>
      </c>
      <c r="C47" s="285" t="s">
        <v>478</v>
      </c>
      <c r="D47" s="285">
        <v>55000</v>
      </c>
      <c r="E47" s="293" t="s">
        <v>596</v>
      </c>
      <c r="F47" s="285" t="s">
        <v>597</v>
      </c>
      <c r="G47" s="285" t="s">
        <v>598</v>
      </c>
      <c r="H47" s="292" t="s">
        <v>528</v>
      </c>
      <c r="I47" s="416"/>
      <c r="J47" s="417"/>
      <c r="K47" s="418"/>
      <c r="L47" s="419"/>
    </row>
    <row r="48" spans="1:12" ht="45" customHeight="1" x14ac:dyDescent="0.2">
      <c r="A48" s="294">
        <v>40</v>
      </c>
      <c r="B48" s="286">
        <v>44113</v>
      </c>
      <c r="C48" s="285" t="s">
        <v>478</v>
      </c>
      <c r="D48" s="285">
        <v>10000</v>
      </c>
      <c r="E48" s="293" t="s">
        <v>599</v>
      </c>
      <c r="F48" s="285" t="s">
        <v>600</v>
      </c>
      <c r="G48" s="285" t="s">
        <v>601</v>
      </c>
      <c r="H48" s="292" t="s">
        <v>528</v>
      </c>
      <c r="I48" s="416"/>
      <c r="J48" s="417"/>
      <c r="K48" s="418"/>
      <c r="L48" s="419"/>
    </row>
    <row r="49" spans="1:12" ht="45" customHeight="1" x14ac:dyDescent="0.2">
      <c r="A49" s="287">
        <v>41</v>
      </c>
      <c r="B49" s="286">
        <v>44113</v>
      </c>
      <c r="C49" s="285" t="s">
        <v>478</v>
      </c>
      <c r="D49" s="285">
        <v>8000</v>
      </c>
      <c r="E49" s="293" t="s">
        <v>602</v>
      </c>
      <c r="F49" s="285" t="s">
        <v>603</v>
      </c>
      <c r="G49" s="285" t="s">
        <v>604</v>
      </c>
      <c r="H49" s="292" t="s">
        <v>528</v>
      </c>
      <c r="I49" s="416"/>
      <c r="J49" s="417"/>
      <c r="K49" s="418"/>
      <c r="L49" s="419"/>
    </row>
    <row r="50" spans="1:12" ht="45" customHeight="1" x14ac:dyDescent="0.2">
      <c r="A50" s="287">
        <v>42</v>
      </c>
      <c r="B50" s="286">
        <v>44113</v>
      </c>
      <c r="C50" s="285" t="s">
        <v>478</v>
      </c>
      <c r="D50" s="285">
        <v>10000</v>
      </c>
      <c r="E50" s="293" t="s">
        <v>605</v>
      </c>
      <c r="F50" s="285" t="s">
        <v>606</v>
      </c>
      <c r="G50" s="285" t="s">
        <v>607</v>
      </c>
      <c r="H50" s="292" t="s">
        <v>528</v>
      </c>
      <c r="I50" s="416"/>
      <c r="J50" s="417"/>
      <c r="K50" s="418"/>
      <c r="L50" s="419"/>
    </row>
    <row r="51" spans="1:12" ht="45" customHeight="1" x14ac:dyDescent="0.2">
      <c r="A51" s="294">
        <v>43</v>
      </c>
      <c r="B51" s="286">
        <v>44113</v>
      </c>
      <c r="C51" s="285" t="s">
        <v>478</v>
      </c>
      <c r="D51" s="285">
        <v>10000</v>
      </c>
      <c r="E51" s="293" t="s">
        <v>608</v>
      </c>
      <c r="F51" s="285" t="s">
        <v>609</v>
      </c>
      <c r="G51" s="285" t="s">
        <v>610</v>
      </c>
      <c r="H51" s="292" t="s">
        <v>528</v>
      </c>
      <c r="I51" s="416"/>
      <c r="J51" s="417"/>
      <c r="K51" s="418"/>
      <c r="L51" s="419"/>
    </row>
    <row r="52" spans="1:12" ht="45" customHeight="1" x14ac:dyDescent="0.2">
      <c r="A52" s="287">
        <v>44</v>
      </c>
      <c r="B52" s="286">
        <v>44113</v>
      </c>
      <c r="C52" s="285" t="s">
        <v>478</v>
      </c>
      <c r="D52" s="285">
        <v>10000</v>
      </c>
      <c r="E52" s="293" t="s">
        <v>611</v>
      </c>
      <c r="F52" s="285" t="s">
        <v>612</v>
      </c>
      <c r="G52" s="285" t="s">
        <v>613</v>
      </c>
      <c r="H52" s="292" t="s">
        <v>528</v>
      </c>
      <c r="I52" s="416"/>
      <c r="J52" s="417"/>
      <c r="K52" s="418"/>
      <c r="L52" s="419"/>
    </row>
    <row r="53" spans="1:12" ht="45" customHeight="1" x14ac:dyDescent="0.2">
      <c r="A53" s="287">
        <v>45</v>
      </c>
      <c r="B53" s="286">
        <v>44113</v>
      </c>
      <c r="C53" s="285" t="s">
        <v>478</v>
      </c>
      <c r="D53" s="285">
        <v>1550</v>
      </c>
      <c r="E53" s="293" t="s">
        <v>614</v>
      </c>
      <c r="F53" s="285" t="s">
        <v>615</v>
      </c>
      <c r="G53" s="285" t="s">
        <v>616</v>
      </c>
      <c r="H53" s="292" t="s">
        <v>528</v>
      </c>
      <c r="I53" s="416"/>
      <c r="J53" s="417"/>
      <c r="K53" s="418"/>
      <c r="L53" s="419"/>
    </row>
    <row r="54" spans="1:12" ht="45" customHeight="1" x14ac:dyDescent="0.2">
      <c r="A54" s="294">
        <v>46</v>
      </c>
      <c r="B54" s="286">
        <v>44113</v>
      </c>
      <c r="C54" s="285" t="s">
        <v>478</v>
      </c>
      <c r="D54" s="285">
        <v>15000</v>
      </c>
      <c r="E54" s="293" t="s">
        <v>617</v>
      </c>
      <c r="F54" s="285" t="s">
        <v>618</v>
      </c>
      <c r="G54" s="285" t="s">
        <v>619</v>
      </c>
      <c r="H54" s="292" t="s">
        <v>528</v>
      </c>
      <c r="I54" s="416"/>
      <c r="J54" s="417"/>
      <c r="K54" s="418"/>
      <c r="L54" s="419"/>
    </row>
    <row r="55" spans="1:12" ht="45" customHeight="1" x14ac:dyDescent="0.2">
      <c r="A55" s="287">
        <v>47</v>
      </c>
      <c r="B55" s="286">
        <v>44113</v>
      </c>
      <c r="C55" s="285" t="s">
        <v>478</v>
      </c>
      <c r="D55" s="285">
        <v>5000</v>
      </c>
      <c r="E55" s="293" t="s">
        <v>620</v>
      </c>
      <c r="F55" s="285" t="s">
        <v>621</v>
      </c>
      <c r="G55" s="285" t="s">
        <v>622</v>
      </c>
      <c r="H55" s="292" t="s">
        <v>528</v>
      </c>
      <c r="I55" s="416"/>
      <c r="J55" s="417"/>
      <c r="K55" s="418"/>
      <c r="L55" s="419"/>
    </row>
    <row r="56" spans="1:12" ht="45" customHeight="1" x14ac:dyDescent="0.2">
      <c r="A56" s="287">
        <v>48</v>
      </c>
      <c r="B56" s="286">
        <v>44113</v>
      </c>
      <c r="C56" s="285" t="s">
        <v>478</v>
      </c>
      <c r="D56" s="285">
        <v>60000</v>
      </c>
      <c r="E56" s="293" t="s">
        <v>623</v>
      </c>
      <c r="F56" s="285" t="s">
        <v>624</v>
      </c>
      <c r="G56" s="285" t="s">
        <v>625</v>
      </c>
      <c r="H56" s="292" t="s">
        <v>528</v>
      </c>
      <c r="I56" s="416"/>
      <c r="J56" s="417"/>
      <c r="K56" s="418"/>
      <c r="L56" s="419"/>
    </row>
    <row r="57" spans="1:12" ht="45" customHeight="1" x14ac:dyDescent="0.2">
      <c r="A57" s="294">
        <v>49</v>
      </c>
      <c r="B57" s="286">
        <v>44083</v>
      </c>
      <c r="C57" s="285" t="s">
        <v>478</v>
      </c>
      <c r="D57" s="285">
        <v>60000</v>
      </c>
      <c r="E57" s="293" t="s">
        <v>626</v>
      </c>
      <c r="F57" s="285" t="s">
        <v>627</v>
      </c>
      <c r="G57" s="285" t="s">
        <v>628</v>
      </c>
      <c r="H57" s="292" t="s">
        <v>528</v>
      </c>
      <c r="I57" s="416"/>
      <c r="J57" s="417"/>
      <c r="K57" s="418"/>
      <c r="L57" s="419"/>
    </row>
    <row r="58" spans="1:12" ht="45" customHeight="1" x14ac:dyDescent="0.2">
      <c r="A58" s="287">
        <v>50</v>
      </c>
      <c r="B58" s="286">
        <v>44083</v>
      </c>
      <c r="C58" s="285" t="s">
        <v>478</v>
      </c>
      <c r="D58" s="285">
        <v>30000</v>
      </c>
      <c r="E58" s="293" t="s">
        <v>629</v>
      </c>
      <c r="F58" s="285" t="s">
        <v>630</v>
      </c>
      <c r="G58" s="285" t="s">
        <v>631</v>
      </c>
      <c r="H58" s="292" t="s">
        <v>528</v>
      </c>
      <c r="I58" s="416"/>
      <c r="J58" s="417"/>
      <c r="K58" s="418"/>
      <c r="L58" s="419"/>
    </row>
    <row r="59" spans="1:12" ht="45" customHeight="1" x14ac:dyDescent="0.2">
      <c r="A59" s="287">
        <v>51</v>
      </c>
      <c r="B59" s="286">
        <v>44083</v>
      </c>
      <c r="C59" s="285" t="s">
        <v>478</v>
      </c>
      <c r="D59" s="285">
        <v>10000</v>
      </c>
      <c r="E59" s="293" t="s">
        <v>632</v>
      </c>
      <c r="F59" s="285" t="s">
        <v>633</v>
      </c>
      <c r="G59" s="285" t="s">
        <v>634</v>
      </c>
      <c r="H59" s="292" t="s">
        <v>528</v>
      </c>
      <c r="I59" s="416"/>
      <c r="J59" s="417"/>
      <c r="K59" s="418"/>
      <c r="L59" s="419"/>
    </row>
    <row r="60" spans="1:12" ht="45" customHeight="1" x14ac:dyDescent="0.2">
      <c r="A60" s="294">
        <v>52</v>
      </c>
      <c r="B60" s="286">
        <v>44083</v>
      </c>
      <c r="C60" s="285" t="s">
        <v>478</v>
      </c>
      <c r="D60" s="285">
        <v>15000</v>
      </c>
      <c r="E60" s="293" t="s">
        <v>635</v>
      </c>
      <c r="F60" s="285" t="s">
        <v>636</v>
      </c>
      <c r="G60" s="285" t="s">
        <v>637</v>
      </c>
      <c r="H60" s="292" t="s">
        <v>528</v>
      </c>
      <c r="I60" s="416"/>
      <c r="J60" s="417"/>
      <c r="K60" s="418"/>
      <c r="L60" s="419"/>
    </row>
    <row r="61" spans="1:12" ht="45" customHeight="1" x14ac:dyDescent="0.2">
      <c r="A61" s="287">
        <v>53</v>
      </c>
      <c r="B61" s="286">
        <v>44083</v>
      </c>
      <c r="C61" s="285" t="s">
        <v>478</v>
      </c>
      <c r="D61" s="285">
        <v>5000</v>
      </c>
      <c r="E61" s="293" t="s">
        <v>638</v>
      </c>
      <c r="F61" s="285" t="s">
        <v>639</v>
      </c>
      <c r="G61" s="285" t="s">
        <v>640</v>
      </c>
      <c r="H61" s="292" t="s">
        <v>528</v>
      </c>
      <c r="I61" s="416"/>
      <c r="J61" s="417"/>
      <c r="K61" s="418"/>
      <c r="L61" s="419"/>
    </row>
    <row r="62" spans="1:12" ht="45" customHeight="1" x14ac:dyDescent="0.2">
      <c r="A62" s="287">
        <v>54</v>
      </c>
      <c r="B62" s="286">
        <v>44083</v>
      </c>
      <c r="C62" s="285" t="s">
        <v>478</v>
      </c>
      <c r="D62" s="285">
        <v>2000</v>
      </c>
      <c r="E62" s="293" t="s">
        <v>641</v>
      </c>
      <c r="F62" s="285" t="s">
        <v>642</v>
      </c>
      <c r="G62" s="285" t="s">
        <v>643</v>
      </c>
      <c r="H62" s="292" t="s">
        <v>528</v>
      </c>
      <c r="I62" s="416"/>
      <c r="J62" s="417"/>
      <c r="K62" s="418"/>
      <c r="L62" s="419"/>
    </row>
    <row r="63" spans="1:12" ht="45" customHeight="1" x14ac:dyDescent="0.2">
      <c r="A63" s="294">
        <v>55</v>
      </c>
      <c r="B63" s="286">
        <v>44083</v>
      </c>
      <c r="C63" s="285" t="s">
        <v>478</v>
      </c>
      <c r="D63" s="285">
        <v>2500</v>
      </c>
      <c r="E63" s="293" t="s">
        <v>644</v>
      </c>
      <c r="F63" s="285" t="s">
        <v>645</v>
      </c>
      <c r="G63" s="285" t="s">
        <v>646</v>
      </c>
      <c r="H63" s="292" t="s">
        <v>528</v>
      </c>
      <c r="I63" s="416"/>
      <c r="J63" s="417"/>
      <c r="K63" s="418"/>
      <c r="L63" s="419"/>
    </row>
    <row r="64" spans="1:12" ht="45" customHeight="1" x14ac:dyDescent="0.2">
      <c r="A64" s="287">
        <v>56</v>
      </c>
      <c r="B64" s="286">
        <v>44083</v>
      </c>
      <c r="C64" s="285" t="s">
        <v>478</v>
      </c>
      <c r="D64" s="285">
        <v>2000</v>
      </c>
      <c r="E64" s="293" t="s">
        <v>647</v>
      </c>
      <c r="F64" s="285" t="s">
        <v>648</v>
      </c>
      <c r="G64" s="285" t="s">
        <v>649</v>
      </c>
      <c r="H64" s="292" t="s">
        <v>528</v>
      </c>
      <c r="I64" s="416"/>
      <c r="J64" s="417"/>
      <c r="K64" s="418"/>
      <c r="L64" s="419"/>
    </row>
    <row r="65" spans="1:12" ht="45" customHeight="1" x14ac:dyDescent="0.2">
      <c r="A65" s="287">
        <v>57</v>
      </c>
      <c r="B65" s="286">
        <v>44083</v>
      </c>
      <c r="C65" s="285" t="s">
        <v>478</v>
      </c>
      <c r="D65" s="285">
        <v>1500</v>
      </c>
      <c r="E65" s="293" t="s">
        <v>650</v>
      </c>
      <c r="F65" s="285" t="s">
        <v>651</v>
      </c>
      <c r="G65" s="285" t="s">
        <v>652</v>
      </c>
      <c r="H65" s="292" t="s">
        <v>528</v>
      </c>
      <c r="I65" s="416"/>
      <c r="J65" s="417"/>
      <c r="K65" s="418"/>
      <c r="L65" s="419"/>
    </row>
    <row r="66" spans="1:12" ht="45" customHeight="1" x14ac:dyDescent="0.2">
      <c r="A66" s="294">
        <v>58</v>
      </c>
      <c r="B66" s="286">
        <v>44083</v>
      </c>
      <c r="C66" s="285" t="s">
        <v>478</v>
      </c>
      <c r="D66" s="285">
        <v>5000</v>
      </c>
      <c r="E66" s="293" t="s">
        <v>653</v>
      </c>
      <c r="F66" s="285" t="s">
        <v>654</v>
      </c>
      <c r="G66" s="285" t="s">
        <v>655</v>
      </c>
      <c r="H66" s="292" t="s">
        <v>528</v>
      </c>
      <c r="I66" s="416"/>
      <c r="J66" s="417"/>
      <c r="K66" s="418"/>
      <c r="L66" s="419"/>
    </row>
    <row r="67" spans="1:12" ht="45" customHeight="1" x14ac:dyDescent="0.2">
      <c r="A67" s="287">
        <v>59</v>
      </c>
      <c r="B67" s="286">
        <v>44083</v>
      </c>
      <c r="C67" s="285" t="s">
        <v>478</v>
      </c>
      <c r="D67" s="285">
        <v>60000</v>
      </c>
      <c r="E67" s="293" t="s">
        <v>656</v>
      </c>
      <c r="F67" s="285" t="s">
        <v>657</v>
      </c>
      <c r="G67" s="285" t="s">
        <v>658</v>
      </c>
      <c r="H67" s="292" t="s">
        <v>528</v>
      </c>
      <c r="I67" s="416"/>
      <c r="J67" s="417"/>
      <c r="K67" s="418"/>
      <c r="L67" s="419"/>
    </row>
    <row r="68" spans="1:12" ht="45" customHeight="1" x14ac:dyDescent="0.2">
      <c r="A68" s="287">
        <v>60</v>
      </c>
      <c r="B68" s="286">
        <v>44083</v>
      </c>
      <c r="C68" s="285" t="s">
        <v>478</v>
      </c>
      <c r="D68" s="285">
        <v>60000</v>
      </c>
      <c r="E68" s="293" t="s">
        <v>659</v>
      </c>
      <c r="F68" s="285" t="s">
        <v>660</v>
      </c>
      <c r="G68" s="285" t="s">
        <v>661</v>
      </c>
      <c r="H68" s="292" t="s">
        <v>528</v>
      </c>
      <c r="I68" s="416"/>
      <c r="J68" s="417"/>
      <c r="K68" s="418"/>
      <c r="L68" s="419"/>
    </row>
    <row r="69" spans="1:12" ht="45" customHeight="1" x14ac:dyDescent="0.2">
      <c r="A69" s="294">
        <v>61</v>
      </c>
      <c r="B69" s="286">
        <v>44083</v>
      </c>
      <c r="C69" s="285" t="s">
        <v>478</v>
      </c>
      <c r="D69" s="285">
        <v>8000</v>
      </c>
      <c r="E69" s="293" t="s">
        <v>662</v>
      </c>
      <c r="F69" s="285" t="s">
        <v>663</v>
      </c>
      <c r="G69" s="285" t="s">
        <v>664</v>
      </c>
      <c r="H69" s="292" t="s">
        <v>528</v>
      </c>
      <c r="I69" s="416"/>
      <c r="J69" s="417"/>
      <c r="K69" s="418"/>
      <c r="L69" s="419"/>
    </row>
    <row r="70" spans="1:12" ht="45" customHeight="1" x14ac:dyDescent="0.2">
      <c r="A70" s="287">
        <v>62</v>
      </c>
      <c r="B70" s="286">
        <v>44083</v>
      </c>
      <c r="C70" s="285" t="s">
        <v>478</v>
      </c>
      <c r="D70" s="285">
        <v>60000</v>
      </c>
      <c r="E70" s="293" t="s">
        <v>659</v>
      </c>
      <c r="F70" s="285" t="s">
        <v>665</v>
      </c>
      <c r="G70" s="285" t="s">
        <v>666</v>
      </c>
      <c r="H70" s="292" t="s">
        <v>528</v>
      </c>
      <c r="I70" s="416"/>
      <c r="J70" s="417"/>
      <c r="K70" s="418"/>
      <c r="L70" s="419"/>
    </row>
    <row r="71" spans="1:12" ht="45" customHeight="1" x14ac:dyDescent="0.2">
      <c r="A71" s="287">
        <v>63</v>
      </c>
      <c r="B71" s="286">
        <v>44083</v>
      </c>
      <c r="C71" s="285" t="s">
        <v>478</v>
      </c>
      <c r="D71" s="285">
        <v>2500</v>
      </c>
      <c r="E71" s="293" t="s">
        <v>667</v>
      </c>
      <c r="F71" s="285" t="s">
        <v>668</v>
      </c>
      <c r="G71" s="285" t="s">
        <v>669</v>
      </c>
      <c r="H71" s="292" t="s">
        <v>528</v>
      </c>
      <c r="I71" s="416"/>
      <c r="J71" s="417"/>
      <c r="K71" s="418"/>
      <c r="L71" s="419"/>
    </row>
    <row r="72" spans="1:12" ht="45" customHeight="1" x14ac:dyDescent="0.2">
      <c r="A72" s="294">
        <v>64</v>
      </c>
      <c r="B72" s="286">
        <v>44083</v>
      </c>
      <c r="C72" s="285" t="s">
        <v>478</v>
      </c>
      <c r="D72" s="285">
        <v>3000</v>
      </c>
      <c r="E72" s="293" t="s">
        <v>670</v>
      </c>
      <c r="F72" s="285" t="s">
        <v>671</v>
      </c>
      <c r="G72" s="285" t="s">
        <v>672</v>
      </c>
      <c r="H72" s="292" t="s">
        <v>528</v>
      </c>
      <c r="I72" s="416"/>
      <c r="J72" s="417"/>
      <c r="K72" s="418"/>
      <c r="L72" s="419"/>
    </row>
    <row r="73" spans="1:12" ht="45" customHeight="1" x14ac:dyDescent="0.2">
      <c r="A73" s="287">
        <v>65</v>
      </c>
      <c r="B73" s="286">
        <v>44083</v>
      </c>
      <c r="C73" s="285" t="s">
        <v>478</v>
      </c>
      <c r="D73" s="285">
        <v>1500</v>
      </c>
      <c r="E73" s="293" t="s">
        <v>673</v>
      </c>
      <c r="F73" s="285" t="s">
        <v>674</v>
      </c>
      <c r="G73" s="285" t="s">
        <v>675</v>
      </c>
      <c r="H73" s="292" t="s">
        <v>528</v>
      </c>
      <c r="I73" s="416"/>
      <c r="J73" s="417"/>
      <c r="K73" s="418"/>
      <c r="L73" s="419"/>
    </row>
    <row r="74" spans="1:12" ht="45" customHeight="1" x14ac:dyDescent="0.2">
      <c r="A74" s="287">
        <v>66</v>
      </c>
      <c r="B74" s="286">
        <v>44083</v>
      </c>
      <c r="C74" s="285" t="s">
        <v>478</v>
      </c>
      <c r="D74" s="285">
        <v>1500</v>
      </c>
      <c r="E74" s="293" t="s">
        <v>676</v>
      </c>
      <c r="F74" s="285" t="s">
        <v>677</v>
      </c>
      <c r="G74" s="285" t="s">
        <v>678</v>
      </c>
      <c r="H74" s="292" t="s">
        <v>528</v>
      </c>
      <c r="I74" s="416"/>
      <c r="J74" s="417"/>
      <c r="K74" s="418"/>
      <c r="L74" s="419"/>
    </row>
    <row r="75" spans="1:12" ht="45" customHeight="1" x14ac:dyDescent="0.2">
      <c r="A75" s="294">
        <v>67</v>
      </c>
      <c r="B75" s="286">
        <v>44083</v>
      </c>
      <c r="C75" s="285" t="s">
        <v>478</v>
      </c>
      <c r="D75" s="285">
        <v>2000</v>
      </c>
      <c r="E75" s="293" t="s">
        <v>679</v>
      </c>
      <c r="F75" s="285" t="s">
        <v>680</v>
      </c>
      <c r="G75" s="285" t="s">
        <v>681</v>
      </c>
      <c r="H75" s="292" t="s">
        <v>528</v>
      </c>
      <c r="I75" s="416"/>
      <c r="J75" s="417"/>
      <c r="K75" s="418"/>
      <c r="L75" s="419"/>
    </row>
    <row r="76" spans="1:12" ht="45" customHeight="1" x14ac:dyDescent="0.2">
      <c r="A76" s="287">
        <v>68</v>
      </c>
      <c r="B76" s="286">
        <v>44083</v>
      </c>
      <c r="C76" s="285" t="s">
        <v>478</v>
      </c>
      <c r="D76" s="285">
        <v>10000</v>
      </c>
      <c r="E76" s="293" t="s">
        <v>682</v>
      </c>
      <c r="F76" s="285" t="s">
        <v>683</v>
      </c>
      <c r="G76" s="285" t="s">
        <v>684</v>
      </c>
      <c r="H76" s="292" t="s">
        <v>528</v>
      </c>
      <c r="I76" s="416"/>
      <c r="J76" s="417"/>
      <c r="K76" s="418"/>
      <c r="L76" s="419"/>
    </row>
    <row r="77" spans="1:12" ht="45" customHeight="1" x14ac:dyDescent="0.2">
      <c r="A77" s="287">
        <v>69</v>
      </c>
      <c r="B77" s="286">
        <v>44083</v>
      </c>
      <c r="C77" s="285" t="s">
        <v>478</v>
      </c>
      <c r="D77" s="285">
        <v>1500</v>
      </c>
      <c r="E77" s="293" t="s">
        <v>685</v>
      </c>
      <c r="F77" s="285" t="s">
        <v>686</v>
      </c>
      <c r="G77" s="285" t="s">
        <v>687</v>
      </c>
      <c r="H77" s="292" t="s">
        <v>528</v>
      </c>
      <c r="I77" s="416"/>
      <c r="J77" s="417"/>
      <c r="K77" s="418"/>
      <c r="L77" s="419"/>
    </row>
    <row r="78" spans="1:12" ht="45" customHeight="1" x14ac:dyDescent="0.2">
      <c r="A78" s="294">
        <v>70</v>
      </c>
      <c r="B78" s="286">
        <v>44083</v>
      </c>
      <c r="C78" s="285" t="s">
        <v>478</v>
      </c>
      <c r="D78" s="285">
        <v>3000</v>
      </c>
      <c r="E78" s="293" t="s">
        <v>688</v>
      </c>
      <c r="F78" s="285" t="s">
        <v>689</v>
      </c>
      <c r="G78" s="285" t="s">
        <v>690</v>
      </c>
      <c r="H78" s="292" t="s">
        <v>528</v>
      </c>
      <c r="I78" s="416"/>
      <c r="J78" s="417"/>
      <c r="K78" s="418"/>
      <c r="L78" s="419"/>
    </row>
    <row r="79" spans="1:12" ht="45" customHeight="1" x14ac:dyDescent="0.2">
      <c r="A79" s="287">
        <v>71</v>
      </c>
      <c r="B79" s="286">
        <v>44083</v>
      </c>
      <c r="C79" s="285" t="s">
        <v>478</v>
      </c>
      <c r="D79" s="285">
        <v>2000</v>
      </c>
      <c r="E79" s="293" t="s">
        <v>691</v>
      </c>
      <c r="F79" s="285" t="s">
        <v>692</v>
      </c>
      <c r="G79" s="285" t="s">
        <v>693</v>
      </c>
      <c r="H79" s="292" t="s">
        <v>528</v>
      </c>
      <c r="I79" s="416"/>
      <c r="J79" s="417"/>
      <c r="K79" s="418"/>
      <c r="L79" s="419"/>
    </row>
    <row r="80" spans="1:12" ht="45" customHeight="1" x14ac:dyDescent="0.2">
      <c r="A80" s="287">
        <v>72</v>
      </c>
      <c r="B80" s="286">
        <v>44083</v>
      </c>
      <c r="C80" s="285" t="s">
        <v>478</v>
      </c>
      <c r="D80" s="285">
        <v>2000</v>
      </c>
      <c r="E80" s="293" t="s">
        <v>694</v>
      </c>
      <c r="F80" s="285" t="s">
        <v>695</v>
      </c>
      <c r="G80" s="285" t="s">
        <v>696</v>
      </c>
      <c r="H80" s="292" t="s">
        <v>528</v>
      </c>
      <c r="I80" s="416"/>
      <c r="J80" s="417"/>
      <c r="K80" s="418"/>
      <c r="L80" s="419"/>
    </row>
    <row r="81" spans="1:12" ht="45" customHeight="1" x14ac:dyDescent="0.2">
      <c r="A81" s="294">
        <v>73</v>
      </c>
      <c r="B81" s="286">
        <v>44083</v>
      </c>
      <c r="C81" s="285" t="s">
        <v>478</v>
      </c>
      <c r="D81" s="285">
        <v>1500</v>
      </c>
      <c r="E81" s="293" t="s">
        <v>697</v>
      </c>
      <c r="F81" s="285" t="s">
        <v>698</v>
      </c>
      <c r="G81" s="285" t="s">
        <v>699</v>
      </c>
      <c r="H81" s="292" t="s">
        <v>528</v>
      </c>
      <c r="I81" s="416"/>
      <c r="J81" s="417"/>
      <c r="K81" s="418"/>
      <c r="L81" s="419"/>
    </row>
    <row r="82" spans="1:12" ht="45" customHeight="1" x14ac:dyDescent="0.2">
      <c r="A82" s="287">
        <v>74</v>
      </c>
      <c r="B82" s="286">
        <v>44083</v>
      </c>
      <c r="C82" s="285" t="s">
        <v>478</v>
      </c>
      <c r="D82" s="285">
        <v>2000</v>
      </c>
      <c r="E82" s="293" t="s">
        <v>700</v>
      </c>
      <c r="F82" s="285" t="s">
        <v>701</v>
      </c>
      <c r="G82" s="285" t="s">
        <v>702</v>
      </c>
      <c r="H82" s="292" t="s">
        <v>528</v>
      </c>
      <c r="I82" s="416"/>
      <c r="J82" s="417"/>
      <c r="K82" s="418"/>
      <c r="L82" s="419"/>
    </row>
    <row r="83" spans="1:12" ht="45" customHeight="1" x14ac:dyDescent="0.2">
      <c r="A83" s="287">
        <v>75</v>
      </c>
      <c r="B83" s="286">
        <v>44083</v>
      </c>
      <c r="C83" s="285" t="s">
        <v>478</v>
      </c>
      <c r="D83" s="285">
        <v>2500</v>
      </c>
      <c r="E83" s="293" t="s">
        <v>703</v>
      </c>
      <c r="F83" s="285" t="s">
        <v>704</v>
      </c>
      <c r="G83" s="285" t="s">
        <v>705</v>
      </c>
      <c r="H83" s="292" t="s">
        <v>528</v>
      </c>
      <c r="I83" s="416"/>
      <c r="J83" s="417"/>
      <c r="K83" s="418"/>
      <c r="L83" s="419"/>
    </row>
    <row r="84" spans="1:12" ht="45" customHeight="1" x14ac:dyDescent="0.2">
      <c r="A84" s="294">
        <v>76</v>
      </c>
      <c r="B84" s="286">
        <v>44083</v>
      </c>
      <c r="C84" s="285" t="s">
        <v>478</v>
      </c>
      <c r="D84" s="285">
        <v>2000</v>
      </c>
      <c r="E84" s="293" t="s">
        <v>706</v>
      </c>
      <c r="F84" s="285" t="s">
        <v>707</v>
      </c>
      <c r="G84" s="285" t="s">
        <v>708</v>
      </c>
      <c r="H84" s="292" t="s">
        <v>528</v>
      </c>
      <c r="I84" s="416"/>
      <c r="J84" s="417"/>
      <c r="K84" s="418"/>
      <c r="L84" s="419"/>
    </row>
    <row r="85" spans="1:12" ht="45" customHeight="1" x14ac:dyDescent="0.2">
      <c r="A85" s="287">
        <v>77</v>
      </c>
      <c r="B85" s="286">
        <v>44083</v>
      </c>
      <c r="C85" s="285" t="s">
        <v>478</v>
      </c>
      <c r="D85" s="285">
        <v>2000</v>
      </c>
      <c r="E85" s="293" t="s">
        <v>709</v>
      </c>
      <c r="F85" s="285" t="s">
        <v>710</v>
      </c>
      <c r="G85" s="285" t="s">
        <v>711</v>
      </c>
      <c r="H85" s="292" t="s">
        <v>528</v>
      </c>
      <c r="I85" s="416"/>
      <c r="J85" s="417"/>
      <c r="K85" s="418"/>
      <c r="L85" s="419"/>
    </row>
    <row r="86" spans="1:12" ht="45" customHeight="1" x14ac:dyDescent="0.2">
      <c r="A86" s="287">
        <v>78</v>
      </c>
      <c r="B86" s="286">
        <v>44083</v>
      </c>
      <c r="C86" s="285" t="s">
        <v>478</v>
      </c>
      <c r="D86" s="285">
        <v>5000</v>
      </c>
      <c r="E86" s="293" t="s">
        <v>712</v>
      </c>
      <c r="F86" s="285" t="s">
        <v>713</v>
      </c>
      <c r="G86" s="285" t="s">
        <v>714</v>
      </c>
      <c r="H86" s="292" t="s">
        <v>528</v>
      </c>
      <c r="I86" s="416"/>
      <c r="J86" s="417"/>
      <c r="K86" s="418"/>
      <c r="L86" s="419"/>
    </row>
    <row r="87" spans="1:12" ht="45" customHeight="1" x14ac:dyDescent="0.2">
      <c r="A87" s="294">
        <v>79</v>
      </c>
      <c r="B87" s="286">
        <v>44083</v>
      </c>
      <c r="C87" s="285" t="s">
        <v>478</v>
      </c>
      <c r="D87" s="285">
        <v>5000</v>
      </c>
      <c r="E87" s="293" t="s">
        <v>715</v>
      </c>
      <c r="F87" s="285" t="s">
        <v>716</v>
      </c>
      <c r="G87" s="285" t="s">
        <v>717</v>
      </c>
      <c r="H87" s="292" t="s">
        <v>528</v>
      </c>
      <c r="I87" s="416"/>
      <c r="J87" s="417"/>
      <c r="K87" s="418"/>
      <c r="L87" s="419"/>
    </row>
    <row r="88" spans="1:12" ht="45" customHeight="1" x14ac:dyDescent="0.2">
      <c r="A88" s="287">
        <v>80</v>
      </c>
      <c r="B88" s="286">
        <v>44083</v>
      </c>
      <c r="C88" s="285" t="s">
        <v>478</v>
      </c>
      <c r="D88" s="285">
        <v>60000</v>
      </c>
      <c r="E88" s="293" t="s">
        <v>718</v>
      </c>
      <c r="F88" s="285" t="s">
        <v>719</v>
      </c>
      <c r="G88" s="285" t="s">
        <v>720</v>
      </c>
      <c r="H88" s="292" t="s">
        <v>528</v>
      </c>
      <c r="I88" s="416"/>
      <c r="J88" s="417"/>
      <c r="K88" s="418"/>
      <c r="L88" s="419"/>
    </row>
    <row r="89" spans="1:12" ht="45" customHeight="1" x14ac:dyDescent="0.2">
      <c r="A89" s="287">
        <v>81</v>
      </c>
      <c r="B89" s="286">
        <v>44052</v>
      </c>
      <c r="C89" s="285" t="s">
        <v>478</v>
      </c>
      <c r="D89" s="285">
        <v>20000</v>
      </c>
      <c r="E89" s="293" t="s">
        <v>721</v>
      </c>
      <c r="F89" s="285" t="s">
        <v>722</v>
      </c>
      <c r="G89" s="285" t="s">
        <v>723</v>
      </c>
      <c r="H89" s="292" t="s">
        <v>528</v>
      </c>
      <c r="I89" s="416"/>
      <c r="J89" s="417"/>
      <c r="K89" s="418"/>
      <c r="L89" s="419"/>
    </row>
    <row r="90" spans="1:12" ht="45" customHeight="1" x14ac:dyDescent="0.2">
      <c r="A90" s="294">
        <v>82</v>
      </c>
      <c r="B90" s="286">
        <v>44052</v>
      </c>
      <c r="C90" s="285" t="s">
        <v>478</v>
      </c>
      <c r="D90" s="285">
        <v>3000</v>
      </c>
      <c r="E90" s="293" t="s">
        <v>724</v>
      </c>
      <c r="F90" s="285" t="s">
        <v>725</v>
      </c>
      <c r="G90" s="285" t="s">
        <v>726</v>
      </c>
      <c r="H90" s="292" t="s">
        <v>528</v>
      </c>
      <c r="I90" s="416"/>
      <c r="J90" s="417"/>
      <c r="K90" s="418"/>
      <c r="L90" s="419"/>
    </row>
    <row r="91" spans="1:12" ht="45" customHeight="1" x14ac:dyDescent="0.2">
      <c r="A91" s="287">
        <v>83</v>
      </c>
      <c r="B91" s="286">
        <v>44052</v>
      </c>
      <c r="C91" s="285" t="s">
        <v>478</v>
      </c>
      <c r="D91" s="285">
        <v>4000</v>
      </c>
      <c r="E91" s="293" t="s">
        <v>727</v>
      </c>
      <c r="F91" s="285" t="s">
        <v>728</v>
      </c>
      <c r="G91" s="285" t="s">
        <v>729</v>
      </c>
      <c r="H91" s="292" t="s">
        <v>528</v>
      </c>
      <c r="I91" s="416"/>
      <c r="J91" s="417"/>
      <c r="K91" s="418"/>
      <c r="L91" s="419"/>
    </row>
    <row r="92" spans="1:12" ht="45" customHeight="1" x14ac:dyDescent="0.2">
      <c r="A92" s="287">
        <v>84</v>
      </c>
      <c r="B92" s="286" t="s">
        <v>730</v>
      </c>
      <c r="C92" s="285" t="s">
        <v>478</v>
      </c>
      <c r="D92" s="285">
        <v>60000</v>
      </c>
      <c r="E92" s="293" t="s">
        <v>731</v>
      </c>
      <c r="F92" s="285" t="s">
        <v>732</v>
      </c>
      <c r="G92" s="285" t="s">
        <v>733</v>
      </c>
      <c r="H92" s="292" t="s">
        <v>528</v>
      </c>
      <c r="I92" s="416"/>
      <c r="J92" s="417"/>
      <c r="K92" s="418"/>
      <c r="L92" s="419"/>
    </row>
    <row r="93" spans="1:12" ht="45" customHeight="1" x14ac:dyDescent="0.2">
      <c r="A93" s="294">
        <v>85</v>
      </c>
      <c r="B93" s="286" t="s">
        <v>730</v>
      </c>
      <c r="C93" s="285" t="s">
        <v>478</v>
      </c>
      <c r="D93" s="285">
        <v>10000</v>
      </c>
      <c r="E93" s="293" t="s">
        <v>734</v>
      </c>
      <c r="F93" s="285" t="s">
        <v>735</v>
      </c>
      <c r="G93" s="285" t="s">
        <v>736</v>
      </c>
      <c r="H93" s="292" t="s">
        <v>528</v>
      </c>
      <c r="I93" s="416"/>
      <c r="J93" s="417"/>
      <c r="K93" s="418"/>
      <c r="L93" s="419"/>
    </row>
    <row r="94" spans="1:12" ht="45" customHeight="1" x14ac:dyDescent="0.2">
      <c r="A94" s="287">
        <v>86</v>
      </c>
      <c r="B94" s="286" t="s">
        <v>730</v>
      </c>
      <c r="C94" s="285" t="s">
        <v>478</v>
      </c>
      <c r="D94" s="285">
        <v>5000</v>
      </c>
      <c r="E94" s="293" t="s">
        <v>737</v>
      </c>
      <c r="F94" s="285" t="s">
        <v>738</v>
      </c>
      <c r="G94" s="285" t="s">
        <v>739</v>
      </c>
      <c r="H94" s="292" t="s">
        <v>528</v>
      </c>
      <c r="I94" s="416"/>
      <c r="J94" s="417"/>
      <c r="K94" s="418"/>
      <c r="L94" s="419"/>
    </row>
    <row r="95" spans="1:12" ht="45" customHeight="1" x14ac:dyDescent="0.2">
      <c r="A95" s="287">
        <v>87</v>
      </c>
      <c r="B95" s="286" t="s">
        <v>730</v>
      </c>
      <c r="C95" s="285" t="s">
        <v>478</v>
      </c>
      <c r="D95" s="285">
        <v>60000</v>
      </c>
      <c r="E95" s="293" t="s">
        <v>740</v>
      </c>
      <c r="F95" s="285" t="s">
        <v>741</v>
      </c>
      <c r="G95" s="285" t="s">
        <v>742</v>
      </c>
      <c r="H95" s="292" t="s">
        <v>528</v>
      </c>
      <c r="I95" s="416"/>
      <c r="J95" s="417"/>
      <c r="K95" s="418"/>
      <c r="L95" s="419"/>
    </row>
    <row r="96" spans="1:12" ht="45" customHeight="1" x14ac:dyDescent="0.2">
      <c r="A96" s="294">
        <v>88</v>
      </c>
      <c r="B96" s="286" t="s">
        <v>730</v>
      </c>
      <c r="C96" s="285" t="s">
        <v>478</v>
      </c>
      <c r="D96" s="285">
        <v>5000</v>
      </c>
      <c r="E96" s="293" t="s">
        <v>743</v>
      </c>
      <c r="F96" s="285" t="s">
        <v>744</v>
      </c>
      <c r="G96" s="285" t="s">
        <v>745</v>
      </c>
      <c r="H96" s="292" t="s">
        <v>528</v>
      </c>
      <c r="I96" s="416"/>
      <c r="J96" s="417"/>
      <c r="K96" s="418"/>
      <c r="L96" s="419"/>
    </row>
    <row r="97" spans="1:12" ht="45" customHeight="1" x14ac:dyDescent="0.2">
      <c r="A97" s="287">
        <v>89</v>
      </c>
      <c r="B97" s="286" t="s">
        <v>730</v>
      </c>
      <c r="C97" s="285" t="s">
        <v>478</v>
      </c>
      <c r="D97" s="285">
        <v>60000</v>
      </c>
      <c r="E97" s="293" t="s">
        <v>746</v>
      </c>
      <c r="F97" s="285" t="s">
        <v>747</v>
      </c>
      <c r="G97" s="285" t="s">
        <v>748</v>
      </c>
      <c r="H97" s="292" t="s">
        <v>528</v>
      </c>
      <c r="I97" s="416"/>
      <c r="J97" s="417"/>
      <c r="K97" s="418"/>
      <c r="L97" s="419"/>
    </row>
    <row r="98" spans="1:12" ht="45" customHeight="1" x14ac:dyDescent="0.2">
      <c r="A98" s="287">
        <v>90</v>
      </c>
      <c r="B98" s="286" t="s">
        <v>730</v>
      </c>
      <c r="C98" s="285" t="s">
        <v>478</v>
      </c>
      <c r="D98" s="285">
        <v>60000</v>
      </c>
      <c r="E98" s="293" t="s">
        <v>749</v>
      </c>
      <c r="F98" s="285" t="s">
        <v>750</v>
      </c>
      <c r="G98" s="285" t="s">
        <v>751</v>
      </c>
      <c r="H98" s="292" t="s">
        <v>528</v>
      </c>
      <c r="I98" s="416"/>
      <c r="J98" s="417"/>
      <c r="K98" s="418"/>
      <c r="L98" s="419"/>
    </row>
    <row r="99" spans="1:12" ht="45" customHeight="1" x14ac:dyDescent="0.2">
      <c r="A99" s="294">
        <v>91</v>
      </c>
      <c r="B99" s="286" t="s">
        <v>730</v>
      </c>
      <c r="C99" s="285" t="s">
        <v>478</v>
      </c>
      <c r="D99" s="285">
        <v>17000</v>
      </c>
      <c r="E99" s="293" t="s">
        <v>752</v>
      </c>
      <c r="F99" s="285" t="s">
        <v>753</v>
      </c>
      <c r="G99" s="285" t="s">
        <v>754</v>
      </c>
      <c r="H99" s="292" t="s">
        <v>528</v>
      </c>
      <c r="I99" s="416"/>
      <c r="J99" s="417"/>
      <c r="K99" s="418"/>
      <c r="L99" s="419"/>
    </row>
    <row r="100" spans="1:12" ht="45" customHeight="1" x14ac:dyDescent="0.2">
      <c r="A100" s="287">
        <v>92</v>
      </c>
      <c r="B100" s="286" t="s">
        <v>730</v>
      </c>
      <c r="C100" s="285" t="s">
        <v>478</v>
      </c>
      <c r="D100" s="285">
        <v>10000</v>
      </c>
      <c r="E100" s="293" t="s">
        <v>755</v>
      </c>
      <c r="F100" s="285" t="s">
        <v>756</v>
      </c>
      <c r="G100" s="285" t="s">
        <v>757</v>
      </c>
      <c r="H100" s="292" t="s">
        <v>528</v>
      </c>
      <c r="I100" s="416"/>
      <c r="J100" s="417"/>
      <c r="K100" s="418"/>
      <c r="L100" s="419"/>
    </row>
    <row r="101" spans="1:12" ht="45" customHeight="1" x14ac:dyDescent="0.2">
      <c r="A101" s="287">
        <v>93</v>
      </c>
      <c r="B101" s="286" t="s">
        <v>730</v>
      </c>
      <c r="C101" s="285" t="s">
        <v>478</v>
      </c>
      <c r="D101" s="285">
        <v>10000</v>
      </c>
      <c r="E101" s="293" t="s">
        <v>758</v>
      </c>
      <c r="F101" s="285" t="s">
        <v>759</v>
      </c>
      <c r="G101" s="285" t="s">
        <v>760</v>
      </c>
      <c r="H101" s="292" t="s">
        <v>528</v>
      </c>
      <c r="I101" s="416"/>
      <c r="J101" s="417"/>
      <c r="K101" s="418"/>
      <c r="L101" s="419"/>
    </row>
    <row r="102" spans="1:12" ht="45" customHeight="1" x14ac:dyDescent="0.2">
      <c r="A102" s="294">
        <v>94</v>
      </c>
      <c r="B102" s="286" t="s">
        <v>730</v>
      </c>
      <c r="C102" s="285" t="s">
        <v>478</v>
      </c>
      <c r="D102" s="285">
        <v>10000</v>
      </c>
      <c r="E102" s="293" t="s">
        <v>761</v>
      </c>
      <c r="F102" s="285" t="s">
        <v>762</v>
      </c>
      <c r="G102" s="285" t="s">
        <v>763</v>
      </c>
      <c r="H102" s="292" t="s">
        <v>528</v>
      </c>
      <c r="I102" s="416"/>
      <c r="J102" s="417"/>
      <c r="K102" s="418"/>
      <c r="L102" s="419"/>
    </row>
    <row r="103" spans="1:12" ht="45" customHeight="1" x14ac:dyDescent="0.2">
      <c r="A103" s="287">
        <v>95</v>
      </c>
      <c r="B103" s="286" t="s">
        <v>730</v>
      </c>
      <c r="C103" s="285" t="s">
        <v>478</v>
      </c>
      <c r="D103" s="285">
        <v>8000</v>
      </c>
      <c r="E103" s="293" t="s">
        <v>764</v>
      </c>
      <c r="F103" s="285" t="s">
        <v>765</v>
      </c>
      <c r="G103" s="285" t="s">
        <v>766</v>
      </c>
      <c r="H103" s="292" t="s">
        <v>528</v>
      </c>
      <c r="I103" s="416"/>
      <c r="J103" s="417"/>
      <c r="K103" s="418"/>
      <c r="L103" s="419"/>
    </row>
    <row r="104" spans="1:12" ht="45" customHeight="1" x14ac:dyDescent="0.2">
      <c r="A104" s="287">
        <v>96</v>
      </c>
      <c r="B104" s="286" t="s">
        <v>730</v>
      </c>
      <c r="C104" s="285" t="s">
        <v>478</v>
      </c>
      <c r="D104" s="285">
        <v>30000</v>
      </c>
      <c r="E104" s="293" t="s">
        <v>767</v>
      </c>
      <c r="F104" s="285" t="s">
        <v>768</v>
      </c>
      <c r="G104" s="285" t="s">
        <v>769</v>
      </c>
      <c r="H104" s="292" t="s">
        <v>528</v>
      </c>
      <c r="I104" s="416"/>
      <c r="J104" s="417"/>
      <c r="K104" s="418"/>
      <c r="L104" s="419"/>
    </row>
    <row r="105" spans="1:12" ht="45" customHeight="1" x14ac:dyDescent="0.2">
      <c r="A105" s="294">
        <v>97</v>
      </c>
      <c r="B105" s="286" t="s">
        <v>730</v>
      </c>
      <c r="C105" s="285" t="s">
        <v>478</v>
      </c>
      <c r="D105" s="285">
        <v>25000</v>
      </c>
      <c r="E105" s="293" t="s">
        <v>770</v>
      </c>
      <c r="F105" s="285" t="s">
        <v>771</v>
      </c>
      <c r="G105" s="285" t="s">
        <v>772</v>
      </c>
      <c r="H105" s="292" t="s">
        <v>528</v>
      </c>
      <c r="I105" s="416"/>
      <c r="J105" s="417"/>
      <c r="K105" s="418"/>
      <c r="L105" s="419"/>
    </row>
    <row r="106" spans="1:12" ht="45" customHeight="1" x14ac:dyDescent="0.2">
      <c r="A106" s="287">
        <v>98</v>
      </c>
      <c r="B106" s="286" t="s">
        <v>730</v>
      </c>
      <c r="C106" s="285" t="s">
        <v>478</v>
      </c>
      <c r="D106" s="285">
        <v>25000</v>
      </c>
      <c r="E106" s="293" t="s">
        <v>773</v>
      </c>
      <c r="F106" s="285" t="s">
        <v>774</v>
      </c>
      <c r="G106" s="285" t="s">
        <v>775</v>
      </c>
      <c r="H106" s="292" t="s">
        <v>528</v>
      </c>
      <c r="I106" s="416"/>
      <c r="J106" s="417"/>
      <c r="K106" s="418"/>
      <c r="L106" s="419"/>
    </row>
    <row r="107" spans="1:12" ht="45" customHeight="1" x14ac:dyDescent="0.2">
      <c r="A107" s="287">
        <v>99</v>
      </c>
      <c r="B107" s="286" t="s">
        <v>730</v>
      </c>
      <c r="C107" s="285" t="s">
        <v>478</v>
      </c>
      <c r="D107" s="285">
        <v>10000</v>
      </c>
      <c r="E107" s="293" t="s">
        <v>776</v>
      </c>
      <c r="F107" s="285" t="s">
        <v>777</v>
      </c>
      <c r="G107" s="285" t="s">
        <v>778</v>
      </c>
      <c r="H107" s="292" t="s">
        <v>528</v>
      </c>
      <c r="I107" s="416"/>
      <c r="J107" s="417"/>
      <c r="K107" s="418"/>
      <c r="L107" s="419"/>
    </row>
    <row r="108" spans="1:12" ht="45" customHeight="1" x14ac:dyDescent="0.2">
      <c r="A108" s="294">
        <v>100</v>
      </c>
      <c r="B108" s="286" t="s">
        <v>730</v>
      </c>
      <c r="C108" s="285" t="s">
        <v>478</v>
      </c>
      <c r="D108" s="285">
        <v>35000</v>
      </c>
      <c r="E108" s="293" t="s">
        <v>779</v>
      </c>
      <c r="F108" s="285" t="s">
        <v>780</v>
      </c>
      <c r="G108" s="285" t="s">
        <v>781</v>
      </c>
      <c r="H108" s="292" t="s">
        <v>528</v>
      </c>
      <c r="I108" s="416"/>
      <c r="J108" s="417"/>
      <c r="K108" s="418"/>
      <c r="L108" s="419"/>
    </row>
    <row r="109" spans="1:12" ht="45" customHeight="1" x14ac:dyDescent="0.2">
      <c r="A109" s="287">
        <v>101</v>
      </c>
      <c r="B109" s="286" t="s">
        <v>730</v>
      </c>
      <c r="C109" s="285" t="s">
        <v>478</v>
      </c>
      <c r="D109" s="285">
        <v>40000</v>
      </c>
      <c r="E109" s="293" t="s">
        <v>782</v>
      </c>
      <c r="F109" s="285" t="s">
        <v>783</v>
      </c>
      <c r="G109" s="285" t="s">
        <v>784</v>
      </c>
      <c r="H109" s="292" t="s">
        <v>528</v>
      </c>
      <c r="I109" s="416"/>
      <c r="J109" s="417"/>
      <c r="K109" s="418"/>
      <c r="L109" s="419"/>
    </row>
    <row r="110" spans="1:12" ht="45" customHeight="1" x14ac:dyDescent="0.2">
      <c r="A110" s="287">
        <v>102</v>
      </c>
      <c r="B110" s="286" t="s">
        <v>730</v>
      </c>
      <c r="C110" s="285" t="s">
        <v>478</v>
      </c>
      <c r="D110" s="285">
        <v>60000</v>
      </c>
      <c r="E110" s="293" t="s">
        <v>785</v>
      </c>
      <c r="F110" s="285" t="s">
        <v>786</v>
      </c>
      <c r="G110" s="285" t="s">
        <v>787</v>
      </c>
      <c r="H110" s="292" t="s">
        <v>528</v>
      </c>
      <c r="I110" s="416"/>
      <c r="J110" s="417"/>
      <c r="K110" s="418"/>
      <c r="L110" s="419"/>
    </row>
    <row r="111" spans="1:12" ht="45" customHeight="1" x14ac:dyDescent="0.2">
      <c r="A111" s="294">
        <v>103</v>
      </c>
      <c r="B111" s="286" t="s">
        <v>730</v>
      </c>
      <c r="C111" s="285" t="s">
        <v>478</v>
      </c>
      <c r="D111" s="285">
        <v>10000</v>
      </c>
      <c r="E111" s="293" t="s">
        <v>788</v>
      </c>
      <c r="F111" s="285" t="s">
        <v>789</v>
      </c>
      <c r="G111" s="285" t="s">
        <v>790</v>
      </c>
      <c r="H111" s="292" t="s">
        <v>528</v>
      </c>
      <c r="I111" s="416"/>
      <c r="J111" s="417"/>
      <c r="K111" s="418"/>
      <c r="L111" s="419"/>
    </row>
    <row r="112" spans="1:12" ht="45" customHeight="1" x14ac:dyDescent="0.2">
      <c r="A112" s="287">
        <v>104</v>
      </c>
      <c r="B112" s="286" t="s">
        <v>730</v>
      </c>
      <c r="C112" s="285" t="s">
        <v>478</v>
      </c>
      <c r="D112" s="285">
        <v>15000</v>
      </c>
      <c r="E112" s="293" t="s">
        <v>791</v>
      </c>
      <c r="F112" s="285" t="s">
        <v>792</v>
      </c>
      <c r="G112" s="285" t="s">
        <v>793</v>
      </c>
      <c r="H112" s="292" t="s">
        <v>528</v>
      </c>
      <c r="I112" s="416"/>
      <c r="J112" s="417"/>
      <c r="K112" s="418"/>
      <c r="L112" s="419"/>
    </row>
    <row r="113" spans="1:12" ht="45" customHeight="1" x14ac:dyDescent="0.2">
      <c r="A113" s="287">
        <v>105</v>
      </c>
      <c r="B113" s="286" t="s">
        <v>730</v>
      </c>
      <c r="C113" s="285" t="s">
        <v>478</v>
      </c>
      <c r="D113" s="285">
        <v>60000</v>
      </c>
      <c r="E113" s="293" t="s">
        <v>794</v>
      </c>
      <c r="F113" s="285" t="s">
        <v>795</v>
      </c>
      <c r="G113" s="285" t="s">
        <v>796</v>
      </c>
      <c r="H113" s="292" t="s">
        <v>528</v>
      </c>
      <c r="I113" s="416"/>
      <c r="J113" s="417"/>
      <c r="K113" s="418"/>
      <c r="L113" s="419"/>
    </row>
    <row r="114" spans="1:12" ht="45" customHeight="1" x14ac:dyDescent="0.2">
      <c r="A114" s="294">
        <v>106</v>
      </c>
      <c r="B114" s="286" t="s">
        <v>730</v>
      </c>
      <c r="C114" s="285" t="s">
        <v>478</v>
      </c>
      <c r="D114" s="285">
        <v>15000</v>
      </c>
      <c r="E114" s="293" t="s">
        <v>797</v>
      </c>
      <c r="F114" s="285" t="s">
        <v>798</v>
      </c>
      <c r="G114" s="285" t="s">
        <v>799</v>
      </c>
      <c r="H114" s="292" t="s">
        <v>528</v>
      </c>
      <c r="I114" s="416"/>
      <c r="J114" s="417"/>
      <c r="K114" s="418"/>
      <c r="L114" s="419"/>
    </row>
    <row r="115" spans="1:12" ht="45" customHeight="1" x14ac:dyDescent="0.2">
      <c r="A115" s="287">
        <v>107</v>
      </c>
      <c r="B115" s="286" t="s">
        <v>730</v>
      </c>
      <c r="C115" s="285" t="s">
        <v>478</v>
      </c>
      <c r="D115" s="285">
        <v>50000</v>
      </c>
      <c r="E115" s="293" t="s">
        <v>800</v>
      </c>
      <c r="F115" s="285" t="s">
        <v>801</v>
      </c>
      <c r="G115" s="285" t="s">
        <v>802</v>
      </c>
      <c r="H115" s="292" t="s">
        <v>528</v>
      </c>
      <c r="I115" s="416"/>
      <c r="J115" s="417"/>
      <c r="K115" s="418"/>
      <c r="L115" s="419"/>
    </row>
    <row r="116" spans="1:12" ht="45" customHeight="1" x14ac:dyDescent="0.2">
      <c r="A116" s="287">
        <v>108</v>
      </c>
      <c r="B116" s="286" t="s">
        <v>730</v>
      </c>
      <c r="C116" s="285" t="s">
        <v>478</v>
      </c>
      <c r="D116" s="285">
        <v>5000</v>
      </c>
      <c r="E116" s="293" t="s">
        <v>803</v>
      </c>
      <c r="F116" s="285" t="s">
        <v>804</v>
      </c>
      <c r="G116" s="285" t="s">
        <v>805</v>
      </c>
      <c r="H116" s="292" t="s">
        <v>528</v>
      </c>
      <c r="I116" s="416"/>
      <c r="J116" s="417"/>
      <c r="K116" s="418"/>
      <c r="L116" s="419"/>
    </row>
    <row r="117" spans="1:12" ht="45" customHeight="1" x14ac:dyDescent="0.2">
      <c r="A117" s="294">
        <v>109</v>
      </c>
      <c r="B117" s="286" t="s">
        <v>730</v>
      </c>
      <c r="C117" s="285" t="s">
        <v>478</v>
      </c>
      <c r="D117" s="285">
        <v>60000</v>
      </c>
      <c r="E117" s="293" t="s">
        <v>806</v>
      </c>
      <c r="F117" s="285" t="s">
        <v>807</v>
      </c>
      <c r="G117" s="285" t="s">
        <v>808</v>
      </c>
      <c r="H117" s="292" t="s">
        <v>528</v>
      </c>
      <c r="I117" s="416"/>
      <c r="J117" s="417"/>
      <c r="K117" s="418"/>
      <c r="L117" s="419"/>
    </row>
    <row r="118" spans="1:12" ht="45" customHeight="1" x14ac:dyDescent="0.2">
      <c r="A118" s="287">
        <v>110</v>
      </c>
      <c r="B118" s="286" t="s">
        <v>730</v>
      </c>
      <c r="C118" s="285" t="s">
        <v>478</v>
      </c>
      <c r="D118" s="285">
        <v>35000</v>
      </c>
      <c r="E118" s="293" t="s">
        <v>809</v>
      </c>
      <c r="F118" s="285" t="s">
        <v>810</v>
      </c>
      <c r="G118" s="285" t="s">
        <v>811</v>
      </c>
      <c r="H118" s="292" t="s">
        <v>528</v>
      </c>
      <c r="I118" s="416"/>
      <c r="J118" s="417"/>
      <c r="K118" s="418"/>
      <c r="L118" s="419"/>
    </row>
    <row r="119" spans="1:12" ht="45" customHeight="1" x14ac:dyDescent="0.2">
      <c r="A119" s="287">
        <v>111</v>
      </c>
      <c r="B119" s="286" t="s">
        <v>730</v>
      </c>
      <c r="C119" s="285" t="s">
        <v>478</v>
      </c>
      <c r="D119" s="285">
        <v>60000</v>
      </c>
      <c r="E119" s="293" t="s">
        <v>812</v>
      </c>
      <c r="F119" s="285" t="s">
        <v>813</v>
      </c>
      <c r="G119" s="285" t="s">
        <v>814</v>
      </c>
      <c r="H119" s="292" t="s">
        <v>528</v>
      </c>
      <c r="I119" s="416"/>
      <c r="J119" s="417"/>
      <c r="K119" s="418"/>
      <c r="L119" s="419"/>
    </row>
    <row r="120" spans="1:12" ht="45" customHeight="1" x14ac:dyDescent="0.2">
      <c r="A120" s="294">
        <v>112</v>
      </c>
      <c r="B120" s="286" t="s">
        <v>730</v>
      </c>
      <c r="C120" s="285" t="s">
        <v>478</v>
      </c>
      <c r="D120" s="285">
        <v>60000</v>
      </c>
      <c r="E120" s="293" t="s">
        <v>815</v>
      </c>
      <c r="F120" s="285" t="s">
        <v>816</v>
      </c>
      <c r="G120" s="285" t="s">
        <v>817</v>
      </c>
      <c r="H120" s="292" t="s">
        <v>528</v>
      </c>
      <c r="I120" s="416"/>
      <c r="J120" s="417"/>
      <c r="K120" s="418"/>
      <c r="L120" s="419"/>
    </row>
    <row r="121" spans="1:12" ht="45" customHeight="1" x14ac:dyDescent="0.2">
      <c r="A121" s="287">
        <v>113</v>
      </c>
      <c r="B121" s="286" t="s">
        <v>730</v>
      </c>
      <c r="C121" s="285" t="s">
        <v>478</v>
      </c>
      <c r="D121" s="285">
        <v>40000</v>
      </c>
      <c r="E121" s="293" t="s">
        <v>818</v>
      </c>
      <c r="F121" s="285" t="s">
        <v>819</v>
      </c>
      <c r="G121" s="285" t="s">
        <v>820</v>
      </c>
      <c r="H121" s="292" t="s">
        <v>528</v>
      </c>
      <c r="I121" s="416"/>
      <c r="J121" s="417"/>
      <c r="K121" s="418"/>
      <c r="L121" s="419"/>
    </row>
    <row r="122" spans="1:12" ht="45" customHeight="1" x14ac:dyDescent="0.2">
      <c r="A122" s="287">
        <v>114</v>
      </c>
      <c r="B122" s="286" t="s">
        <v>730</v>
      </c>
      <c r="C122" s="285" t="s">
        <v>478</v>
      </c>
      <c r="D122" s="285">
        <v>20000</v>
      </c>
      <c r="E122" s="293" t="s">
        <v>821</v>
      </c>
      <c r="F122" s="285" t="s">
        <v>822</v>
      </c>
      <c r="G122" s="285" t="s">
        <v>823</v>
      </c>
      <c r="H122" s="292" t="s">
        <v>528</v>
      </c>
      <c r="I122" s="416"/>
      <c r="J122" s="417"/>
      <c r="K122" s="418"/>
      <c r="L122" s="419"/>
    </row>
    <row r="123" spans="1:12" ht="45" customHeight="1" x14ac:dyDescent="0.2">
      <c r="A123" s="294">
        <v>115</v>
      </c>
      <c r="B123" s="286" t="s">
        <v>824</v>
      </c>
      <c r="C123" s="285" t="s">
        <v>478</v>
      </c>
      <c r="D123" s="285">
        <v>10000</v>
      </c>
      <c r="E123" s="293" t="s">
        <v>825</v>
      </c>
      <c r="F123" s="285" t="s">
        <v>826</v>
      </c>
      <c r="G123" s="285" t="s">
        <v>827</v>
      </c>
      <c r="H123" s="292" t="s">
        <v>528</v>
      </c>
      <c r="I123" s="416"/>
      <c r="J123" s="417"/>
      <c r="K123" s="418"/>
      <c r="L123" s="419"/>
    </row>
    <row r="124" spans="1:12" ht="45" customHeight="1" x14ac:dyDescent="0.2">
      <c r="A124" s="287">
        <v>116</v>
      </c>
      <c r="B124" s="286" t="s">
        <v>824</v>
      </c>
      <c r="C124" s="285" t="s">
        <v>478</v>
      </c>
      <c r="D124" s="285">
        <v>8000</v>
      </c>
      <c r="E124" s="293" t="s">
        <v>828</v>
      </c>
      <c r="F124" s="285" t="s">
        <v>829</v>
      </c>
      <c r="G124" s="285" t="s">
        <v>830</v>
      </c>
      <c r="H124" s="292" t="s">
        <v>528</v>
      </c>
      <c r="I124" s="416"/>
      <c r="J124" s="417"/>
      <c r="K124" s="418"/>
      <c r="L124" s="419"/>
    </row>
    <row r="125" spans="1:12" ht="45" customHeight="1" x14ac:dyDescent="0.2">
      <c r="A125" s="287">
        <v>117</v>
      </c>
      <c r="B125" s="286" t="s">
        <v>824</v>
      </c>
      <c r="C125" s="285" t="s">
        <v>478</v>
      </c>
      <c r="D125" s="285">
        <v>17000</v>
      </c>
      <c r="E125" s="293" t="s">
        <v>831</v>
      </c>
      <c r="F125" s="285" t="s">
        <v>832</v>
      </c>
      <c r="G125" s="285" t="s">
        <v>833</v>
      </c>
      <c r="H125" s="292" t="s">
        <v>528</v>
      </c>
      <c r="I125" s="416"/>
      <c r="J125" s="417"/>
      <c r="K125" s="418"/>
      <c r="L125" s="419"/>
    </row>
    <row r="126" spans="1:12" ht="45" customHeight="1" x14ac:dyDescent="0.2">
      <c r="A126" s="294">
        <v>118</v>
      </c>
      <c r="B126" s="286" t="s">
        <v>824</v>
      </c>
      <c r="C126" s="285" t="s">
        <v>478</v>
      </c>
      <c r="D126" s="285">
        <v>50000</v>
      </c>
      <c r="E126" s="293" t="s">
        <v>834</v>
      </c>
      <c r="F126" s="285" t="s">
        <v>835</v>
      </c>
      <c r="G126" s="285" t="s">
        <v>836</v>
      </c>
      <c r="H126" s="292" t="s">
        <v>528</v>
      </c>
      <c r="I126" s="416"/>
      <c r="J126" s="417"/>
      <c r="K126" s="418"/>
      <c r="L126" s="419"/>
    </row>
    <row r="127" spans="1:12" ht="45" customHeight="1" x14ac:dyDescent="0.2">
      <c r="A127" s="287">
        <v>119</v>
      </c>
      <c r="B127" s="286" t="s">
        <v>824</v>
      </c>
      <c r="C127" s="285" t="s">
        <v>478</v>
      </c>
      <c r="D127" s="285">
        <v>20000</v>
      </c>
      <c r="E127" s="293" t="s">
        <v>837</v>
      </c>
      <c r="F127" s="285" t="s">
        <v>838</v>
      </c>
      <c r="G127" s="285" t="s">
        <v>839</v>
      </c>
      <c r="H127" s="292" t="s">
        <v>528</v>
      </c>
      <c r="I127" s="416"/>
      <c r="J127" s="417"/>
      <c r="K127" s="418"/>
      <c r="L127" s="419"/>
    </row>
    <row r="128" spans="1:12" ht="45" customHeight="1" x14ac:dyDescent="0.2">
      <c r="A128" s="287">
        <v>120</v>
      </c>
      <c r="B128" s="286" t="s">
        <v>824</v>
      </c>
      <c r="C128" s="285" t="s">
        <v>478</v>
      </c>
      <c r="D128" s="285">
        <v>60000</v>
      </c>
      <c r="E128" s="293" t="s">
        <v>840</v>
      </c>
      <c r="F128" s="285" t="s">
        <v>841</v>
      </c>
      <c r="G128" s="285" t="s">
        <v>842</v>
      </c>
      <c r="H128" s="292" t="s">
        <v>528</v>
      </c>
      <c r="I128" s="416"/>
      <c r="J128" s="417"/>
      <c r="K128" s="418"/>
      <c r="L128" s="419"/>
    </row>
    <row r="129" spans="1:12" ht="45" customHeight="1" x14ac:dyDescent="0.2">
      <c r="A129" s="294">
        <v>121</v>
      </c>
      <c r="B129" s="286" t="s">
        <v>824</v>
      </c>
      <c r="C129" s="285" t="s">
        <v>478</v>
      </c>
      <c r="D129" s="285">
        <v>10000</v>
      </c>
      <c r="E129" s="293" t="s">
        <v>843</v>
      </c>
      <c r="F129" s="285" t="s">
        <v>844</v>
      </c>
      <c r="G129" s="285" t="s">
        <v>845</v>
      </c>
      <c r="H129" s="292" t="s">
        <v>528</v>
      </c>
      <c r="I129" s="416"/>
      <c r="J129" s="417"/>
      <c r="K129" s="418"/>
      <c r="L129" s="419"/>
    </row>
    <row r="130" spans="1:12" ht="45" customHeight="1" x14ac:dyDescent="0.2">
      <c r="A130" s="287">
        <v>122</v>
      </c>
      <c r="B130" s="286" t="s">
        <v>824</v>
      </c>
      <c r="C130" s="285" t="s">
        <v>478</v>
      </c>
      <c r="D130" s="285">
        <v>15000</v>
      </c>
      <c r="E130" s="293" t="s">
        <v>846</v>
      </c>
      <c r="F130" s="285" t="s">
        <v>847</v>
      </c>
      <c r="G130" s="285" t="s">
        <v>848</v>
      </c>
      <c r="H130" s="292" t="s">
        <v>528</v>
      </c>
      <c r="I130" s="416"/>
      <c r="J130" s="417"/>
      <c r="K130" s="418"/>
      <c r="L130" s="419"/>
    </row>
    <row r="131" spans="1:12" ht="45" customHeight="1" x14ac:dyDescent="0.2">
      <c r="A131" s="287">
        <v>123</v>
      </c>
      <c r="B131" s="286" t="s">
        <v>824</v>
      </c>
      <c r="C131" s="285" t="s">
        <v>478</v>
      </c>
      <c r="D131" s="285">
        <v>15000</v>
      </c>
      <c r="E131" s="293" t="s">
        <v>849</v>
      </c>
      <c r="F131" s="285" t="s">
        <v>850</v>
      </c>
      <c r="G131" s="285" t="s">
        <v>851</v>
      </c>
      <c r="H131" s="292" t="s">
        <v>528</v>
      </c>
      <c r="I131" s="416"/>
      <c r="J131" s="417"/>
      <c r="K131" s="418"/>
      <c r="L131" s="419"/>
    </row>
    <row r="132" spans="1:12" ht="45" customHeight="1" x14ac:dyDescent="0.2">
      <c r="A132" s="294">
        <v>124</v>
      </c>
      <c r="B132" s="286" t="s">
        <v>824</v>
      </c>
      <c r="C132" s="285" t="s">
        <v>478</v>
      </c>
      <c r="D132" s="285">
        <v>30000</v>
      </c>
      <c r="E132" s="293" t="s">
        <v>852</v>
      </c>
      <c r="F132" s="285" t="s">
        <v>853</v>
      </c>
      <c r="G132" s="285" t="s">
        <v>854</v>
      </c>
      <c r="H132" s="292" t="s">
        <v>528</v>
      </c>
      <c r="I132" s="416"/>
      <c r="J132" s="417"/>
      <c r="K132" s="418"/>
      <c r="L132" s="419"/>
    </row>
    <row r="133" spans="1:12" ht="45" customHeight="1" x14ac:dyDescent="0.2">
      <c r="A133" s="287">
        <v>125</v>
      </c>
      <c r="B133" s="286" t="s">
        <v>824</v>
      </c>
      <c r="C133" s="285" t="s">
        <v>478</v>
      </c>
      <c r="D133" s="285">
        <v>60000</v>
      </c>
      <c r="E133" s="293" t="s">
        <v>800</v>
      </c>
      <c r="F133" s="285" t="s">
        <v>855</v>
      </c>
      <c r="G133" s="285" t="s">
        <v>856</v>
      </c>
      <c r="H133" s="292" t="s">
        <v>528</v>
      </c>
      <c r="I133" s="416"/>
      <c r="J133" s="417"/>
      <c r="K133" s="418"/>
      <c r="L133" s="419"/>
    </row>
    <row r="134" spans="1:12" ht="45" customHeight="1" x14ac:dyDescent="0.2">
      <c r="A134" s="287">
        <v>126</v>
      </c>
      <c r="B134" s="286" t="s">
        <v>824</v>
      </c>
      <c r="C134" s="285" t="s">
        <v>478</v>
      </c>
      <c r="D134" s="285">
        <v>15000</v>
      </c>
      <c r="E134" s="293" t="s">
        <v>857</v>
      </c>
      <c r="F134" s="285" t="s">
        <v>858</v>
      </c>
      <c r="G134" s="285" t="s">
        <v>859</v>
      </c>
      <c r="H134" s="292" t="s">
        <v>528</v>
      </c>
      <c r="I134" s="416"/>
      <c r="J134" s="417"/>
      <c r="K134" s="418"/>
      <c r="L134" s="419"/>
    </row>
    <row r="135" spans="1:12" ht="45" customHeight="1" x14ac:dyDescent="0.2">
      <c r="A135" s="294">
        <v>127</v>
      </c>
      <c r="B135" s="286" t="s">
        <v>824</v>
      </c>
      <c r="C135" s="285" t="s">
        <v>478</v>
      </c>
      <c r="D135" s="285">
        <v>40000</v>
      </c>
      <c r="E135" s="293" t="s">
        <v>860</v>
      </c>
      <c r="F135" s="285" t="s">
        <v>861</v>
      </c>
      <c r="G135" s="285" t="s">
        <v>862</v>
      </c>
      <c r="H135" s="292" t="s">
        <v>528</v>
      </c>
      <c r="I135" s="416"/>
      <c r="J135" s="417"/>
      <c r="K135" s="418"/>
      <c r="L135" s="419"/>
    </row>
    <row r="136" spans="1:12" ht="45" customHeight="1" x14ac:dyDescent="0.2">
      <c r="A136" s="287">
        <v>128</v>
      </c>
      <c r="B136" s="286" t="s">
        <v>824</v>
      </c>
      <c r="C136" s="285" t="s">
        <v>478</v>
      </c>
      <c r="D136" s="285">
        <v>60000</v>
      </c>
      <c r="E136" s="293" t="s">
        <v>863</v>
      </c>
      <c r="F136" s="285" t="s">
        <v>864</v>
      </c>
      <c r="G136" s="285" t="s">
        <v>865</v>
      </c>
      <c r="H136" s="292" t="s">
        <v>528</v>
      </c>
      <c r="I136" s="416"/>
      <c r="J136" s="417"/>
      <c r="K136" s="418"/>
      <c r="L136" s="419"/>
    </row>
    <row r="137" spans="1:12" ht="45" customHeight="1" x14ac:dyDescent="0.2">
      <c r="A137" s="287">
        <v>129</v>
      </c>
      <c r="B137" s="286" t="s">
        <v>824</v>
      </c>
      <c r="C137" s="285" t="s">
        <v>478</v>
      </c>
      <c r="D137" s="285">
        <v>20000</v>
      </c>
      <c r="E137" s="293" t="s">
        <v>866</v>
      </c>
      <c r="F137" s="285" t="s">
        <v>867</v>
      </c>
      <c r="G137" s="285" t="s">
        <v>868</v>
      </c>
      <c r="H137" s="292" t="s">
        <v>528</v>
      </c>
      <c r="I137" s="416"/>
      <c r="J137" s="417"/>
      <c r="K137" s="418"/>
      <c r="L137" s="419"/>
    </row>
    <row r="138" spans="1:12" ht="45" customHeight="1" x14ac:dyDescent="0.2">
      <c r="A138" s="294">
        <v>130</v>
      </c>
      <c r="B138" s="286" t="s">
        <v>824</v>
      </c>
      <c r="C138" s="285" t="s">
        <v>478</v>
      </c>
      <c r="D138" s="285">
        <v>20000</v>
      </c>
      <c r="E138" s="293" t="s">
        <v>869</v>
      </c>
      <c r="F138" s="285" t="s">
        <v>870</v>
      </c>
      <c r="G138" s="285" t="s">
        <v>871</v>
      </c>
      <c r="H138" s="292" t="s">
        <v>528</v>
      </c>
      <c r="I138" s="416"/>
      <c r="J138" s="417"/>
      <c r="K138" s="418"/>
      <c r="L138" s="419"/>
    </row>
    <row r="139" spans="1:12" ht="45" customHeight="1" x14ac:dyDescent="0.2">
      <c r="A139" s="287">
        <v>131</v>
      </c>
      <c r="B139" s="286" t="s">
        <v>824</v>
      </c>
      <c r="C139" s="285" t="s">
        <v>478</v>
      </c>
      <c r="D139" s="285">
        <v>17000</v>
      </c>
      <c r="E139" s="293" t="s">
        <v>872</v>
      </c>
      <c r="F139" s="285" t="s">
        <v>873</v>
      </c>
      <c r="G139" s="285" t="s">
        <v>874</v>
      </c>
      <c r="H139" s="292" t="s">
        <v>528</v>
      </c>
      <c r="I139" s="416"/>
      <c r="J139" s="417"/>
      <c r="K139" s="418"/>
      <c r="L139" s="419"/>
    </row>
    <row r="140" spans="1:12" ht="45" customHeight="1" x14ac:dyDescent="0.2">
      <c r="A140" s="287">
        <v>132</v>
      </c>
      <c r="B140" s="286" t="s">
        <v>824</v>
      </c>
      <c r="C140" s="285" t="s">
        <v>478</v>
      </c>
      <c r="D140" s="285">
        <v>10000</v>
      </c>
      <c r="E140" s="293" t="s">
        <v>875</v>
      </c>
      <c r="F140" s="285" t="s">
        <v>876</v>
      </c>
      <c r="G140" s="285" t="s">
        <v>877</v>
      </c>
      <c r="H140" s="292" t="s">
        <v>528</v>
      </c>
      <c r="I140" s="416"/>
      <c r="J140" s="417"/>
      <c r="K140" s="418"/>
      <c r="L140" s="419"/>
    </row>
    <row r="141" spans="1:12" ht="45" customHeight="1" x14ac:dyDescent="0.2">
      <c r="A141" s="294">
        <v>133</v>
      </c>
      <c r="B141" s="286" t="s">
        <v>824</v>
      </c>
      <c r="C141" s="285" t="s">
        <v>478</v>
      </c>
      <c r="D141" s="285">
        <v>10000</v>
      </c>
      <c r="E141" s="293" t="s">
        <v>878</v>
      </c>
      <c r="F141" s="285" t="s">
        <v>879</v>
      </c>
      <c r="G141" s="285" t="s">
        <v>880</v>
      </c>
      <c r="H141" s="292" t="s">
        <v>528</v>
      </c>
      <c r="I141" s="416"/>
      <c r="J141" s="417"/>
      <c r="K141" s="418"/>
      <c r="L141" s="419"/>
    </row>
    <row r="142" spans="1:12" ht="45" customHeight="1" x14ac:dyDescent="0.2">
      <c r="A142" s="287">
        <v>134</v>
      </c>
      <c r="B142" s="286" t="s">
        <v>824</v>
      </c>
      <c r="C142" s="285" t="s">
        <v>478</v>
      </c>
      <c r="D142" s="285">
        <v>10000</v>
      </c>
      <c r="E142" s="293" t="s">
        <v>881</v>
      </c>
      <c r="F142" s="285" t="s">
        <v>882</v>
      </c>
      <c r="G142" s="285" t="s">
        <v>883</v>
      </c>
      <c r="H142" s="292" t="s">
        <v>528</v>
      </c>
      <c r="I142" s="416"/>
      <c r="J142" s="417"/>
      <c r="K142" s="418"/>
      <c r="L142" s="419"/>
    </row>
    <row r="143" spans="1:12" ht="45" customHeight="1" x14ac:dyDescent="0.2">
      <c r="A143" s="287">
        <v>135</v>
      </c>
      <c r="B143" s="286" t="s">
        <v>824</v>
      </c>
      <c r="C143" s="285" t="s">
        <v>478</v>
      </c>
      <c r="D143" s="285">
        <v>60000</v>
      </c>
      <c r="E143" s="293" t="s">
        <v>884</v>
      </c>
      <c r="F143" s="285" t="s">
        <v>885</v>
      </c>
      <c r="G143" s="285" t="s">
        <v>886</v>
      </c>
      <c r="H143" s="292" t="s">
        <v>528</v>
      </c>
      <c r="I143" s="416"/>
      <c r="J143" s="417"/>
      <c r="K143" s="418"/>
      <c r="L143" s="419"/>
    </row>
    <row r="144" spans="1:12" ht="45" customHeight="1" x14ac:dyDescent="0.2">
      <c r="A144" s="294">
        <v>136</v>
      </c>
      <c r="B144" s="286" t="s">
        <v>824</v>
      </c>
      <c r="C144" s="285" t="s">
        <v>478</v>
      </c>
      <c r="D144" s="285">
        <v>60000</v>
      </c>
      <c r="E144" s="293" t="s">
        <v>887</v>
      </c>
      <c r="F144" s="285" t="s">
        <v>888</v>
      </c>
      <c r="G144" s="285" t="s">
        <v>889</v>
      </c>
      <c r="H144" s="292" t="s">
        <v>528</v>
      </c>
      <c r="I144" s="416"/>
      <c r="J144" s="417"/>
      <c r="K144" s="418"/>
      <c r="L144" s="419"/>
    </row>
    <row r="145" spans="1:12" ht="45" customHeight="1" x14ac:dyDescent="0.2">
      <c r="A145" s="287">
        <v>137</v>
      </c>
      <c r="B145" s="286" t="s">
        <v>824</v>
      </c>
      <c r="C145" s="285" t="s">
        <v>478</v>
      </c>
      <c r="D145" s="285">
        <v>60000</v>
      </c>
      <c r="E145" s="293" t="s">
        <v>890</v>
      </c>
      <c r="F145" s="285" t="s">
        <v>891</v>
      </c>
      <c r="G145" s="285" t="s">
        <v>892</v>
      </c>
      <c r="H145" s="292" t="s">
        <v>528</v>
      </c>
      <c r="I145" s="416"/>
      <c r="J145" s="417"/>
      <c r="K145" s="418"/>
      <c r="L145" s="419"/>
    </row>
    <row r="146" spans="1:12" ht="45" customHeight="1" x14ac:dyDescent="0.2">
      <c r="A146" s="287">
        <v>138</v>
      </c>
      <c r="B146" s="286" t="s">
        <v>824</v>
      </c>
      <c r="C146" s="285" t="s">
        <v>478</v>
      </c>
      <c r="D146" s="285">
        <v>10000</v>
      </c>
      <c r="E146" s="293" t="s">
        <v>893</v>
      </c>
      <c r="F146" s="285" t="s">
        <v>894</v>
      </c>
      <c r="G146" s="285" t="s">
        <v>895</v>
      </c>
      <c r="H146" s="292" t="s">
        <v>528</v>
      </c>
      <c r="I146" s="416"/>
      <c r="J146" s="417"/>
      <c r="K146" s="418"/>
      <c r="L146" s="419"/>
    </row>
    <row r="147" spans="1:12" ht="45" customHeight="1" x14ac:dyDescent="0.2">
      <c r="A147" s="294">
        <v>139</v>
      </c>
      <c r="B147" s="286" t="s">
        <v>824</v>
      </c>
      <c r="C147" s="285" t="s">
        <v>478</v>
      </c>
      <c r="D147" s="285">
        <v>10000</v>
      </c>
      <c r="E147" s="293" t="s">
        <v>896</v>
      </c>
      <c r="F147" s="285" t="s">
        <v>897</v>
      </c>
      <c r="G147" s="285" t="s">
        <v>898</v>
      </c>
      <c r="H147" s="292" t="s">
        <v>528</v>
      </c>
      <c r="I147" s="416"/>
      <c r="J147" s="417"/>
      <c r="K147" s="418"/>
      <c r="L147" s="419"/>
    </row>
    <row r="148" spans="1:12" ht="45" customHeight="1" x14ac:dyDescent="0.2">
      <c r="A148" s="287">
        <v>140</v>
      </c>
      <c r="B148" s="286" t="s">
        <v>824</v>
      </c>
      <c r="C148" s="285" t="s">
        <v>478</v>
      </c>
      <c r="D148" s="285">
        <v>60000</v>
      </c>
      <c r="E148" s="293" t="s">
        <v>899</v>
      </c>
      <c r="F148" s="285" t="s">
        <v>900</v>
      </c>
      <c r="G148" s="285" t="s">
        <v>901</v>
      </c>
      <c r="H148" s="292" t="s">
        <v>528</v>
      </c>
      <c r="I148" s="416"/>
      <c r="J148" s="417"/>
      <c r="K148" s="418"/>
      <c r="L148" s="419"/>
    </row>
    <row r="149" spans="1:12" ht="45" customHeight="1" x14ac:dyDescent="0.2">
      <c r="A149" s="287">
        <v>141</v>
      </c>
      <c r="B149" s="286" t="s">
        <v>824</v>
      </c>
      <c r="C149" s="285" t="s">
        <v>478</v>
      </c>
      <c r="D149" s="285">
        <v>30000</v>
      </c>
      <c r="E149" s="293" t="s">
        <v>902</v>
      </c>
      <c r="F149" s="285" t="s">
        <v>903</v>
      </c>
      <c r="G149" s="285" t="s">
        <v>904</v>
      </c>
      <c r="H149" s="292" t="s">
        <v>528</v>
      </c>
      <c r="I149" s="416"/>
      <c r="J149" s="417"/>
      <c r="K149" s="418"/>
      <c r="L149" s="419"/>
    </row>
    <row r="150" spans="1:12" ht="45" customHeight="1" x14ac:dyDescent="0.2">
      <c r="A150" s="294">
        <v>142</v>
      </c>
      <c r="B150" s="286" t="s">
        <v>824</v>
      </c>
      <c r="C150" s="285" t="s">
        <v>478</v>
      </c>
      <c r="D150" s="285">
        <v>20000</v>
      </c>
      <c r="E150" s="293" t="s">
        <v>905</v>
      </c>
      <c r="F150" s="285" t="s">
        <v>906</v>
      </c>
      <c r="G150" s="285" t="s">
        <v>907</v>
      </c>
      <c r="H150" s="292" t="s">
        <v>528</v>
      </c>
      <c r="I150" s="416"/>
      <c r="J150" s="417"/>
      <c r="K150" s="418"/>
      <c r="L150" s="419"/>
    </row>
    <row r="151" spans="1:12" ht="45" customHeight="1" x14ac:dyDescent="0.2">
      <c r="A151" s="287">
        <v>143</v>
      </c>
      <c r="B151" s="286" t="s">
        <v>824</v>
      </c>
      <c r="C151" s="285" t="s">
        <v>478</v>
      </c>
      <c r="D151" s="285">
        <v>60000</v>
      </c>
      <c r="E151" s="293" t="s">
        <v>908</v>
      </c>
      <c r="F151" s="285" t="s">
        <v>909</v>
      </c>
      <c r="G151" s="285" t="s">
        <v>910</v>
      </c>
      <c r="H151" s="292" t="s">
        <v>528</v>
      </c>
      <c r="I151" s="416"/>
      <c r="J151" s="417"/>
      <c r="K151" s="418"/>
      <c r="L151" s="419"/>
    </row>
    <row r="152" spans="1:12" ht="45" customHeight="1" x14ac:dyDescent="0.2">
      <c r="A152" s="287">
        <v>144</v>
      </c>
      <c r="B152" s="286" t="s">
        <v>824</v>
      </c>
      <c r="C152" s="285" t="s">
        <v>478</v>
      </c>
      <c r="D152" s="285">
        <v>50000</v>
      </c>
      <c r="E152" s="293" t="s">
        <v>911</v>
      </c>
      <c r="F152" s="285" t="s">
        <v>912</v>
      </c>
      <c r="G152" s="285" t="s">
        <v>913</v>
      </c>
      <c r="H152" s="292" t="s">
        <v>528</v>
      </c>
      <c r="I152" s="416"/>
      <c r="J152" s="417"/>
      <c r="K152" s="418"/>
      <c r="L152" s="419"/>
    </row>
    <row r="153" spans="1:12" ht="45" customHeight="1" x14ac:dyDescent="0.2">
      <c r="A153" s="294">
        <v>145</v>
      </c>
      <c r="B153" s="286" t="s">
        <v>824</v>
      </c>
      <c r="C153" s="285" t="s">
        <v>478</v>
      </c>
      <c r="D153" s="285">
        <v>30000</v>
      </c>
      <c r="E153" s="293" t="s">
        <v>914</v>
      </c>
      <c r="F153" s="285" t="s">
        <v>915</v>
      </c>
      <c r="G153" s="285" t="s">
        <v>916</v>
      </c>
      <c r="H153" s="292" t="s">
        <v>528</v>
      </c>
      <c r="I153" s="416"/>
      <c r="J153" s="417"/>
      <c r="K153" s="418"/>
      <c r="L153" s="419"/>
    </row>
    <row r="154" spans="1:12" ht="45" customHeight="1" x14ac:dyDescent="0.2">
      <c r="A154" s="287">
        <v>146</v>
      </c>
      <c r="B154" s="286" t="s">
        <v>917</v>
      </c>
      <c r="C154" s="285" t="s">
        <v>478</v>
      </c>
      <c r="D154" s="285">
        <v>20000</v>
      </c>
      <c r="E154" s="293" t="s">
        <v>918</v>
      </c>
      <c r="F154" s="285" t="s">
        <v>919</v>
      </c>
      <c r="G154" s="285" t="s">
        <v>920</v>
      </c>
      <c r="H154" s="292" t="s">
        <v>528</v>
      </c>
      <c r="I154" s="416"/>
      <c r="J154" s="417"/>
      <c r="K154" s="418"/>
      <c r="L154" s="419"/>
    </row>
    <row r="155" spans="1:12" ht="45" customHeight="1" x14ac:dyDescent="0.2">
      <c r="A155" s="287">
        <v>147</v>
      </c>
      <c r="B155" s="286" t="s">
        <v>917</v>
      </c>
      <c r="C155" s="285" t="s">
        <v>478</v>
      </c>
      <c r="D155" s="285">
        <v>60000</v>
      </c>
      <c r="E155" s="293" t="s">
        <v>921</v>
      </c>
      <c r="F155" s="285" t="s">
        <v>922</v>
      </c>
      <c r="G155" s="285" t="s">
        <v>923</v>
      </c>
      <c r="H155" s="292" t="s">
        <v>528</v>
      </c>
      <c r="I155" s="416"/>
      <c r="J155" s="417"/>
      <c r="K155" s="418"/>
      <c r="L155" s="419"/>
    </row>
    <row r="156" spans="1:12" ht="45" customHeight="1" x14ac:dyDescent="0.2">
      <c r="A156" s="294">
        <v>148</v>
      </c>
      <c r="B156" s="286" t="s">
        <v>917</v>
      </c>
      <c r="C156" s="285" t="s">
        <v>478</v>
      </c>
      <c r="D156" s="285">
        <v>20000</v>
      </c>
      <c r="E156" s="293" t="s">
        <v>924</v>
      </c>
      <c r="F156" s="285" t="s">
        <v>925</v>
      </c>
      <c r="G156" s="285" t="s">
        <v>926</v>
      </c>
      <c r="H156" s="292" t="s">
        <v>528</v>
      </c>
      <c r="I156" s="416"/>
      <c r="J156" s="417"/>
      <c r="K156" s="418"/>
      <c r="L156" s="419"/>
    </row>
    <row r="157" spans="1:12" ht="45" customHeight="1" x14ac:dyDescent="0.2">
      <c r="A157" s="287">
        <v>149</v>
      </c>
      <c r="B157" s="286" t="s">
        <v>917</v>
      </c>
      <c r="C157" s="285" t="s">
        <v>478</v>
      </c>
      <c r="D157" s="285">
        <v>60000</v>
      </c>
      <c r="E157" s="293" t="s">
        <v>927</v>
      </c>
      <c r="F157" s="285" t="s">
        <v>928</v>
      </c>
      <c r="G157" s="285" t="s">
        <v>929</v>
      </c>
      <c r="H157" s="292" t="s">
        <v>528</v>
      </c>
      <c r="I157" s="416"/>
      <c r="J157" s="417"/>
      <c r="K157" s="418"/>
      <c r="L157" s="419"/>
    </row>
    <row r="158" spans="1:12" ht="45" customHeight="1" x14ac:dyDescent="0.2">
      <c r="A158" s="287">
        <v>150</v>
      </c>
      <c r="B158" s="286" t="s">
        <v>917</v>
      </c>
      <c r="C158" s="285" t="s">
        <v>478</v>
      </c>
      <c r="D158" s="285">
        <v>20000</v>
      </c>
      <c r="E158" s="293" t="s">
        <v>930</v>
      </c>
      <c r="F158" s="285" t="s">
        <v>931</v>
      </c>
      <c r="G158" s="285" t="s">
        <v>932</v>
      </c>
      <c r="H158" s="292" t="s">
        <v>528</v>
      </c>
      <c r="I158" s="416"/>
      <c r="J158" s="417"/>
      <c r="K158" s="418"/>
      <c r="L158" s="419"/>
    </row>
    <row r="159" spans="1:12" ht="45" customHeight="1" x14ac:dyDescent="0.2">
      <c r="A159" s="294">
        <v>151</v>
      </c>
      <c r="B159" s="286" t="s">
        <v>917</v>
      </c>
      <c r="C159" s="285" t="s">
        <v>478</v>
      </c>
      <c r="D159" s="285">
        <v>20000</v>
      </c>
      <c r="E159" s="293" t="s">
        <v>933</v>
      </c>
      <c r="F159" s="285" t="s">
        <v>934</v>
      </c>
      <c r="G159" s="285" t="s">
        <v>935</v>
      </c>
      <c r="H159" s="292" t="s">
        <v>528</v>
      </c>
      <c r="I159" s="416"/>
      <c r="J159" s="417"/>
      <c r="K159" s="418"/>
      <c r="L159" s="419"/>
    </row>
    <row r="160" spans="1:12" ht="45" customHeight="1" x14ac:dyDescent="0.2">
      <c r="A160" s="287">
        <v>152</v>
      </c>
      <c r="B160" s="286" t="s">
        <v>917</v>
      </c>
      <c r="C160" s="285" t="s">
        <v>478</v>
      </c>
      <c r="D160" s="285">
        <v>10000</v>
      </c>
      <c r="E160" s="293" t="s">
        <v>936</v>
      </c>
      <c r="F160" s="285" t="s">
        <v>937</v>
      </c>
      <c r="G160" s="285" t="s">
        <v>938</v>
      </c>
      <c r="H160" s="292" t="s">
        <v>528</v>
      </c>
      <c r="I160" s="416"/>
      <c r="J160" s="417"/>
      <c r="K160" s="418"/>
      <c r="L160" s="419"/>
    </row>
    <row r="161" spans="1:12" ht="45" customHeight="1" x14ac:dyDescent="0.2">
      <c r="A161" s="287">
        <v>153</v>
      </c>
      <c r="B161" s="286" t="s">
        <v>917</v>
      </c>
      <c r="C161" s="285" t="s">
        <v>478</v>
      </c>
      <c r="D161" s="285">
        <v>10000</v>
      </c>
      <c r="E161" s="293" t="s">
        <v>939</v>
      </c>
      <c r="F161" s="285" t="s">
        <v>940</v>
      </c>
      <c r="G161" s="285" t="s">
        <v>941</v>
      </c>
      <c r="H161" s="292" t="s">
        <v>528</v>
      </c>
      <c r="I161" s="416"/>
      <c r="J161" s="417"/>
      <c r="K161" s="418"/>
      <c r="L161" s="419"/>
    </row>
    <row r="162" spans="1:12" ht="45" customHeight="1" x14ac:dyDescent="0.2">
      <c r="A162" s="294">
        <v>154</v>
      </c>
      <c r="B162" s="286" t="s">
        <v>917</v>
      </c>
      <c r="C162" s="285" t="s">
        <v>478</v>
      </c>
      <c r="D162" s="285">
        <v>20000</v>
      </c>
      <c r="E162" s="293" t="s">
        <v>942</v>
      </c>
      <c r="F162" s="285" t="s">
        <v>943</v>
      </c>
      <c r="G162" s="285" t="s">
        <v>944</v>
      </c>
      <c r="H162" s="292" t="s">
        <v>528</v>
      </c>
      <c r="I162" s="416"/>
      <c r="J162" s="417"/>
      <c r="K162" s="418"/>
      <c r="L162" s="419"/>
    </row>
    <row r="163" spans="1:12" ht="45" customHeight="1" x14ac:dyDescent="0.2">
      <c r="A163" s="287">
        <v>155</v>
      </c>
      <c r="B163" s="286" t="s">
        <v>917</v>
      </c>
      <c r="C163" s="285" t="s">
        <v>478</v>
      </c>
      <c r="D163" s="285">
        <v>15000</v>
      </c>
      <c r="E163" s="293" t="s">
        <v>945</v>
      </c>
      <c r="F163" s="285" t="s">
        <v>946</v>
      </c>
      <c r="G163" s="285" t="s">
        <v>947</v>
      </c>
      <c r="H163" s="292" t="s">
        <v>528</v>
      </c>
      <c r="I163" s="416"/>
      <c r="J163" s="417"/>
      <c r="K163" s="418"/>
      <c r="L163" s="419"/>
    </row>
    <row r="164" spans="1:12" ht="45" customHeight="1" x14ac:dyDescent="0.2">
      <c r="A164" s="287">
        <v>156</v>
      </c>
      <c r="B164" s="286" t="s">
        <v>917</v>
      </c>
      <c r="C164" s="285" t="s">
        <v>478</v>
      </c>
      <c r="D164" s="285">
        <v>60000</v>
      </c>
      <c r="E164" s="293" t="s">
        <v>948</v>
      </c>
      <c r="F164" s="285" t="s">
        <v>949</v>
      </c>
      <c r="G164" s="285" t="s">
        <v>950</v>
      </c>
      <c r="H164" s="292" t="s">
        <v>528</v>
      </c>
      <c r="I164" s="416"/>
      <c r="J164" s="417"/>
      <c r="K164" s="418"/>
      <c r="L164" s="419"/>
    </row>
    <row r="165" spans="1:12" ht="45" customHeight="1" x14ac:dyDescent="0.2">
      <c r="A165" s="294">
        <v>157</v>
      </c>
      <c r="B165" s="286" t="s">
        <v>917</v>
      </c>
      <c r="C165" s="285" t="s">
        <v>478</v>
      </c>
      <c r="D165" s="285">
        <v>60000</v>
      </c>
      <c r="E165" s="293" t="s">
        <v>951</v>
      </c>
      <c r="F165" s="285" t="s">
        <v>952</v>
      </c>
      <c r="G165" s="285" t="s">
        <v>953</v>
      </c>
      <c r="H165" s="292" t="s">
        <v>528</v>
      </c>
      <c r="I165" s="416"/>
      <c r="J165" s="417"/>
      <c r="K165" s="418"/>
      <c r="L165" s="419"/>
    </row>
    <row r="166" spans="1:12" ht="45" customHeight="1" x14ac:dyDescent="0.2">
      <c r="A166" s="287">
        <v>158</v>
      </c>
      <c r="B166" s="286" t="s">
        <v>917</v>
      </c>
      <c r="C166" s="285" t="s">
        <v>478</v>
      </c>
      <c r="D166" s="285">
        <v>6000</v>
      </c>
      <c r="E166" s="293" t="s">
        <v>954</v>
      </c>
      <c r="F166" s="285" t="s">
        <v>955</v>
      </c>
      <c r="G166" s="285" t="s">
        <v>956</v>
      </c>
      <c r="H166" s="292" t="s">
        <v>528</v>
      </c>
      <c r="I166" s="416"/>
      <c r="J166" s="417"/>
      <c r="K166" s="418"/>
      <c r="L166" s="419"/>
    </row>
    <row r="167" spans="1:12" ht="45" customHeight="1" x14ac:dyDescent="0.2">
      <c r="A167" s="287">
        <v>159</v>
      </c>
      <c r="B167" s="286" t="s">
        <v>917</v>
      </c>
      <c r="C167" s="285" t="s">
        <v>478</v>
      </c>
      <c r="D167" s="285">
        <v>60000</v>
      </c>
      <c r="E167" s="293" t="s">
        <v>957</v>
      </c>
      <c r="F167" s="285" t="s">
        <v>958</v>
      </c>
      <c r="G167" s="285" t="s">
        <v>959</v>
      </c>
      <c r="H167" s="292" t="s">
        <v>528</v>
      </c>
      <c r="I167" s="416"/>
      <c r="J167" s="417"/>
      <c r="K167" s="418"/>
      <c r="L167" s="419"/>
    </row>
    <row r="168" spans="1:12" ht="45" customHeight="1" x14ac:dyDescent="0.2">
      <c r="A168" s="294">
        <v>160</v>
      </c>
      <c r="B168" s="286" t="s">
        <v>917</v>
      </c>
      <c r="C168" s="285" t="s">
        <v>478</v>
      </c>
      <c r="D168" s="285">
        <v>7000</v>
      </c>
      <c r="E168" s="293" t="s">
        <v>960</v>
      </c>
      <c r="F168" s="285" t="s">
        <v>961</v>
      </c>
      <c r="G168" s="285" t="s">
        <v>962</v>
      </c>
      <c r="H168" s="292" t="s">
        <v>528</v>
      </c>
      <c r="I168" s="416"/>
      <c r="J168" s="417"/>
      <c r="K168" s="418"/>
      <c r="L168" s="419"/>
    </row>
    <row r="169" spans="1:12" ht="45" customHeight="1" x14ac:dyDescent="0.2">
      <c r="A169" s="287">
        <v>161</v>
      </c>
      <c r="B169" s="286" t="s">
        <v>917</v>
      </c>
      <c r="C169" s="285" t="s">
        <v>478</v>
      </c>
      <c r="D169" s="285">
        <v>60000</v>
      </c>
      <c r="E169" s="293" t="s">
        <v>963</v>
      </c>
      <c r="F169" s="285" t="s">
        <v>964</v>
      </c>
      <c r="G169" s="285" t="s">
        <v>965</v>
      </c>
      <c r="H169" s="292" t="s">
        <v>528</v>
      </c>
      <c r="I169" s="416"/>
      <c r="J169" s="417"/>
      <c r="K169" s="418"/>
      <c r="L169" s="419"/>
    </row>
    <row r="170" spans="1:12" ht="45" customHeight="1" x14ac:dyDescent="0.2">
      <c r="A170" s="287">
        <v>162</v>
      </c>
      <c r="B170" s="286" t="s">
        <v>917</v>
      </c>
      <c r="C170" s="285" t="s">
        <v>478</v>
      </c>
      <c r="D170" s="285">
        <v>20000</v>
      </c>
      <c r="E170" s="293" t="s">
        <v>966</v>
      </c>
      <c r="F170" s="285" t="s">
        <v>967</v>
      </c>
      <c r="G170" s="285" t="s">
        <v>968</v>
      </c>
      <c r="H170" s="292" t="s">
        <v>528</v>
      </c>
      <c r="I170" s="416"/>
      <c r="J170" s="417"/>
      <c r="K170" s="418"/>
      <c r="L170" s="419"/>
    </row>
    <row r="171" spans="1:12" ht="45" customHeight="1" x14ac:dyDescent="0.2">
      <c r="A171" s="294">
        <v>163</v>
      </c>
      <c r="B171" s="286" t="s">
        <v>917</v>
      </c>
      <c r="C171" s="285" t="s">
        <v>478</v>
      </c>
      <c r="D171" s="285">
        <v>10000</v>
      </c>
      <c r="E171" s="293" t="s">
        <v>969</v>
      </c>
      <c r="F171" s="285" t="s">
        <v>970</v>
      </c>
      <c r="G171" s="285" t="s">
        <v>971</v>
      </c>
      <c r="H171" s="292" t="s">
        <v>528</v>
      </c>
      <c r="I171" s="416"/>
      <c r="J171" s="417"/>
      <c r="K171" s="418"/>
      <c r="L171" s="419"/>
    </row>
    <row r="172" spans="1:12" ht="45" customHeight="1" x14ac:dyDescent="0.2">
      <c r="A172" s="287">
        <v>164</v>
      </c>
      <c r="B172" s="286" t="s">
        <v>917</v>
      </c>
      <c r="C172" s="285" t="s">
        <v>478</v>
      </c>
      <c r="D172" s="285">
        <v>60000</v>
      </c>
      <c r="E172" s="293" t="s">
        <v>972</v>
      </c>
      <c r="F172" s="285" t="s">
        <v>973</v>
      </c>
      <c r="G172" s="285" t="s">
        <v>974</v>
      </c>
      <c r="H172" s="292" t="s">
        <v>528</v>
      </c>
      <c r="I172" s="416"/>
      <c r="J172" s="417"/>
      <c r="K172" s="418"/>
      <c r="L172" s="419"/>
    </row>
    <row r="173" spans="1:12" ht="45" customHeight="1" x14ac:dyDescent="0.2">
      <c r="A173" s="287">
        <v>165</v>
      </c>
      <c r="B173" s="286" t="s">
        <v>917</v>
      </c>
      <c r="C173" s="285" t="s">
        <v>478</v>
      </c>
      <c r="D173" s="285">
        <v>60000</v>
      </c>
      <c r="E173" s="293" t="s">
        <v>975</v>
      </c>
      <c r="F173" s="285" t="s">
        <v>976</v>
      </c>
      <c r="G173" s="285" t="s">
        <v>977</v>
      </c>
      <c r="H173" s="292" t="s">
        <v>528</v>
      </c>
      <c r="I173" s="416"/>
      <c r="J173" s="417"/>
      <c r="K173" s="418"/>
      <c r="L173" s="419"/>
    </row>
    <row r="174" spans="1:12" ht="45" customHeight="1" x14ac:dyDescent="0.2">
      <c r="A174" s="294">
        <v>166</v>
      </c>
      <c r="B174" s="286" t="s">
        <v>978</v>
      </c>
      <c r="C174" s="285" t="s">
        <v>478</v>
      </c>
      <c r="D174" s="285">
        <v>20000</v>
      </c>
      <c r="E174" s="293" t="s">
        <v>979</v>
      </c>
      <c r="F174" s="285" t="s">
        <v>980</v>
      </c>
      <c r="G174" s="285" t="s">
        <v>981</v>
      </c>
      <c r="H174" s="292" t="s">
        <v>528</v>
      </c>
      <c r="I174" s="416"/>
      <c r="J174" s="417"/>
      <c r="K174" s="418"/>
      <c r="L174" s="419"/>
    </row>
    <row r="175" spans="1:12" ht="45" customHeight="1" x14ac:dyDescent="0.2">
      <c r="A175" s="287">
        <v>167</v>
      </c>
      <c r="B175" s="286" t="s">
        <v>978</v>
      </c>
      <c r="C175" s="285" t="s">
        <v>478</v>
      </c>
      <c r="D175" s="285">
        <v>60000</v>
      </c>
      <c r="E175" s="293" t="s">
        <v>982</v>
      </c>
      <c r="F175" s="285" t="s">
        <v>983</v>
      </c>
      <c r="G175" s="285" t="s">
        <v>984</v>
      </c>
      <c r="H175" s="292" t="s">
        <v>528</v>
      </c>
      <c r="I175" s="416"/>
      <c r="J175" s="417"/>
      <c r="K175" s="418"/>
      <c r="L175" s="419"/>
    </row>
    <row r="176" spans="1:12" ht="45" customHeight="1" x14ac:dyDescent="0.2">
      <c r="A176" s="287">
        <v>168</v>
      </c>
      <c r="B176" s="286" t="s">
        <v>978</v>
      </c>
      <c r="C176" s="285" t="s">
        <v>478</v>
      </c>
      <c r="D176" s="285">
        <v>60000</v>
      </c>
      <c r="E176" s="293" t="s">
        <v>581</v>
      </c>
      <c r="F176" s="285" t="s">
        <v>985</v>
      </c>
      <c r="G176" s="285" t="s">
        <v>986</v>
      </c>
      <c r="H176" s="292" t="s">
        <v>528</v>
      </c>
      <c r="I176" s="416"/>
      <c r="J176" s="417"/>
      <c r="K176" s="418"/>
      <c r="L176" s="419"/>
    </row>
    <row r="177" spans="1:12" ht="45" customHeight="1" x14ac:dyDescent="0.2">
      <c r="A177" s="294">
        <v>169</v>
      </c>
      <c r="B177" s="286" t="s">
        <v>978</v>
      </c>
      <c r="C177" s="285" t="s">
        <v>478</v>
      </c>
      <c r="D177" s="285">
        <v>60000</v>
      </c>
      <c r="E177" s="293" t="s">
        <v>987</v>
      </c>
      <c r="F177" s="285" t="s">
        <v>988</v>
      </c>
      <c r="G177" s="285" t="s">
        <v>989</v>
      </c>
      <c r="H177" s="292" t="s">
        <v>528</v>
      </c>
      <c r="I177" s="416"/>
      <c r="J177" s="417"/>
      <c r="K177" s="418"/>
      <c r="L177" s="419"/>
    </row>
    <row r="178" spans="1:12" ht="45" customHeight="1" x14ac:dyDescent="0.2">
      <c r="A178" s="287">
        <v>170</v>
      </c>
      <c r="B178" s="286" t="s">
        <v>978</v>
      </c>
      <c r="C178" s="285" t="s">
        <v>478</v>
      </c>
      <c r="D178" s="285">
        <v>60000</v>
      </c>
      <c r="E178" s="293" t="s">
        <v>990</v>
      </c>
      <c r="F178" s="285" t="s">
        <v>991</v>
      </c>
      <c r="G178" s="285" t="s">
        <v>992</v>
      </c>
      <c r="H178" s="292" t="s">
        <v>528</v>
      </c>
      <c r="I178" s="416"/>
      <c r="J178" s="417"/>
      <c r="K178" s="418"/>
      <c r="L178" s="419"/>
    </row>
    <row r="179" spans="1:12" ht="45" customHeight="1" x14ac:dyDescent="0.2">
      <c r="A179" s="287">
        <v>171</v>
      </c>
      <c r="B179" s="286" t="s">
        <v>978</v>
      </c>
      <c r="C179" s="285" t="s">
        <v>478</v>
      </c>
      <c r="D179" s="285">
        <v>50000</v>
      </c>
      <c r="E179" s="293" t="s">
        <v>993</v>
      </c>
      <c r="F179" s="285" t="s">
        <v>994</v>
      </c>
      <c r="G179" s="285" t="s">
        <v>995</v>
      </c>
      <c r="H179" s="292" t="s">
        <v>528</v>
      </c>
      <c r="I179" s="416"/>
      <c r="J179" s="417"/>
      <c r="K179" s="418"/>
      <c r="L179" s="419"/>
    </row>
    <row r="180" spans="1:12" ht="45" customHeight="1" x14ac:dyDescent="0.2">
      <c r="A180" s="294">
        <v>172</v>
      </c>
      <c r="B180" s="286" t="s">
        <v>978</v>
      </c>
      <c r="C180" s="285" t="s">
        <v>478</v>
      </c>
      <c r="D180" s="285">
        <v>15000</v>
      </c>
      <c r="E180" s="293" t="s">
        <v>996</v>
      </c>
      <c r="F180" s="285" t="s">
        <v>997</v>
      </c>
      <c r="G180" s="285" t="s">
        <v>998</v>
      </c>
      <c r="H180" s="292" t="s">
        <v>528</v>
      </c>
      <c r="I180" s="416"/>
      <c r="J180" s="417"/>
      <c r="K180" s="418"/>
      <c r="L180" s="419"/>
    </row>
    <row r="181" spans="1:12" ht="45" customHeight="1" x14ac:dyDescent="0.2">
      <c r="A181" s="287">
        <v>173</v>
      </c>
      <c r="B181" s="286" t="s">
        <v>978</v>
      </c>
      <c r="C181" s="285" t="s">
        <v>478</v>
      </c>
      <c r="D181" s="285">
        <v>20000</v>
      </c>
      <c r="E181" s="293" t="s">
        <v>999</v>
      </c>
      <c r="F181" s="285" t="s">
        <v>1000</v>
      </c>
      <c r="G181" s="285" t="s">
        <v>1001</v>
      </c>
      <c r="H181" s="292" t="s">
        <v>528</v>
      </c>
      <c r="I181" s="416"/>
      <c r="J181" s="417"/>
      <c r="K181" s="418"/>
      <c r="L181" s="419"/>
    </row>
    <row r="182" spans="1:12" ht="45" customHeight="1" x14ac:dyDescent="0.2">
      <c r="A182" s="287">
        <v>174</v>
      </c>
      <c r="B182" s="286" t="s">
        <v>978</v>
      </c>
      <c r="C182" s="285" t="s">
        <v>478</v>
      </c>
      <c r="D182" s="285">
        <v>60000</v>
      </c>
      <c r="E182" s="293" t="s">
        <v>1002</v>
      </c>
      <c r="F182" s="285" t="s">
        <v>1003</v>
      </c>
      <c r="G182" s="285" t="s">
        <v>1004</v>
      </c>
      <c r="H182" s="292" t="s">
        <v>528</v>
      </c>
      <c r="I182" s="416"/>
      <c r="J182" s="417"/>
      <c r="K182" s="418"/>
      <c r="L182" s="419"/>
    </row>
    <row r="183" spans="1:12" ht="45" customHeight="1" x14ac:dyDescent="0.2">
      <c r="A183" s="294">
        <v>175</v>
      </c>
      <c r="B183" s="286" t="s">
        <v>978</v>
      </c>
      <c r="C183" s="285" t="s">
        <v>478</v>
      </c>
      <c r="D183" s="285">
        <v>25000</v>
      </c>
      <c r="E183" s="293" t="s">
        <v>1005</v>
      </c>
      <c r="F183" s="285" t="s">
        <v>1006</v>
      </c>
      <c r="G183" s="285" t="s">
        <v>1007</v>
      </c>
      <c r="H183" s="292" t="s">
        <v>528</v>
      </c>
      <c r="I183" s="416"/>
      <c r="J183" s="417"/>
      <c r="K183" s="418"/>
      <c r="L183" s="419"/>
    </row>
    <row r="184" spans="1:12" ht="45" customHeight="1" x14ac:dyDescent="0.2">
      <c r="A184" s="287">
        <v>176</v>
      </c>
      <c r="B184" s="286" t="s">
        <v>978</v>
      </c>
      <c r="C184" s="285" t="s">
        <v>478</v>
      </c>
      <c r="D184" s="285">
        <v>15000</v>
      </c>
      <c r="E184" s="293" t="s">
        <v>1008</v>
      </c>
      <c r="F184" s="285" t="s">
        <v>1009</v>
      </c>
      <c r="G184" s="285" t="s">
        <v>1010</v>
      </c>
      <c r="H184" s="292" t="s">
        <v>528</v>
      </c>
      <c r="I184" s="416"/>
      <c r="J184" s="417"/>
      <c r="K184" s="418"/>
      <c r="L184" s="419"/>
    </row>
    <row r="185" spans="1:12" ht="45" customHeight="1" x14ac:dyDescent="0.2">
      <c r="A185" s="287">
        <v>177</v>
      </c>
      <c r="B185" s="286" t="s">
        <v>978</v>
      </c>
      <c r="C185" s="285" t="s">
        <v>478</v>
      </c>
      <c r="D185" s="285">
        <v>2000</v>
      </c>
      <c r="E185" s="293" t="s">
        <v>1011</v>
      </c>
      <c r="F185" s="285" t="s">
        <v>1012</v>
      </c>
      <c r="G185" s="285" t="s">
        <v>1013</v>
      </c>
      <c r="H185" s="283" t="s">
        <v>1014</v>
      </c>
      <c r="I185" s="416"/>
      <c r="J185" s="417"/>
      <c r="K185" s="418"/>
      <c r="L185" s="419"/>
    </row>
    <row r="186" spans="1:12" ht="45" customHeight="1" x14ac:dyDescent="0.2">
      <c r="A186" s="294">
        <v>178</v>
      </c>
      <c r="B186" s="286" t="s">
        <v>1015</v>
      </c>
      <c r="C186" s="285" t="s">
        <v>478</v>
      </c>
      <c r="D186" s="285">
        <v>40000</v>
      </c>
      <c r="E186" s="293" t="s">
        <v>1016</v>
      </c>
      <c r="F186" s="285" t="s">
        <v>1017</v>
      </c>
      <c r="G186" s="285" t="s">
        <v>1018</v>
      </c>
      <c r="H186" s="292" t="s">
        <v>528</v>
      </c>
      <c r="I186" s="416"/>
      <c r="J186" s="417"/>
      <c r="K186" s="418"/>
      <c r="L186" s="419"/>
    </row>
    <row r="187" spans="1:12" ht="45" customHeight="1" x14ac:dyDescent="0.2">
      <c r="A187" s="287">
        <v>179</v>
      </c>
      <c r="B187" s="286" t="s">
        <v>1015</v>
      </c>
      <c r="C187" s="285" t="s">
        <v>478</v>
      </c>
      <c r="D187" s="285">
        <v>35000</v>
      </c>
      <c r="E187" s="293" t="s">
        <v>1019</v>
      </c>
      <c r="F187" s="285" t="s">
        <v>1020</v>
      </c>
      <c r="G187" s="285" t="s">
        <v>1021</v>
      </c>
      <c r="H187" s="292" t="s">
        <v>528</v>
      </c>
      <c r="I187" s="416"/>
      <c r="J187" s="417"/>
      <c r="K187" s="418"/>
      <c r="L187" s="419"/>
    </row>
    <row r="188" spans="1:12" ht="45" customHeight="1" x14ac:dyDescent="0.2">
      <c r="A188" s="287">
        <v>180</v>
      </c>
      <c r="B188" s="286" t="s">
        <v>1015</v>
      </c>
      <c r="C188" s="285" t="s">
        <v>478</v>
      </c>
      <c r="D188" s="285">
        <v>30000</v>
      </c>
      <c r="E188" s="293" t="s">
        <v>1022</v>
      </c>
      <c r="F188" s="285" t="s">
        <v>1023</v>
      </c>
      <c r="G188" s="285" t="s">
        <v>1024</v>
      </c>
      <c r="H188" s="292" t="s">
        <v>528</v>
      </c>
      <c r="I188" s="416"/>
      <c r="J188" s="417"/>
      <c r="K188" s="418"/>
      <c r="L188" s="419"/>
    </row>
    <row r="189" spans="1:12" ht="45" customHeight="1" x14ac:dyDescent="0.2">
      <c r="A189" s="294">
        <v>181</v>
      </c>
      <c r="B189" s="286" t="s">
        <v>1015</v>
      </c>
      <c r="C189" s="285" t="s">
        <v>478</v>
      </c>
      <c r="D189" s="285">
        <v>50000</v>
      </c>
      <c r="E189" s="293" t="s">
        <v>1025</v>
      </c>
      <c r="F189" s="285" t="s">
        <v>1026</v>
      </c>
      <c r="G189" s="285" t="s">
        <v>1027</v>
      </c>
      <c r="H189" s="292" t="s">
        <v>528</v>
      </c>
      <c r="I189" s="416"/>
      <c r="J189" s="417"/>
      <c r="K189" s="418"/>
      <c r="L189" s="419"/>
    </row>
    <row r="190" spans="1:12" ht="45" customHeight="1" x14ac:dyDescent="0.2">
      <c r="A190" s="287">
        <v>182</v>
      </c>
      <c r="B190" s="286" t="s">
        <v>1015</v>
      </c>
      <c r="C190" s="285" t="s">
        <v>478</v>
      </c>
      <c r="D190" s="285">
        <v>60000</v>
      </c>
      <c r="E190" s="293" t="s">
        <v>1028</v>
      </c>
      <c r="F190" s="285" t="s">
        <v>1029</v>
      </c>
      <c r="G190" s="285" t="s">
        <v>1030</v>
      </c>
      <c r="H190" s="292" t="s">
        <v>528</v>
      </c>
      <c r="I190" s="416"/>
      <c r="J190" s="417"/>
      <c r="K190" s="418"/>
      <c r="L190" s="419"/>
    </row>
    <row r="191" spans="1:12" ht="45" customHeight="1" x14ac:dyDescent="0.2">
      <c r="A191" s="287">
        <v>183</v>
      </c>
      <c r="B191" s="286" t="s">
        <v>1015</v>
      </c>
      <c r="C191" s="285" t="s">
        <v>478</v>
      </c>
      <c r="D191" s="285">
        <v>60000</v>
      </c>
      <c r="E191" s="293" t="s">
        <v>1031</v>
      </c>
      <c r="F191" s="285" t="s">
        <v>1032</v>
      </c>
      <c r="G191" s="285" t="s">
        <v>1033</v>
      </c>
      <c r="H191" s="292" t="s">
        <v>528</v>
      </c>
      <c r="I191" s="416"/>
      <c r="J191" s="417"/>
      <c r="K191" s="418"/>
      <c r="L191" s="419"/>
    </row>
    <row r="192" spans="1:12" ht="45" customHeight="1" x14ac:dyDescent="0.2">
      <c r="A192" s="294">
        <v>184</v>
      </c>
      <c r="B192" s="286" t="s">
        <v>1015</v>
      </c>
      <c r="C192" s="285" t="s">
        <v>478</v>
      </c>
      <c r="D192" s="285">
        <v>5000</v>
      </c>
      <c r="E192" s="293" t="s">
        <v>1034</v>
      </c>
      <c r="F192" s="285" t="s">
        <v>1035</v>
      </c>
      <c r="G192" s="285" t="s">
        <v>1036</v>
      </c>
      <c r="H192" s="292" t="s">
        <v>528</v>
      </c>
      <c r="I192" s="416"/>
      <c r="J192" s="417"/>
      <c r="K192" s="418"/>
      <c r="L192" s="419"/>
    </row>
    <row r="193" spans="1:12" ht="45" customHeight="1" x14ac:dyDescent="0.2">
      <c r="A193" s="287">
        <v>185</v>
      </c>
      <c r="B193" s="286" t="s">
        <v>1015</v>
      </c>
      <c r="C193" s="285" t="s">
        <v>478</v>
      </c>
      <c r="D193" s="285">
        <v>5000</v>
      </c>
      <c r="E193" s="293" t="s">
        <v>1037</v>
      </c>
      <c r="F193" s="285" t="s">
        <v>1038</v>
      </c>
      <c r="G193" s="285" t="s">
        <v>1039</v>
      </c>
      <c r="H193" s="292" t="s">
        <v>528</v>
      </c>
      <c r="I193" s="416"/>
      <c r="J193" s="417"/>
      <c r="K193" s="418"/>
      <c r="L193" s="419"/>
    </row>
    <row r="194" spans="1:12" ht="45" customHeight="1" x14ac:dyDescent="0.2">
      <c r="A194" s="287">
        <v>186</v>
      </c>
      <c r="B194" s="286" t="s">
        <v>1015</v>
      </c>
      <c r="C194" s="285" t="s">
        <v>478</v>
      </c>
      <c r="D194" s="285">
        <v>45000</v>
      </c>
      <c r="E194" s="293" t="s">
        <v>1040</v>
      </c>
      <c r="F194" s="285" t="s">
        <v>1041</v>
      </c>
      <c r="G194" s="285" t="s">
        <v>1042</v>
      </c>
      <c r="H194" s="292" t="s">
        <v>528</v>
      </c>
      <c r="I194" s="416"/>
      <c r="J194" s="417"/>
      <c r="K194" s="418"/>
      <c r="L194" s="419"/>
    </row>
    <row r="195" spans="1:12" ht="45" customHeight="1" x14ac:dyDescent="0.2">
      <c r="A195" s="294">
        <v>187</v>
      </c>
      <c r="B195" s="286" t="s">
        <v>1015</v>
      </c>
      <c r="C195" s="285" t="s">
        <v>478</v>
      </c>
      <c r="D195" s="285">
        <v>5000</v>
      </c>
      <c r="E195" s="293" t="s">
        <v>1043</v>
      </c>
      <c r="F195" s="285" t="s">
        <v>1044</v>
      </c>
      <c r="G195" s="285" t="s">
        <v>1045</v>
      </c>
      <c r="H195" s="292" t="s">
        <v>528</v>
      </c>
      <c r="I195" s="416"/>
      <c r="J195" s="417"/>
      <c r="K195" s="418"/>
      <c r="L195" s="419"/>
    </row>
    <row r="196" spans="1:12" ht="45" customHeight="1" x14ac:dyDescent="0.2">
      <c r="A196" s="287">
        <v>188</v>
      </c>
      <c r="B196" s="286" t="s">
        <v>1015</v>
      </c>
      <c r="C196" s="285" t="s">
        <v>478</v>
      </c>
      <c r="D196" s="285">
        <v>60000</v>
      </c>
      <c r="E196" s="293" t="s">
        <v>1046</v>
      </c>
      <c r="F196" s="285" t="s">
        <v>1047</v>
      </c>
      <c r="G196" s="285" t="s">
        <v>1048</v>
      </c>
      <c r="H196" s="292" t="s">
        <v>528</v>
      </c>
      <c r="I196" s="416"/>
      <c r="J196" s="417"/>
      <c r="K196" s="418"/>
      <c r="L196" s="419"/>
    </row>
    <row r="197" spans="1:12" ht="45" customHeight="1" x14ac:dyDescent="0.2">
      <c r="A197" s="287">
        <v>189</v>
      </c>
      <c r="B197" s="286" t="s">
        <v>1015</v>
      </c>
      <c r="C197" s="285" t="s">
        <v>478</v>
      </c>
      <c r="D197" s="285">
        <v>35000</v>
      </c>
      <c r="E197" s="293" t="s">
        <v>1049</v>
      </c>
      <c r="F197" s="285" t="s">
        <v>1050</v>
      </c>
      <c r="G197" s="285" t="s">
        <v>1051</v>
      </c>
      <c r="H197" s="292" t="s">
        <v>528</v>
      </c>
      <c r="I197" s="416"/>
      <c r="J197" s="417"/>
      <c r="K197" s="418"/>
      <c r="L197" s="419"/>
    </row>
    <row r="198" spans="1:12" ht="45" customHeight="1" x14ac:dyDescent="0.2">
      <c r="A198" s="294">
        <v>190</v>
      </c>
      <c r="B198" s="286" t="s">
        <v>1015</v>
      </c>
      <c r="C198" s="285" t="s">
        <v>478</v>
      </c>
      <c r="D198" s="285">
        <v>8000</v>
      </c>
      <c r="E198" s="293" t="s">
        <v>1052</v>
      </c>
      <c r="F198" s="285" t="s">
        <v>1053</v>
      </c>
      <c r="G198" s="285" t="s">
        <v>1054</v>
      </c>
      <c r="H198" s="292" t="s">
        <v>528</v>
      </c>
      <c r="I198" s="416"/>
      <c r="J198" s="417"/>
      <c r="K198" s="418"/>
      <c r="L198" s="419"/>
    </row>
    <row r="199" spans="1:12" ht="45" customHeight="1" x14ac:dyDescent="0.2">
      <c r="A199" s="287">
        <v>191</v>
      </c>
      <c r="B199" s="286" t="s">
        <v>1015</v>
      </c>
      <c r="C199" s="285" t="s">
        <v>478</v>
      </c>
      <c r="D199" s="285">
        <v>10000</v>
      </c>
      <c r="E199" s="293" t="s">
        <v>1055</v>
      </c>
      <c r="F199" s="285" t="s">
        <v>1056</v>
      </c>
      <c r="G199" s="285" t="s">
        <v>1057</v>
      </c>
      <c r="H199" s="292" t="s">
        <v>528</v>
      </c>
      <c r="I199" s="416"/>
      <c r="J199" s="417"/>
      <c r="K199" s="418"/>
      <c r="L199" s="419"/>
    </row>
    <row r="200" spans="1:12" ht="45" customHeight="1" x14ac:dyDescent="0.2">
      <c r="A200" s="287">
        <v>192</v>
      </c>
      <c r="B200" s="286" t="s">
        <v>1015</v>
      </c>
      <c r="C200" s="285" t="s">
        <v>478</v>
      </c>
      <c r="D200" s="285">
        <v>30000</v>
      </c>
      <c r="E200" s="293" t="s">
        <v>1058</v>
      </c>
      <c r="F200" s="285" t="s">
        <v>1059</v>
      </c>
      <c r="G200" s="285" t="s">
        <v>1060</v>
      </c>
      <c r="H200" s="292" t="s">
        <v>528</v>
      </c>
      <c r="I200" s="416"/>
      <c r="J200" s="417"/>
      <c r="K200" s="418"/>
      <c r="L200" s="419"/>
    </row>
    <row r="201" spans="1:12" ht="45" customHeight="1" x14ac:dyDescent="0.2">
      <c r="A201" s="294">
        <v>193</v>
      </c>
      <c r="B201" s="286" t="s">
        <v>1015</v>
      </c>
      <c r="C201" s="285" t="s">
        <v>478</v>
      </c>
      <c r="D201" s="285">
        <v>10000</v>
      </c>
      <c r="E201" s="293" t="s">
        <v>1061</v>
      </c>
      <c r="F201" s="285" t="s">
        <v>1062</v>
      </c>
      <c r="G201" s="285" t="s">
        <v>1063</v>
      </c>
      <c r="H201" s="292" t="s">
        <v>528</v>
      </c>
      <c r="I201" s="416"/>
      <c r="J201" s="417"/>
      <c r="K201" s="418"/>
      <c r="L201" s="419"/>
    </row>
    <row r="202" spans="1:12" ht="45" customHeight="1" x14ac:dyDescent="0.2">
      <c r="A202" s="287">
        <v>194</v>
      </c>
      <c r="B202" s="286" t="s">
        <v>1015</v>
      </c>
      <c r="C202" s="285" t="s">
        <v>478</v>
      </c>
      <c r="D202" s="285">
        <v>50000</v>
      </c>
      <c r="E202" s="293" t="s">
        <v>1064</v>
      </c>
      <c r="F202" s="285" t="s">
        <v>1065</v>
      </c>
      <c r="G202" s="285" t="s">
        <v>1066</v>
      </c>
      <c r="H202" s="292" t="s">
        <v>528</v>
      </c>
      <c r="I202" s="416"/>
      <c r="J202" s="417"/>
      <c r="K202" s="418"/>
      <c r="L202" s="419"/>
    </row>
    <row r="203" spans="1:12" ht="45" customHeight="1" x14ac:dyDescent="0.2">
      <c r="A203" s="287">
        <v>195</v>
      </c>
      <c r="B203" s="286" t="s">
        <v>1015</v>
      </c>
      <c r="C203" s="285" t="s">
        <v>478</v>
      </c>
      <c r="D203" s="285">
        <v>20000</v>
      </c>
      <c r="E203" s="293" t="s">
        <v>1067</v>
      </c>
      <c r="F203" s="285" t="s">
        <v>1068</v>
      </c>
      <c r="G203" s="285" t="s">
        <v>1069</v>
      </c>
      <c r="H203" s="292" t="s">
        <v>528</v>
      </c>
      <c r="I203" s="416"/>
      <c r="J203" s="417"/>
      <c r="K203" s="418"/>
      <c r="L203" s="419"/>
    </row>
    <row r="204" spans="1:12" ht="45" customHeight="1" x14ac:dyDescent="0.2">
      <c r="A204" s="294">
        <v>196</v>
      </c>
      <c r="B204" s="286" t="s">
        <v>1015</v>
      </c>
      <c r="C204" s="285" t="s">
        <v>478</v>
      </c>
      <c r="D204" s="285">
        <v>20000</v>
      </c>
      <c r="E204" s="293" t="s">
        <v>1070</v>
      </c>
      <c r="F204" s="285" t="s">
        <v>1071</v>
      </c>
      <c r="G204" s="285" t="s">
        <v>1072</v>
      </c>
      <c r="H204" s="292" t="s">
        <v>528</v>
      </c>
      <c r="I204" s="416"/>
      <c r="J204" s="417"/>
      <c r="K204" s="418"/>
      <c r="L204" s="419"/>
    </row>
    <row r="205" spans="1:12" ht="45" customHeight="1" x14ac:dyDescent="0.2">
      <c r="A205" s="287">
        <v>197</v>
      </c>
      <c r="B205" s="286" t="s">
        <v>1015</v>
      </c>
      <c r="C205" s="285" t="s">
        <v>478</v>
      </c>
      <c r="D205" s="285">
        <v>10000</v>
      </c>
      <c r="E205" s="293" t="s">
        <v>1073</v>
      </c>
      <c r="F205" s="285" t="s">
        <v>1074</v>
      </c>
      <c r="G205" s="285" t="s">
        <v>1075</v>
      </c>
      <c r="H205" s="292" t="s">
        <v>528</v>
      </c>
      <c r="I205" s="416"/>
      <c r="J205" s="417"/>
      <c r="K205" s="418"/>
      <c r="L205" s="419"/>
    </row>
    <row r="206" spans="1:12" ht="45" customHeight="1" x14ac:dyDescent="0.2">
      <c r="A206" s="287">
        <v>198</v>
      </c>
      <c r="B206" s="286" t="s">
        <v>1015</v>
      </c>
      <c r="C206" s="285" t="s">
        <v>478</v>
      </c>
      <c r="D206" s="285">
        <v>7000</v>
      </c>
      <c r="E206" s="293" t="s">
        <v>1076</v>
      </c>
      <c r="F206" s="285" t="s">
        <v>1077</v>
      </c>
      <c r="G206" s="285" t="s">
        <v>1078</v>
      </c>
      <c r="H206" s="292" t="s">
        <v>528</v>
      </c>
      <c r="I206" s="416"/>
      <c r="J206" s="417"/>
      <c r="K206" s="418"/>
      <c r="L206" s="419"/>
    </row>
    <row r="207" spans="1:12" ht="45" customHeight="1" x14ac:dyDescent="0.2">
      <c r="A207" s="294">
        <v>199</v>
      </c>
      <c r="B207" s="286" t="s">
        <v>1015</v>
      </c>
      <c r="C207" s="285" t="s">
        <v>478</v>
      </c>
      <c r="D207" s="285">
        <v>15000</v>
      </c>
      <c r="E207" s="293" t="s">
        <v>1079</v>
      </c>
      <c r="F207" s="285" t="s">
        <v>1080</v>
      </c>
      <c r="G207" s="285" t="s">
        <v>1081</v>
      </c>
      <c r="H207" s="292" t="s">
        <v>528</v>
      </c>
      <c r="I207" s="416"/>
      <c r="J207" s="417"/>
      <c r="K207" s="418"/>
      <c r="L207" s="419"/>
    </row>
    <row r="208" spans="1:12" ht="45" customHeight="1" x14ac:dyDescent="0.2">
      <c r="A208" s="287">
        <v>200</v>
      </c>
      <c r="B208" s="286" t="s">
        <v>1082</v>
      </c>
      <c r="C208" s="285" t="s">
        <v>478</v>
      </c>
      <c r="D208" s="285">
        <v>7000</v>
      </c>
      <c r="E208" s="422" t="s">
        <v>1083</v>
      </c>
      <c r="F208" s="285" t="s">
        <v>1084</v>
      </c>
      <c r="G208" s="285" t="s">
        <v>1085</v>
      </c>
      <c r="H208" s="292" t="s">
        <v>528</v>
      </c>
      <c r="I208" s="416"/>
      <c r="J208" s="417"/>
      <c r="K208" s="418"/>
      <c r="L208" s="419"/>
    </row>
    <row r="209" spans="1:12" ht="45" customHeight="1" x14ac:dyDescent="0.2">
      <c r="A209" s="287">
        <v>201</v>
      </c>
      <c r="B209" s="286" t="s">
        <v>1082</v>
      </c>
      <c r="C209" s="285" t="s">
        <v>478</v>
      </c>
      <c r="D209" s="285">
        <v>10000</v>
      </c>
      <c r="E209" s="422" t="s">
        <v>1086</v>
      </c>
      <c r="F209" s="285" t="s">
        <v>1087</v>
      </c>
      <c r="G209" s="285" t="s">
        <v>1088</v>
      </c>
      <c r="H209" s="292" t="s">
        <v>528</v>
      </c>
      <c r="I209" s="416"/>
      <c r="J209" s="417"/>
      <c r="K209" s="418"/>
      <c r="L209" s="419"/>
    </row>
    <row r="210" spans="1:12" ht="45" customHeight="1" x14ac:dyDescent="0.2">
      <c r="A210" s="294">
        <v>202</v>
      </c>
      <c r="B210" s="286" t="s">
        <v>1082</v>
      </c>
      <c r="C210" s="285" t="s">
        <v>478</v>
      </c>
      <c r="D210" s="285">
        <v>30000</v>
      </c>
      <c r="E210" s="423" t="s">
        <v>1089</v>
      </c>
      <c r="F210" s="285" t="s">
        <v>1090</v>
      </c>
      <c r="G210" s="285" t="s">
        <v>1091</v>
      </c>
      <c r="H210" s="292" t="s">
        <v>528</v>
      </c>
      <c r="I210" s="416"/>
      <c r="J210" s="417"/>
      <c r="K210" s="418"/>
      <c r="L210" s="419"/>
    </row>
    <row r="211" spans="1:12" ht="45" customHeight="1" x14ac:dyDescent="0.2">
      <c r="A211" s="287">
        <v>203</v>
      </c>
      <c r="B211" s="286" t="s">
        <v>1082</v>
      </c>
      <c r="C211" s="285" t="s">
        <v>478</v>
      </c>
      <c r="D211" s="285">
        <v>60000</v>
      </c>
      <c r="E211" s="423" t="s">
        <v>1092</v>
      </c>
      <c r="F211" s="285" t="s">
        <v>1093</v>
      </c>
      <c r="G211" s="285" t="s">
        <v>1094</v>
      </c>
      <c r="H211" s="292" t="s">
        <v>528</v>
      </c>
      <c r="I211" s="416"/>
      <c r="J211" s="417"/>
      <c r="K211" s="418"/>
      <c r="L211" s="419"/>
    </row>
    <row r="212" spans="1:12" ht="45" customHeight="1" x14ac:dyDescent="0.2">
      <c r="A212" s="287">
        <v>204</v>
      </c>
      <c r="B212" s="286" t="s">
        <v>1082</v>
      </c>
      <c r="C212" s="285" t="s">
        <v>478</v>
      </c>
      <c r="D212" s="285">
        <v>7000</v>
      </c>
      <c r="E212" s="423" t="s">
        <v>1095</v>
      </c>
      <c r="F212" s="285" t="s">
        <v>1096</v>
      </c>
      <c r="G212" s="285" t="s">
        <v>1097</v>
      </c>
      <c r="H212" s="292" t="s">
        <v>528</v>
      </c>
      <c r="I212" s="416"/>
      <c r="J212" s="417"/>
      <c r="K212" s="418"/>
      <c r="L212" s="419"/>
    </row>
    <row r="213" spans="1:12" ht="45" customHeight="1" x14ac:dyDescent="0.2">
      <c r="A213" s="294">
        <v>205</v>
      </c>
      <c r="B213" s="286" t="s">
        <v>1082</v>
      </c>
      <c r="C213" s="285" t="s">
        <v>478</v>
      </c>
      <c r="D213" s="285">
        <v>10000</v>
      </c>
      <c r="E213" s="423" t="s">
        <v>1098</v>
      </c>
      <c r="F213" s="285" t="s">
        <v>1099</v>
      </c>
      <c r="G213" s="285" t="s">
        <v>1100</v>
      </c>
      <c r="H213" s="292" t="s">
        <v>528</v>
      </c>
      <c r="I213" s="416"/>
      <c r="J213" s="417"/>
      <c r="K213" s="418"/>
      <c r="L213" s="419"/>
    </row>
    <row r="214" spans="1:12" ht="45" customHeight="1" x14ac:dyDescent="0.2">
      <c r="A214" s="287">
        <v>206</v>
      </c>
      <c r="B214" s="286" t="s">
        <v>1082</v>
      </c>
      <c r="C214" s="285" t="s">
        <v>478</v>
      </c>
      <c r="D214" s="285">
        <v>60000</v>
      </c>
      <c r="E214" s="423" t="s">
        <v>1101</v>
      </c>
      <c r="F214" s="285" t="s">
        <v>1102</v>
      </c>
      <c r="G214" s="285" t="s">
        <v>1103</v>
      </c>
      <c r="H214" s="292" t="s">
        <v>528</v>
      </c>
      <c r="I214" s="416"/>
      <c r="J214" s="417"/>
      <c r="K214" s="418"/>
      <c r="L214" s="419"/>
    </row>
    <row r="215" spans="1:12" ht="45" customHeight="1" x14ac:dyDescent="0.2">
      <c r="A215" s="287">
        <v>207</v>
      </c>
      <c r="B215" s="286" t="s">
        <v>1082</v>
      </c>
      <c r="C215" s="285" t="s">
        <v>478</v>
      </c>
      <c r="D215" s="285">
        <v>40000</v>
      </c>
      <c r="E215" s="423" t="s">
        <v>1104</v>
      </c>
      <c r="F215" s="285" t="s">
        <v>1105</v>
      </c>
      <c r="G215" s="285" t="s">
        <v>1106</v>
      </c>
      <c r="H215" s="292" t="s">
        <v>528</v>
      </c>
      <c r="I215" s="416"/>
      <c r="J215" s="417"/>
      <c r="K215" s="418"/>
      <c r="L215" s="419"/>
    </row>
    <row r="216" spans="1:12" ht="45" customHeight="1" x14ac:dyDescent="0.2">
      <c r="A216" s="294">
        <v>208</v>
      </c>
      <c r="B216" s="286" t="s">
        <v>1082</v>
      </c>
      <c r="C216" s="285" t="s">
        <v>478</v>
      </c>
      <c r="D216" s="285">
        <v>10000</v>
      </c>
      <c r="E216" s="423" t="s">
        <v>1107</v>
      </c>
      <c r="F216" s="285" t="s">
        <v>1108</v>
      </c>
      <c r="G216" s="285" t="s">
        <v>1109</v>
      </c>
      <c r="H216" s="292" t="s">
        <v>528</v>
      </c>
      <c r="I216" s="416"/>
      <c r="J216" s="417"/>
      <c r="K216" s="418"/>
      <c r="L216" s="419"/>
    </row>
    <row r="217" spans="1:12" ht="45" customHeight="1" x14ac:dyDescent="0.2">
      <c r="A217" s="287">
        <v>209</v>
      </c>
      <c r="B217" s="286" t="s">
        <v>1082</v>
      </c>
      <c r="C217" s="285" t="s">
        <v>478</v>
      </c>
      <c r="D217" s="285">
        <v>20000</v>
      </c>
      <c r="E217" s="414" t="s">
        <v>1110</v>
      </c>
      <c r="F217" s="285">
        <v>421273614</v>
      </c>
      <c r="G217" s="285" t="s">
        <v>1111</v>
      </c>
      <c r="H217" s="292" t="s">
        <v>197</v>
      </c>
      <c r="I217" s="416"/>
      <c r="J217" s="417"/>
      <c r="K217" s="418"/>
      <c r="L217" s="419"/>
    </row>
    <row r="218" spans="1:12" x14ac:dyDescent="0.2">
      <c r="A218" s="287">
        <v>210</v>
      </c>
      <c r="B218" s="420"/>
      <c r="C218" s="421"/>
      <c r="D218" s="413"/>
      <c r="E218" s="414"/>
      <c r="F218" s="415"/>
      <c r="G218" s="415"/>
      <c r="H218" s="415"/>
      <c r="I218" s="416"/>
      <c r="J218" s="417"/>
      <c r="K218" s="418"/>
      <c r="L218" s="419"/>
    </row>
    <row r="219" spans="1:12" ht="15.75" thickBot="1" x14ac:dyDescent="0.25">
      <c r="A219" s="278" t="s">
        <v>259</v>
      </c>
      <c r="B219" s="277"/>
      <c r="C219" s="276"/>
      <c r="D219" s="275"/>
      <c r="E219" s="274"/>
      <c r="F219" s="273"/>
      <c r="G219" s="273"/>
      <c r="H219" s="273"/>
      <c r="I219" s="272"/>
      <c r="J219" s="271"/>
      <c r="K219" s="270"/>
      <c r="L219" s="269"/>
    </row>
    <row r="220" spans="1:12" x14ac:dyDescent="0.2">
      <c r="A220" s="259"/>
      <c r="B220" s="260"/>
      <c r="C220" s="259"/>
      <c r="D220" s="260"/>
      <c r="E220" s="259"/>
      <c r="F220" s="260"/>
      <c r="G220" s="259"/>
      <c r="H220" s="260"/>
      <c r="I220" s="259"/>
      <c r="J220" s="260"/>
      <c r="K220" s="259"/>
      <c r="L220" s="260"/>
    </row>
    <row r="221" spans="1:12" x14ac:dyDescent="0.2">
      <c r="A221" s="259"/>
      <c r="B221" s="266"/>
      <c r="C221" s="259"/>
      <c r="D221" s="266"/>
      <c r="E221" s="259"/>
      <c r="F221" s="266"/>
      <c r="G221" s="259"/>
      <c r="H221" s="266"/>
      <c r="I221" s="259"/>
      <c r="J221" s="266"/>
      <c r="K221" s="259"/>
      <c r="L221" s="266"/>
    </row>
    <row r="222" spans="1:12" s="267" customFormat="1" x14ac:dyDescent="0.2">
      <c r="A222" s="451" t="s">
        <v>375</v>
      </c>
      <c r="B222" s="451"/>
      <c r="C222" s="451"/>
      <c r="D222" s="451"/>
      <c r="E222" s="451"/>
      <c r="F222" s="451"/>
      <c r="G222" s="451"/>
      <c r="H222" s="451"/>
      <c r="I222" s="451"/>
      <c r="J222" s="451"/>
      <c r="K222" s="451"/>
      <c r="L222" s="451"/>
    </row>
    <row r="223" spans="1:12" s="268" customFormat="1" ht="12.75" x14ac:dyDescent="0.2">
      <c r="A223" s="451" t="s">
        <v>400</v>
      </c>
      <c r="B223" s="451"/>
      <c r="C223" s="451"/>
      <c r="D223" s="451"/>
      <c r="E223" s="451"/>
      <c r="F223" s="451"/>
      <c r="G223" s="451"/>
      <c r="H223" s="451"/>
      <c r="I223" s="451"/>
      <c r="J223" s="451"/>
      <c r="K223" s="451"/>
      <c r="L223" s="451"/>
    </row>
    <row r="224" spans="1:12" s="268" customFormat="1" ht="12.75" x14ac:dyDescent="0.2">
      <c r="A224" s="451"/>
      <c r="B224" s="451"/>
      <c r="C224" s="451"/>
      <c r="D224" s="451"/>
      <c r="E224" s="451"/>
      <c r="F224" s="451"/>
      <c r="G224" s="451"/>
      <c r="H224" s="451"/>
      <c r="I224" s="451"/>
      <c r="J224" s="451"/>
      <c r="K224" s="451"/>
      <c r="L224" s="451"/>
    </row>
    <row r="225" spans="1:12" s="267" customFormat="1" x14ac:dyDescent="0.2">
      <c r="A225" s="451" t="s">
        <v>399</v>
      </c>
      <c r="B225" s="451"/>
      <c r="C225" s="451"/>
      <c r="D225" s="451"/>
      <c r="E225" s="451"/>
      <c r="F225" s="451"/>
      <c r="G225" s="451"/>
      <c r="H225" s="451"/>
      <c r="I225" s="451"/>
      <c r="J225" s="451"/>
      <c r="K225" s="451"/>
      <c r="L225" s="451"/>
    </row>
    <row r="226" spans="1:12" s="267" customFormat="1" x14ac:dyDescent="0.2">
      <c r="A226" s="451"/>
      <c r="B226" s="451"/>
      <c r="C226" s="451"/>
      <c r="D226" s="451"/>
      <c r="E226" s="451"/>
      <c r="F226" s="451"/>
      <c r="G226" s="451"/>
      <c r="H226" s="451"/>
      <c r="I226" s="451"/>
      <c r="J226" s="451"/>
      <c r="K226" s="451"/>
      <c r="L226" s="451"/>
    </row>
    <row r="227" spans="1:12" s="267" customFormat="1" x14ac:dyDescent="0.2">
      <c r="A227" s="451" t="s">
        <v>398</v>
      </c>
      <c r="B227" s="451"/>
      <c r="C227" s="451"/>
      <c r="D227" s="451"/>
      <c r="E227" s="451"/>
      <c r="F227" s="451"/>
      <c r="G227" s="451"/>
      <c r="H227" s="451"/>
      <c r="I227" s="451"/>
      <c r="J227" s="451"/>
      <c r="K227" s="451"/>
      <c r="L227" s="451"/>
    </row>
    <row r="228" spans="1:12" s="267" customFormat="1" x14ac:dyDescent="0.2">
      <c r="A228" s="259"/>
      <c r="B228" s="260"/>
      <c r="C228" s="259"/>
      <c r="D228" s="260"/>
      <c r="E228" s="259"/>
      <c r="F228" s="260"/>
      <c r="G228" s="259"/>
      <c r="H228" s="260"/>
      <c r="I228" s="259"/>
      <c r="J228" s="260"/>
      <c r="K228" s="259"/>
      <c r="L228" s="260"/>
    </row>
    <row r="229" spans="1:12" s="267" customFormat="1" x14ac:dyDescent="0.2">
      <c r="A229" s="259"/>
      <c r="B229" s="266"/>
      <c r="C229" s="259"/>
      <c r="D229" s="266"/>
      <c r="E229" s="259"/>
      <c r="F229" s="266"/>
      <c r="G229" s="259"/>
      <c r="H229" s="266"/>
      <c r="I229" s="259"/>
      <c r="J229" s="266"/>
      <c r="K229" s="259"/>
      <c r="L229" s="266"/>
    </row>
    <row r="230" spans="1:12" s="267" customFormat="1" x14ac:dyDescent="0.2">
      <c r="A230" s="259"/>
      <c r="B230" s="260"/>
      <c r="C230" s="259"/>
      <c r="D230" s="260"/>
      <c r="E230" s="259"/>
      <c r="F230" s="260"/>
      <c r="G230" s="259"/>
      <c r="H230" s="260"/>
      <c r="I230" s="259"/>
      <c r="J230" s="260"/>
      <c r="K230" s="259"/>
      <c r="L230" s="260"/>
    </row>
    <row r="231" spans="1:12" x14ac:dyDescent="0.2">
      <c r="A231" s="259"/>
      <c r="B231" s="266"/>
      <c r="C231" s="259"/>
      <c r="D231" s="266"/>
      <c r="E231" s="259"/>
      <c r="F231" s="266"/>
      <c r="G231" s="259"/>
      <c r="H231" s="266"/>
      <c r="I231" s="259"/>
      <c r="J231" s="266"/>
      <c r="K231" s="259"/>
      <c r="L231" s="266"/>
    </row>
    <row r="232" spans="1:12" s="261" customFormat="1" x14ac:dyDescent="0.2">
      <c r="A232" s="457" t="s">
        <v>96</v>
      </c>
      <c r="B232" s="457"/>
      <c r="C232" s="260"/>
      <c r="D232" s="259"/>
      <c r="E232" s="260"/>
      <c r="F232" s="260"/>
      <c r="G232" s="259"/>
      <c r="H232" s="260"/>
      <c r="I232" s="260"/>
      <c r="J232" s="259"/>
      <c r="K232" s="260"/>
      <c r="L232" s="259"/>
    </row>
    <row r="233" spans="1:12" s="261" customFormat="1" x14ac:dyDescent="0.2">
      <c r="A233" s="260"/>
      <c r="B233" s="259"/>
      <c r="C233" s="264"/>
      <c r="D233" s="265"/>
      <c r="E233" s="264"/>
      <c r="F233" s="260"/>
      <c r="G233" s="259"/>
      <c r="H233" s="263"/>
      <c r="I233" s="260"/>
      <c r="J233" s="259"/>
      <c r="K233" s="260"/>
      <c r="L233" s="259"/>
    </row>
    <row r="234" spans="1:12" s="261" customFormat="1" ht="15" customHeight="1" x14ac:dyDescent="0.2">
      <c r="A234" s="260"/>
      <c r="B234" s="259"/>
      <c r="C234" s="450" t="s">
        <v>251</v>
      </c>
      <c r="D234" s="450"/>
      <c r="E234" s="450"/>
      <c r="F234" s="260"/>
      <c r="G234" s="259"/>
      <c r="H234" s="455" t="s">
        <v>397</v>
      </c>
      <c r="I234" s="262"/>
      <c r="J234" s="259"/>
      <c r="K234" s="260"/>
      <c r="L234" s="259"/>
    </row>
    <row r="235" spans="1:12" s="261" customFormat="1" x14ac:dyDescent="0.2">
      <c r="A235" s="260"/>
      <c r="B235" s="259"/>
      <c r="C235" s="260"/>
      <c r="D235" s="259"/>
      <c r="E235" s="260"/>
      <c r="F235" s="260"/>
      <c r="G235" s="259"/>
      <c r="H235" s="456"/>
      <c r="I235" s="262"/>
      <c r="J235" s="259"/>
      <c r="K235" s="260"/>
      <c r="L235" s="259"/>
    </row>
    <row r="236" spans="1:12" s="258" customFormat="1" x14ac:dyDescent="0.2">
      <c r="A236" s="260"/>
      <c r="B236" s="259"/>
      <c r="C236" s="450" t="s">
        <v>127</v>
      </c>
      <c r="D236" s="450"/>
      <c r="E236" s="450"/>
      <c r="F236" s="260"/>
      <c r="G236" s="259"/>
      <c r="H236" s="260"/>
      <c r="I236" s="260"/>
      <c r="J236" s="259"/>
      <c r="K236" s="260"/>
      <c r="L236" s="259"/>
    </row>
    <row r="237" spans="1:12" s="258" customFormat="1" x14ac:dyDescent="0.2">
      <c r="E237" s="256"/>
    </row>
    <row r="238" spans="1:12" s="258" customFormat="1" x14ac:dyDescent="0.2">
      <c r="E238" s="256"/>
    </row>
    <row r="239" spans="1:12" s="258" customFormat="1" x14ac:dyDescent="0.2">
      <c r="E239" s="256"/>
    </row>
    <row r="240" spans="1:12" s="258" customFormat="1" x14ac:dyDescent="0.2">
      <c r="E240" s="256"/>
    </row>
    <row r="241" s="258" customFormat="1" x14ac:dyDescent="0.2"/>
  </sheetData>
  <mergeCells count="10">
    <mergeCell ref="A5:F5"/>
    <mergeCell ref="C236:E236"/>
    <mergeCell ref="A223:L224"/>
    <mergeCell ref="A225:L226"/>
    <mergeCell ref="A227:L227"/>
    <mergeCell ref="I6:K6"/>
    <mergeCell ref="H234:H235"/>
    <mergeCell ref="A232:B232"/>
    <mergeCell ref="A222:L222"/>
    <mergeCell ref="C234:E234"/>
  </mergeCells>
  <dataValidations count="4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217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19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219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218:F219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8"/>
  <sheetViews>
    <sheetView view="pageBreakPreview" topLeftCell="A3" zoomScale="80" zoomScaleSheetLayoutView="80" workbookViewId="0">
      <selection activeCell="G6" sqref="G6"/>
    </sheetView>
  </sheetViews>
  <sheetFormatPr defaultColWidth="9.140625" defaultRowHeight="12.75" x14ac:dyDescent="0.2"/>
  <cols>
    <col min="1" max="1" width="7.5703125" style="180" customWidth="1"/>
    <col min="2" max="2" width="20.28515625" style="180" bestFit="1" customWidth="1"/>
    <col min="3" max="3" width="20.85546875" style="180" bestFit="1" customWidth="1"/>
    <col min="4" max="4" width="19.28515625" style="180" customWidth="1"/>
    <col min="5" max="5" width="16.85546875" style="180" customWidth="1"/>
    <col min="6" max="6" width="13.140625" style="180" customWidth="1"/>
    <col min="7" max="7" width="17" style="180" customWidth="1"/>
    <col min="8" max="8" width="13.7109375" style="180" customWidth="1"/>
    <col min="9" max="9" width="19.42578125" style="180" bestFit="1" customWidth="1"/>
    <col min="10" max="10" width="18.5703125" style="180" bestFit="1" customWidth="1"/>
    <col min="11" max="11" width="16.7109375" style="180" customWidth="1"/>
    <col min="12" max="12" width="17.7109375" style="180" customWidth="1"/>
    <col min="13" max="13" width="12.85546875" style="180" customWidth="1"/>
    <col min="14" max="16384" width="9.140625" style="180"/>
  </cols>
  <sheetData>
    <row r="2" spans="1:13" ht="15" x14ac:dyDescent="0.3">
      <c r="A2" s="466" t="s">
        <v>412</v>
      </c>
      <c r="B2" s="466"/>
      <c r="C2" s="466"/>
      <c r="D2" s="466"/>
      <c r="E2" s="466"/>
      <c r="F2" s="334"/>
      <c r="G2" s="76"/>
      <c r="H2" s="76"/>
      <c r="I2" s="76"/>
      <c r="J2" s="76"/>
      <c r="K2" s="254"/>
      <c r="L2" s="255"/>
      <c r="M2" s="255" t="s">
        <v>97</v>
      </c>
    </row>
    <row r="3" spans="1:13" ht="15" x14ac:dyDescent="0.3">
      <c r="A3" s="75" t="s">
        <v>128</v>
      </c>
      <c r="B3" s="75"/>
      <c r="C3" s="73"/>
      <c r="D3" s="76"/>
      <c r="E3" s="76"/>
      <c r="F3" s="76"/>
      <c r="G3" s="76"/>
      <c r="H3" s="76"/>
      <c r="I3" s="76"/>
      <c r="J3" s="76"/>
      <c r="K3" s="254"/>
      <c r="L3" s="458" t="str">
        <f>'ფორმა N1'!L2</f>
        <v>01.09-21.09.2020</v>
      </c>
      <c r="M3" s="458"/>
    </row>
    <row r="4" spans="1:13" ht="15" x14ac:dyDescent="0.3">
      <c r="A4" s="75"/>
      <c r="B4" s="75"/>
      <c r="C4" s="75"/>
      <c r="D4" s="73"/>
      <c r="E4" s="73"/>
      <c r="F4" s="73"/>
      <c r="G4" s="73"/>
      <c r="H4" s="73"/>
      <c r="I4" s="73"/>
      <c r="J4" s="73"/>
      <c r="K4" s="254"/>
      <c r="L4" s="254"/>
      <c r="M4" s="254"/>
    </row>
    <row r="5" spans="1:13" ht="15" x14ac:dyDescent="0.3">
      <c r="A5" s="76" t="s">
        <v>257</v>
      </c>
      <c r="B5" s="76"/>
      <c r="C5" s="76"/>
      <c r="D5" s="76"/>
      <c r="E5" s="76"/>
      <c r="F5" s="76"/>
      <c r="G5" s="76"/>
      <c r="H5" s="76"/>
      <c r="I5" s="76"/>
      <c r="J5" s="76"/>
      <c r="K5" s="75"/>
      <c r="L5" s="75"/>
      <c r="M5" s="75"/>
    </row>
    <row r="6" spans="1:13" ht="15" x14ac:dyDescent="0.3">
      <c r="A6" s="410" t="str">
        <f>'ფორმა N1'!A5</f>
        <v>მ.პ.გ. ქართული ოცნება დემოკრატიული საქართველო</v>
      </c>
      <c r="B6" s="79"/>
      <c r="C6" s="79"/>
      <c r="D6" s="79"/>
      <c r="E6" s="79"/>
      <c r="F6" s="79"/>
      <c r="G6" s="79"/>
      <c r="H6" s="79"/>
      <c r="I6" s="79"/>
      <c r="J6" s="79"/>
      <c r="K6" s="80"/>
      <c r="L6" s="80"/>
    </row>
    <row r="7" spans="1:13" ht="15" x14ac:dyDescent="0.3">
      <c r="A7" s="76"/>
      <c r="B7" s="76"/>
      <c r="C7" s="76"/>
      <c r="D7" s="76"/>
      <c r="E7" s="76"/>
      <c r="F7" s="76"/>
      <c r="G7" s="76"/>
      <c r="H7" s="76"/>
      <c r="I7" s="76"/>
      <c r="J7" s="76"/>
      <c r="K7" s="75"/>
      <c r="L7" s="75"/>
      <c r="M7" s="75"/>
    </row>
    <row r="8" spans="1:13" ht="15" x14ac:dyDescent="0.2">
      <c r="A8" s="253"/>
      <c r="B8" s="356"/>
      <c r="C8" s="253"/>
      <c r="D8" s="253"/>
      <c r="E8" s="253"/>
      <c r="F8" s="253"/>
      <c r="G8" s="253"/>
      <c r="H8" s="253"/>
      <c r="I8" s="253"/>
      <c r="J8" s="253"/>
      <c r="K8" s="77"/>
      <c r="L8" s="77"/>
      <c r="M8" s="77"/>
    </row>
    <row r="9" spans="1:13" ht="45" x14ac:dyDescent="0.2">
      <c r="A9" s="89" t="s">
        <v>64</v>
      </c>
      <c r="B9" s="89" t="s">
        <v>446</v>
      </c>
      <c r="C9" s="89" t="s">
        <v>413</v>
      </c>
      <c r="D9" s="89" t="s">
        <v>414</v>
      </c>
      <c r="E9" s="89" t="s">
        <v>415</v>
      </c>
      <c r="F9" s="89" t="s">
        <v>416</v>
      </c>
      <c r="G9" s="89" t="s">
        <v>417</v>
      </c>
      <c r="H9" s="89" t="s">
        <v>418</v>
      </c>
      <c r="I9" s="89" t="s">
        <v>419</v>
      </c>
      <c r="J9" s="89" t="s">
        <v>420</v>
      </c>
      <c r="K9" s="89" t="s">
        <v>421</v>
      </c>
      <c r="L9" s="89" t="s">
        <v>422</v>
      </c>
      <c r="M9" s="89" t="s">
        <v>299</v>
      </c>
    </row>
    <row r="10" spans="1:13" ht="45" x14ac:dyDescent="0.2">
      <c r="A10" s="97">
        <v>1</v>
      </c>
      <c r="B10" s="363" t="s">
        <v>2229</v>
      </c>
      <c r="C10" s="335" t="s">
        <v>1746</v>
      </c>
      <c r="D10" s="97" t="s">
        <v>1747</v>
      </c>
      <c r="E10" s="97">
        <v>454407348</v>
      </c>
      <c r="F10" s="97" t="s">
        <v>1748</v>
      </c>
      <c r="G10" s="97" t="s">
        <v>1749</v>
      </c>
      <c r="H10" s="97">
        <v>42</v>
      </c>
      <c r="I10" s="97" t="s">
        <v>1748</v>
      </c>
      <c r="J10" s="97" t="s">
        <v>1750</v>
      </c>
      <c r="K10" s="4"/>
      <c r="L10" s="4">
        <v>14042.16</v>
      </c>
      <c r="M10" s="97" t="s">
        <v>1751</v>
      </c>
    </row>
    <row r="11" spans="1:13" ht="45" x14ac:dyDescent="0.2">
      <c r="A11" s="97">
        <v>2</v>
      </c>
      <c r="B11" s="363" t="s">
        <v>2229</v>
      </c>
      <c r="C11" s="335" t="s">
        <v>1746</v>
      </c>
      <c r="D11" s="97" t="s">
        <v>1747</v>
      </c>
      <c r="E11" s="97">
        <v>454407348</v>
      </c>
      <c r="F11" s="97" t="s">
        <v>1748</v>
      </c>
      <c r="G11" s="97" t="s">
        <v>1749</v>
      </c>
      <c r="H11" s="97">
        <v>42</v>
      </c>
      <c r="I11" s="97" t="s">
        <v>1748</v>
      </c>
      <c r="J11" s="97" t="s">
        <v>1750</v>
      </c>
      <c r="K11" s="4"/>
      <c r="L11" s="4">
        <v>14042.16</v>
      </c>
      <c r="M11" s="97" t="s">
        <v>1752</v>
      </c>
    </row>
    <row r="12" spans="1:13" ht="45" x14ac:dyDescent="0.2">
      <c r="A12" s="97">
        <v>3</v>
      </c>
      <c r="B12" s="363" t="s">
        <v>2229</v>
      </c>
      <c r="C12" s="335" t="s">
        <v>1746</v>
      </c>
      <c r="D12" s="86" t="s">
        <v>1747</v>
      </c>
      <c r="E12" s="86">
        <v>454407348</v>
      </c>
      <c r="F12" s="86" t="s">
        <v>1748</v>
      </c>
      <c r="G12" s="86" t="s">
        <v>1749</v>
      </c>
      <c r="H12" s="86">
        <v>42</v>
      </c>
      <c r="I12" s="86" t="s">
        <v>1748</v>
      </c>
      <c r="J12" s="86" t="s">
        <v>1750</v>
      </c>
      <c r="K12" s="4"/>
      <c r="L12" s="4">
        <v>14042.16</v>
      </c>
      <c r="M12" s="86" t="s">
        <v>1753</v>
      </c>
    </row>
    <row r="13" spans="1:13" ht="60" x14ac:dyDescent="0.2">
      <c r="A13" s="97">
        <v>4</v>
      </c>
      <c r="B13" s="363" t="s">
        <v>2230</v>
      </c>
      <c r="C13" s="335" t="s">
        <v>1746</v>
      </c>
      <c r="D13" s="86" t="s">
        <v>1754</v>
      </c>
      <c r="E13" s="86">
        <v>400166146</v>
      </c>
      <c r="F13" s="86" t="s">
        <v>1748</v>
      </c>
      <c r="G13" s="86" t="s">
        <v>1749</v>
      </c>
      <c r="H13" s="86">
        <v>30.75</v>
      </c>
      <c r="I13" s="86" t="s">
        <v>1748</v>
      </c>
      <c r="J13" s="86" t="s">
        <v>1750</v>
      </c>
      <c r="K13" s="4"/>
      <c r="L13" s="4">
        <v>5605.01</v>
      </c>
      <c r="M13" s="86" t="s">
        <v>1755</v>
      </c>
    </row>
    <row r="14" spans="1:13" ht="60" x14ac:dyDescent="0.2">
      <c r="A14" s="97">
        <v>5</v>
      </c>
      <c r="B14" s="363" t="s">
        <v>2230</v>
      </c>
      <c r="C14" s="335" t="s">
        <v>1746</v>
      </c>
      <c r="D14" s="86" t="s">
        <v>1754</v>
      </c>
      <c r="E14" s="86">
        <v>400166146</v>
      </c>
      <c r="F14" s="86" t="s">
        <v>1748</v>
      </c>
      <c r="G14" s="86" t="s">
        <v>1749</v>
      </c>
      <c r="H14" s="86">
        <v>30.75</v>
      </c>
      <c r="I14" s="86" t="s">
        <v>1748</v>
      </c>
      <c r="J14" s="86" t="s">
        <v>1750</v>
      </c>
      <c r="K14" s="4"/>
      <c r="L14" s="4">
        <v>5605.01</v>
      </c>
      <c r="M14" s="86" t="s">
        <v>1756</v>
      </c>
    </row>
    <row r="15" spans="1:13" ht="60" x14ac:dyDescent="0.2">
      <c r="A15" s="97">
        <v>6</v>
      </c>
      <c r="B15" s="363" t="s">
        <v>2230</v>
      </c>
      <c r="C15" s="335" t="s">
        <v>1746</v>
      </c>
      <c r="D15" s="86" t="s">
        <v>1754</v>
      </c>
      <c r="E15" s="86">
        <v>400166146</v>
      </c>
      <c r="F15" s="86" t="s">
        <v>1748</v>
      </c>
      <c r="G15" s="86" t="s">
        <v>1749</v>
      </c>
      <c r="H15" s="86">
        <v>30.75</v>
      </c>
      <c r="I15" s="86" t="s">
        <v>1748</v>
      </c>
      <c r="J15" s="86" t="s">
        <v>1750</v>
      </c>
      <c r="K15" s="4"/>
      <c r="L15" s="4">
        <v>5605.01</v>
      </c>
      <c r="M15" s="86" t="s">
        <v>1757</v>
      </c>
    </row>
    <row r="16" spans="1:13" ht="60" x14ac:dyDescent="0.2">
      <c r="A16" s="97">
        <v>7</v>
      </c>
      <c r="B16" s="363" t="s">
        <v>2230</v>
      </c>
      <c r="C16" s="335" t="s">
        <v>1746</v>
      </c>
      <c r="D16" s="86" t="s">
        <v>1754</v>
      </c>
      <c r="E16" s="86">
        <v>400166146</v>
      </c>
      <c r="F16" s="86" t="s">
        <v>1748</v>
      </c>
      <c r="G16" s="86" t="s">
        <v>1749</v>
      </c>
      <c r="H16" s="86">
        <v>30.75</v>
      </c>
      <c r="I16" s="86" t="s">
        <v>1748</v>
      </c>
      <c r="J16" s="86" t="s">
        <v>1750</v>
      </c>
      <c r="K16" s="4"/>
      <c r="L16" s="4">
        <v>5605.01</v>
      </c>
      <c r="M16" s="86" t="s">
        <v>1758</v>
      </c>
    </row>
    <row r="17" spans="1:13" ht="45" x14ac:dyDescent="0.2">
      <c r="A17" s="97">
        <v>8</v>
      </c>
      <c r="B17" s="363" t="s">
        <v>2230</v>
      </c>
      <c r="C17" s="335" t="s">
        <v>1746</v>
      </c>
      <c r="D17" s="86" t="s">
        <v>1754</v>
      </c>
      <c r="E17" s="86">
        <v>400166146</v>
      </c>
      <c r="F17" s="86" t="s">
        <v>1748</v>
      </c>
      <c r="G17" s="86" t="s">
        <v>1749</v>
      </c>
      <c r="H17" s="86">
        <v>30.75</v>
      </c>
      <c r="I17" s="86" t="s">
        <v>1748</v>
      </c>
      <c r="J17" s="86" t="s">
        <v>1750</v>
      </c>
      <c r="K17" s="4"/>
      <c r="L17" s="4">
        <v>5605.01</v>
      </c>
      <c r="M17" s="86" t="s">
        <v>1759</v>
      </c>
    </row>
    <row r="18" spans="1:13" ht="60" x14ac:dyDescent="0.2">
      <c r="A18" s="97">
        <v>9</v>
      </c>
      <c r="B18" s="363" t="s">
        <v>2230</v>
      </c>
      <c r="C18" s="335" t="s">
        <v>1746</v>
      </c>
      <c r="D18" s="86" t="s">
        <v>1754</v>
      </c>
      <c r="E18" s="86">
        <v>400166146</v>
      </c>
      <c r="F18" s="86" t="s">
        <v>1748</v>
      </c>
      <c r="G18" s="86" t="s">
        <v>1749</v>
      </c>
      <c r="H18" s="86">
        <v>30.75</v>
      </c>
      <c r="I18" s="86" t="s">
        <v>1748</v>
      </c>
      <c r="J18" s="86" t="s">
        <v>1750</v>
      </c>
      <c r="K18" s="4"/>
      <c r="L18" s="4">
        <v>5605.01</v>
      </c>
      <c r="M18" s="86" t="s">
        <v>1760</v>
      </c>
    </row>
    <row r="19" spans="1:13" ht="75" x14ac:dyDescent="0.2">
      <c r="A19" s="97">
        <v>10</v>
      </c>
      <c r="B19" s="363" t="s">
        <v>2230</v>
      </c>
      <c r="C19" s="335" t="s">
        <v>1746</v>
      </c>
      <c r="D19" s="86" t="s">
        <v>1754</v>
      </c>
      <c r="E19" s="86">
        <v>400166146</v>
      </c>
      <c r="F19" s="86" t="s">
        <v>1748</v>
      </c>
      <c r="G19" s="86" t="s">
        <v>1749</v>
      </c>
      <c r="H19" s="86">
        <v>30.75</v>
      </c>
      <c r="I19" s="86" t="s">
        <v>1748</v>
      </c>
      <c r="J19" s="86" t="s">
        <v>1750</v>
      </c>
      <c r="K19" s="4"/>
      <c r="L19" s="4">
        <v>5605.01</v>
      </c>
      <c r="M19" s="86" t="s">
        <v>1761</v>
      </c>
    </row>
    <row r="20" spans="1:13" ht="60" x14ac:dyDescent="0.2">
      <c r="A20" s="97">
        <v>11</v>
      </c>
      <c r="B20" s="363" t="s">
        <v>2230</v>
      </c>
      <c r="C20" s="335" t="s">
        <v>1746</v>
      </c>
      <c r="D20" s="86" t="s">
        <v>1754</v>
      </c>
      <c r="E20" s="86">
        <v>400166146</v>
      </c>
      <c r="F20" s="86" t="s">
        <v>1748</v>
      </c>
      <c r="G20" s="86" t="s">
        <v>1749</v>
      </c>
      <c r="H20" s="86">
        <v>30.75</v>
      </c>
      <c r="I20" s="86" t="s">
        <v>1748</v>
      </c>
      <c r="J20" s="86" t="s">
        <v>1750</v>
      </c>
      <c r="K20" s="4"/>
      <c r="L20" s="4">
        <v>5605.01</v>
      </c>
      <c r="M20" s="86" t="s">
        <v>1762</v>
      </c>
    </row>
    <row r="21" spans="1:13" ht="105" x14ac:dyDescent="0.2">
      <c r="A21" s="97">
        <v>12</v>
      </c>
      <c r="B21" s="363" t="s">
        <v>2231</v>
      </c>
      <c r="C21" s="335" t="s">
        <v>1746</v>
      </c>
      <c r="D21" s="86" t="s">
        <v>1763</v>
      </c>
      <c r="E21" s="86">
        <v>237111086</v>
      </c>
      <c r="F21" s="86" t="s">
        <v>1748</v>
      </c>
      <c r="G21" s="86" t="s">
        <v>1764</v>
      </c>
      <c r="H21" s="86">
        <v>2</v>
      </c>
      <c r="I21" s="86" t="s">
        <v>1748</v>
      </c>
      <c r="J21" s="86" t="s">
        <v>1765</v>
      </c>
      <c r="K21" s="4">
        <v>2500</v>
      </c>
      <c r="L21" s="4">
        <v>5000</v>
      </c>
      <c r="M21" s="86" t="s">
        <v>1766</v>
      </c>
    </row>
    <row r="22" spans="1:13" ht="105" x14ac:dyDescent="0.2">
      <c r="A22" s="97">
        <v>13</v>
      </c>
      <c r="B22" s="363" t="s">
        <v>2231</v>
      </c>
      <c r="C22" s="335" t="s">
        <v>1746</v>
      </c>
      <c r="D22" s="86" t="s">
        <v>1763</v>
      </c>
      <c r="E22" s="86">
        <v>237111086</v>
      </c>
      <c r="F22" s="86" t="s">
        <v>1748</v>
      </c>
      <c r="G22" s="86" t="s">
        <v>1764</v>
      </c>
      <c r="H22" s="86">
        <v>2</v>
      </c>
      <c r="I22" s="86" t="s">
        <v>1748</v>
      </c>
      <c r="J22" s="86" t="s">
        <v>1765</v>
      </c>
      <c r="K22" s="4">
        <v>2500</v>
      </c>
      <c r="L22" s="4">
        <v>5000</v>
      </c>
      <c r="M22" s="86" t="s">
        <v>1767</v>
      </c>
    </row>
    <row r="23" spans="1:13" ht="105" x14ac:dyDescent="0.2">
      <c r="A23" s="97">
        <v>14</v>
      </c>
      <c r="B23" s="363" t="s">
        <v>2231</v>
      </c>
      <c r="C23" s="335" t="s">
        <v>1746</v>
      </c>
      <c r="D23" s="86" t="s">
        <v>1763</v>
      </c>
      <c r="E23" s="86">
        <v>237111086</v>
      </c>
      <c r="F23" s="86" t="s">
        <v>1748</v>
      </c>
      <c r="G23" s="86" t="s">
        <v>1764</v>
      </c>
      <c r="H23" s="86">
        <v>2</v>
      </c>
      <c r="I23" s="86" t="s">
        <v>1748</v>
      </c>
      <c r="J23" s="86" t="s">
        <v>1765</v>
      </c>
      <c r="K23" s="4">
        <v>2500</v>
      </c>
      <c r="L23" s="4">
        <v>5000</v>
      </c>
      <c r="M23" s="86" t="s">
        <v>1768</v>
      </c>
    </row>
    <row r="24" spans="1:13" ht="105" x14ac:dyDescent="0.2">
      <c r="A24" s="97">
        <v>15</v>
      </c>
      <c r="B24" s="363" t="s">
        <v>2231</v>
      </c>
      <c r="C24" s="335" t="s">
        <v>1746</v>
      </c>
      <c r="D24" s="86" t="s">
        <v>1763</v>
      </c>
      <c r="E24" s="86">
        <v>237111086</v>
      </c>
      <c r="F24" s="86" t="s">
        <v>1748</v>
      </c>
      <c r="G24" s="86" t="s">
        <v>1764</v>
      </c>
      <c r="H24" s="86">
        <v>2</v>
      </c>
      <c r="I24" s="86" t="s">
        <v>1748</v>
      </c>
      <c r="J24" s="86" t="s">
        <v>1765</v>
      </c>
      <c r="K24" s="4">
        <v>2500</v>
      </c>
      <c r="L24" s="4">
        <v>5000</v>
      </c>
      <c r="M24" s="86" t="s">
        <v>1769</v>
      </c>
    </row>
    <row r="25" spans="1:13" ht="225" x14ac:dyDescent="0.2">
      <c r="A25" s="97">
        <v>16</v>
      </c>
      <c r="B25" s="363" t="s">
        <v>2235</v>
      </c>
      <c r="C25" s="335" t="s">
        <v>1770</v>
      </c>
      <c r="D25" s="86" t="s">
        <v>1771</v>
      </c>
      <c r="E25" s="86">
        <v>212919797</v>
      </c>
      <c r="F25" s="86" t="s">
        <v>1748</v>
      </c>
      <c r="G25" s="86" t="s">
        <v>1749</v>
      </c>
      <c r="H25" s="86" t="s">
        <v>1772</v>
      </c>
      <c r="I25" s="86" t="s">
        <v>1748</v>
      </c>
      <c r="J25" s="86" t="s">
        <v>1773</v>
      </c>
      <c r="K25" s="4"/>
      <c r="L25" s="4">
        <v>5000</v>
      </c>
      <c r="M25" s="86" t="s">
        <v>1774</v>
      </c>
    </row>
    <row r="26" spans="1:13" ht="405" x14ac:dyDescent="0.2">
      <c r="A26" s="97">
        <v>17</v>
      </c>
      <c r="B26" s="363" t="s">
        <v>2235</v>
      </c>
      <c r="C26" s="335" t="s">
        <v>1770</v>
      </c>
      <c r="D26" s="86" t="s">
        <v>1771</v>
      </c>
      <c r="E26" s="86">
        <v>212919797</v>
      </c>
      <c r="F26" s="86" t="s">
        <v>1748</v>
      </c>
      <c r="G26" s="86" t="s">
        <v>1749</v>
      </c>
      <c r="H26" s="86"/>
      <c r="I26" s="86" t="s">
        <v>1748</v>
      </c>
      <c r="J26" s="86"/>
      <c r="K26" s="4"/>
      <c r="L26" s="4">
        <v>5000</v>
      </c>
      <c r="M26" s="86" t="s">
        <v>1775</v>
      </c>
    </row>
    <row r="27" spans="1:13" ht="225" x14ac:dyDescent="0.2">
      <c r="A27" s="97">
        <v>18</v>
      </c>
      <c r="B27" s="363" t="s">
        <v>2233</v>
      </c>
      <c r="C27" s="335" t="s">
        <v>1770</v>
      </c>
      <c r="D27" s="86" t="s">
        <v>1776</v>
      </c>
      <c r="E27" s="86">
        <v>400188541</v>
      </c>
      <c r="F27" s="86" t="s">
        <v>1748</v>
      </c>
      <c r="G27" s="86" t="s">
        <v>1777</v>
      </c>
      <c r="H27" s="86" t="s">
        <v>1778</v>
      </c>
      <c r="I27" s="86" t="s">
        <v>1748</v>
      </c>
      <c r="J27" s="86" t="s">
        <v>1773</v>
      </c>
      <c r="K27" s="4"/>
      <c r="L27" s="4">
        <v>1000</v>
      </c>
      <c r="M27" s="86" t="s">
        <v>1779</v>
      </c>
    </row>
    <row r="28" spans="1:13" ht="240" x14ac:dyDescent="0.2">
      <c r="A28" s="97">
        <v>19</v>
      </c>
      <c r="B28" s="363" t="s">
        <v>2233</v>
      </c>
      <c r="C28" s="335" t="s">
        <v>1770</v>
      </c>
      <c r="D28" s="86" t="s">
        <v>1780</v>
      </c>
      <c r="E28" s="86">
        <v>401951189</v>
      </c>
      <c r="F28" s="86" t="s">
        <v>1748</v>
      </c>
      <c r="G28" s="86" t="s">
        <v>1777</v>
      </c>
      <c r="H28" s="86" t="s">
        <v>1781</v>
      </c>
      <c r="I28" s="86" t="s">
        <v>1748</v>
      </c>
      <c r="J28" s="86" t="s">
        <v>1773</v>
      </c>
      <c r="K28" s="4"/>
      <c r="L28" s="4">
        <v>1588.09</v>
      </c>
      <c r="M28" s="86" t="s">
        <v>1782</v>
      </c>
    </row>
    <row r="29" spans="1:13" ht="405" x14ac:dyDescent="0.2">
      <c r="A29" s="97">
        <v>20</v>
      </c>
      <c r="B29" s="363" t="s">
        <v>2233</v>
      </c>
      <c r="C29" s="335" t="s">
        <v>1770</v>
      </c>
      <c r="D29" s="86" t="s">
        <v>1783</v>
      </c>
      <c r="E29" s="86">
        <v>405338692</v>
      </c>
      <c r="F29" s="86" t="s">
        <v>1748</v>
      </c>
      <c r="G29" s="86" t="s">
        <v>1777</v>
      </c>
      <c r="H29" s="86"/>
      <c r="I29" s="86" t="s">
        <v>1748</v>
      </c>
      <c r="J29" s="86"/>
      <c r="K29" s="4"/>
      <c r="L29" s="4">
        <v>1000</v>
      </c>
      <c r="M29" s="86" t="s">
        <v>1784</v>
      </c>
    </row>
    <row r="30" spans="1:13" ht="360" x14ac:dyDescent="0.2">
      <c r="A30" s="97">
        <v>21</v>
      </c>
      <c r="B30" s="363" t="s">
        <v>2236</v>
      </c>
      <c r="C30" s="335" t="s">
        <v>1770</v>
      </c>
      <c r="D30" s="86" t="s">
        <v>1776</v>
      </c>
      <c r="E30" s="86">
        <v>400188541</v>
      </c>
      <c r="F30" s="86" t="s">
        <v>1748</v>
      </c>
      <c r="G30" s="86" t="s">
        <v>1777</v>
      </c>
      <c r="H30" s="86"/>
      <c r="I30" s="86" t="s">
        <v>1748</v>
      </c>
      <c r="J30" s="86"/>
      <c r="K30" s="4"/>
      <c r="L30" s="4">
        <v>500</v>
      </c>
      <c r="M30" s="86" t="s">
        <v>1785</v>
      </c>
    </row>
    <row r="31" spans="1:13" ht="135" x14ac:dyDescent="0.2">
      <c r="A31" s="97">
        <v>22</v>
      </c>
      <c r="B31" s="363" t="s">
        <v>2235</v>
      </c>
      <c r="C31" s="335" t="s">
        <v>1786</v>
      </c>
      <c r="D31" s="86" t="s">
        <v>1787</v>
      </c>
      <c r="E31" s="86">
        <v>233643457</v>
      </c>
      <c r="F31" s="86" t="s">
        <v>1748</v>
      </c>
      <c r="G31" s="86" t="s">
        <v>1749</v>
      </c>
      <c r="H31" s="86">
        <v>8000</v>
      </c>
      <c r="I31" s="86" t="s">
        <v>1748</v>
      </c>
      <c r="J31" s="86" t="s">
        <v>1788</v>
      </c>
      <c r="K31" s="4"/>
      <c r="L31" s="4">
        <v>2000</v>
      </c>
      <c r="M31" s="86" t="s">
        <v>1789</v>
      </c>
    </row>
    <row r="32" spans="1:13" ht="270" x14ac:dyDescent="0.2">
      <c r="A32" s="97">
        <v>23</v>
      </c>
      <c r="B32" s="363" t="s">
        <v>2235</v>
      </c>
      <c r="C32" s="335" t="s">
        <v>1770</v>
      </c>
      <c r="D32" s="86" t="s">
        <v>1790</v>
      </c>
      <c r="E32" s="86">
        <v>406146237</v>
      </c>
      <c r="F32" s="86" t="s">
        <v>1748</v>
      </c>
      <c r="G32" s="86" t="s">
        <v>1749</v>
      </c>
      <c r="H32" s="86" t="s">
        <v>1791</v>
      </c>
      <c r="I32" s="86" t="s">
        <v>1748</v>
      </c>
      <c r="J32" s="86" t="s">
        <v>1773</v>
      </c>
      <c r="K32" s="4"/>
      <c r="L32" s="4">
        <v>7071.4</v>
      </c>
      <c r="M32" s="86" t="s">
        <v>1792</v>
      </c>
    </row>
    <row r="33" spans="1:13" ht="375" x14ac:dyDescent="0.2">
      <c r="A33" s="97">
        <v>24</v>
      </c>
      <c r="B33" s="363" t="s">
        <v>2236</v>
      </c>
      <c r="C33" s="335" t="s">
        <v>1770</v>
      </c>
      <c r="D33" s="86" t="s">
        <v>1793</v>
      </c>
      <c r="E33" s="86">
        <v>406069757</v>
      </c>
      <c r="F33" s="86" t="s">
        <v>1748</v>
      </c>
      <c r="G33" s="86" t="s">
        <v>1777</v>
      </c>
      <c r="H33" s="86"/>
      <c r="I33" s="86" t="s">
        <v>1748</v>
      </c>
      <c r="J33" s="86"/>
      <c r="K33" s="4"/>
      <c r="L33" s="4">
        <v>400</v>
      </c>
      <c r="M33" s="86" t="s">
        <v>1794</v>
      </c>
    </row>
    <row r="34" spans="1:13" ht="375" x14ac:dyDescent="0.2">
      <c r="A34" s="97">
        <v>25</v>
      </c>
      <c r="B34" s="363" t="s">
        <v>2235</v>
      </c>
      <c r="C34" s="335" t="s">
        <v>1770</v>
      </c>
      <c r="D34" s="86" t="s">
        <v>1795</v>
      </c>
      <c r="E34" s="86">
        <v>220014464</v>
      </c>
      <c r="F34" s="86" t="s">
        <v>1748</v>
      </c>
      <c r="G34" s="86" t="s">
        <v>1749</v>
      </c>
      <c r="H34" s="86"/>
      <c r="I34" s="86" t="s">
        <v>1748</v>
      </c>
      <c r="J34" s="86"/>
      <c r="K34" s="4"/>
      <c r="L34" s="4">
        <v>1400</v>
      </c>
      <c r="M34" s="86" t="s">
        <v>1796</v>
      </c>
    </row>
    <row r="35" spans="1:13" ht="255" x14ac:dyDescent="0.2">
      <c r="A35" s="97">
        <v>26</v>
      </c>
      <c r="B35" s="363" t="s">
        <v>2235</v>
      </c>
      <c r="C35" s="335" t="s">
        <v>1770</v>
      </c>
      <c r="D35" s="86" t="s">
        <v>1795</v>
      </c>
      <c r="E35" s="86">
        <v>220014464</v>
      </c>
      <c r="F35" s="86" t="s">
        <v>1748</v>
      </c>
      <c r="G35" s="86" t="s">
        <v>1749</v>
      </c>
      <c r="H35" s="86" t="s">
        <v>1797</v>
      </c>
      <c r="I35" s="86" t="s">
        <v>1748</v>
      </c>
      <c r="J35" s="86" t="s">
        <v>1773</v>
      </c>
      <c r="K35" s="4"/>
      <c r="L35" s="4">
        <v>600</v>
      </c>
      <c r="M35" s="86" t="s">
        <v>1798</v>
      </c>
    </row>
    <row r="36" spans="1:13" ht="409.5" x14ac:dyDescent="0.2">
      <c r="A36" s="97">
        <v>27</v>
      </c>
      <c r="B36" s="363" t="s">
        <v>2236</v>
      </c>
      <c r="C36" s="335" t="s">
        <v>1770</v>
      </c>
      <c r="D36" s="86" t="s">
        <v>1790</v>
      </c>
      <c r="E36" s="86">
        <v>406146237</v>
      </c>
      <c r="F36" s="86" t="s">
        <v>1748</v>
      </c>
      <c r="G36" s="86" t="s">
        <v>1777</v>
      </c>
      <c r="H36" s="86"/>
      <c r="I36" s="86" t="s">
        <v>1748</v>
      </c>
      <c r="J36" s="86"/>
      <c r="K36" s="4"/>
      <c r="L36" s="4">
        <v>400</v>
      </c>
      <c r="M36" s="86" t="s">
        <v>1799</v>
      </c>
    </row>
    <row r="37" spans="1:13" ht="409.5" x14ac:dyDescent="0.2">
      <c r="A37" s="97">
        <v>28</v>
      </c>
      <c r="B37" s="363" t="s">
        <v>2235</v>
      </c>
      <c r="C37" s="335" t="s">
        <v>1770</v>
      </c>
      <c r="D37" s="86" t="s">
        <v>1800</v>
      </c>
      <c r="E37" s="86">
        <v>205284789</v>
      </c>
      <c r="F37" s="86" t="s">
        <v>1748</v>
      </c>
      <c r="G37" s="86" t="s">
        <v>1777</v>
      </c>
      <c r="H37" s="86"/>
      <c r="I37" s="86" t="s">
        <v>1748</v>
      </c>
      <c r="J37" s="86"/>
      <c r="K37" s="4"/>
      <c r="L37" s="4">
        <v>46688.7</v>
      </c>
      <c r="M37" s="86" t="s">
        <v>1801</v>
      </c>
    </row>
    <row r="38" spans="1:13" ht="405" x14ac:dyDescent="0.2">
      <c r="A38" s="97">
        <v>29</v>
      </c>
      <c r="B38" s="363" t="s">
        <v>2236</v>
      </c>
      <c r="C38" s="335" t="s">
        <v>1770</v>
      </c>
      <c r="D38" s="86" t="s">
        <v>1802</v>
      </c>
      <c r="E38" s="86">
        <v>405283562</v>
      </c>
      <c r="F38" s="86" t="s">
        <v>1748</v>
      </c>
      <c r="G38" s="86" t="s">
        <v>1777</v>
      </c>
      <c r="H38" s="86"/>
      <c r="I38" s="86" t="s">
        <v>1748</v>
      </c>
      <c r="J38" s="86"/>
      <c r="K38" s="4"/>
      <c r="L38" s="4">
        <v>900</v>
      </c>
      <c r="M38" s="86" t="s">
        <v>1803</v>
      </c>
    </row>
    <row r="39" spans="1:13" ht="405" x14ac:dyDescent="0.2">
      <c r="A39" s="97">
        <v>30</v>
      </c>
      <c r="B39" s="363" t="s">
        <v>2236</v>
      </c>
      <c r="C39" s="335" t="s">
        <v>1770</v>
      </c>
      <c r="D39" s="86" t="s">
        <v>1802</v>
      </c>
      <c r="E39" s="86">
        <v>405283562</v>
      </c>
      <c r="F39" s="86" t="s">
        <v>1748</v>
      </c>
      <c r="G39" s="86" t="s">
        <v>1777</v>
      </c>
      <c r="H39" s="86"/>
      <c r="I39" s="86" t="s">
        <v>1748</v>
      </c>
      <c r="J39" s="86"/>
      <c r="K39" s="4"/>
      <c r="L39" s="4">
        <v>200</v>
      </c>
      <c r="M39" s="86" t="s">
        <v>1804</v>
      </c>
    </row>
    <row r="40" spans="1:13" ht="405" x14ac:dyDescent="0.2">
      <c r="A40" s="97">
        <v>31</v>
      </c>
      <c r="B40" s="363" t="s">
        <v>2236</v>
      </c>
      <c r="C40" s="335" t="s">
        <v>1770</v>
      </c>
      <c r="D40" s="86" t="s">
        <v>1802</v>
      </c>
      <c r="E40" s="86">
        <v>405283562</v>
      </c>
      <c r="F40" s="86" t="s">
        <v>1748</v>
      </c>
      <c r="G40" s="86" t="s">
        <v>1777</v>
      </c>
      <c r="H40" s="86"/>
      <c r="I40" s="86" t="s">
        <v>1748</v>
      </c>
      <c r="J40" s="86"/>
      <c r="K40" s="4"/>
      <c r="L40" s="4">
        <v>200</v>
      </c>
      <c r="M40" s="86" t="s">
        <v>1805</v>
      </c>
    </row>
    <row r="41" spans="1:13" ht="405" x14ac:dyDescent="0.2">
      <c r="A41" s="97">
        <v>32</v>
      </c>
      <c r="B41" s="363" t="s">
        <v>2236</v>
      </c>
      <c r="C41" s="335" t="s">
        <v>1770</v>
      </c>
      <c r="D41" s="86" t="s">
        <v>1802</v>
      </c>
      <c r="E41" s="86">
        <v>405283562</v>
      </c>
      <c r="F41" s="86" t="s">
        <v>1748</v>
      </c>
      <c r="G41" s="86" t="s">
        <v>1777</v>
      </c>
      <c r="H41" s="86"/>
      <c r="I41" s="86" t="s">
        <v>1748</v>
      </c>
      <c r="J41" s="86"/>
      <c r="K41" s="4"/>
      <c r="L41" s="4">
        <v>200</v>
      </c>
      <c r="M41" s="86" t="s">
        <v>1806</v>
      </c>
    </row>
    <row r="42" spans="1:13" ht="270" x14ac:dyDescent="0.2">
      <c r="A42" s="97">
        <v>33</v>
      </c>
      <c r="B42" s="363" t="s">
        <v>2235</v>
      </c>
      <c r="C42" s="335" t="s">
        <v>1770</v>
      </c>
      <c r="D42" s="86" t="s">
        <v>1807</v>
      </c>
      <c r="E42" s="86">
        <v>406101668</v>
      </c>
      <c r="F42" s="86" t="s">
        <v>1748</v>
      </c>
      <c r="G42" s="86" t="s">
        <v>1749</v>
      </c>
      <c r="H42" s="86" t="s">
        <v>1808</v>
      </c>
      <c r="I42" s="86" t="s">
        <v>1748</v>
      </c>
      <c r="J42" s="86" t="s">
        <v>1773</v>
      </c>
      <c r="K42" s="4"/>
      <c r="L42" s="4">
        <v>2500</v>
      </c>
      <c r="M42" s="86" t="s">
        <v>1809</v>
      </c>
    </row>
    <row r="43" spans="1:13" ht="255" x14ac:dyDescent="0.2">
      <c r="A43" s="97">
        <v>34</v>
      </c>
      <c r="B43" s="363" t="s">
        <v>2230</v>
      </c>
      <c r="C43" s="335" t="s">
        <v>1770</v>
      </c>
      <c r="D43" s="86" t="s">
        <v>1810</v>
      </c>
      <c r="E43" s="86">
        <v>218057224</v>
      </c>
      <c r="F43" s="86" t="s">
        <v>1748</v>
      </c>
      <c r="G43" s="86" t="s">
        <v>1749</v>
      </c>
      <c r="H43" s="86" t="s">
        <v>1772</v>
      </c>
      <c r="I43" s="86" t="s">
        <v>1748</v>
      </c>
      <c r="J43" s="86" t="s">
        <v>1773</v>
      </c>
      <c r="K43" s="4"/>
      <c r="L43" s="4">
        <v>1500</v>
      </c>
      <c r="M43" s="86" t="s">
        <v>1811</v>
      </c>
    </row>
    <row r="44" spans="1:13" ht="405" x14ac:dyDescent="0.2">
      <c r="A44" s="97">
        <v>35</v>
      </c>
      <c r="B44" s="363" t="s">
        <v>2230</v>
      </c>
      <c r="C44" s="335" t="s">
        <v>1770</v>
      </c>
      <c r="D44" s="86" t="s">
        <v>1810</v>
      </c>
      <c r="E44" s="86">
        <v>218057224</v>
      </c>
      <c r="F44" s="86" t="s">
        <v>1748</v>
      </c>
      <c r="G44" s="86" t="s">
        <v>1749</v>
      </c>
      <c r="H44" s="86"/>
      <c r="I44" s="86" t="s">
        <v>1748</v>
      </c>
      <c r="J44" s="86"/>
      <c r="K44" s="4"/>
      <c r="L44" s="4">
        <v>1500</v>
      </c>
      <c r="M44" s="86" t="s">
        <v>1812</v>
      </c>
    </row>
    <row r="45" spans="1:13" ht="405" x14ac:dyDescent="0.2">
      <c r="A45" s="97">
        <v>36</v>
      </c>
      <c r="B45" s="363" t="s">
        <v>2236</v>
      </c>
      <c r="C45" s="335" t="s">
        <v>1770</v>
      </c>
      <c r="D45" s="86" t="s">
        <v>1807</v>
      </c>
      <c r="E45" s="86">
        <v>406101668</v>
      </c>
      <c r="F45" s="86" t="s">
        <v>1748</v>
      </c>
      <c r="G45" s="86" t="s">
        <v>1777</v>
      </c>
      <c r="H45" s="86"/>
      <c r="I45" s="86" t="s">
        <v>1748</v>
      </c>
      <c r="J45" s="86"/>
      <c r="K45" s="4"/>
      <c r="L45" s="4">
        <v>500</v>
      </c>
      <c r="M45" s="86" t="s">
        <v>1813</v>
      </c>
    </row>
    <row r="46" spans="1:13" ht="270" x14ac:dyDescent="0.2">
      <c r="A46" s="97">
        <v>37</v>
      </c>
      <c r="B46" s="363" t="s">
        <v>2235</v>
      </c>
      <c r="C46" s="335" t="s">
        <v>1770</v>
      </c>
      <c r="D46" s="86" t="s">
        <v>1814</v>
      </c>
      <c r="E46" s="86">
        <v>405003106</v>
      </c>
      <c r="F46" s="86" t="s">
        <v>1748</v>
      </c>
      <c r="G46" s="86" t="s">
        <v>1749</v>
      </c>
      <c r="H46" s="86"/>
      <c r="I46" s="86" t="s">
        <v>1748</v>
      </c>
      <c r="J46" s="86"/>
      <c r="K46" s="4"/>
      <c r="L46" s="4">
        <v>2500</v>
      </c>
      <c r="M46" s="86" t="s">
        <v>1815</v>
      </c>
    </row>
    <row r="47" spans="1:13" ht="255" x14ac:dyDescent="0.2">
      <c r="A47" s="97">
        <v>38</v>
      </c>
      <c r="B47" s="363" t="s">
        <v>2233</v>
      </c>
      <c r="C47" s="335" t="s">
        <v>1770</v>
      </c>
      <c r="D47" s="86" t="s">
        <v>1816</v>
      </c>
      <c r="E47" s="86">
        <v>404470363</v>
      </c>
      <c r="F47" s="86" t="s">
        <v>1748</v>
      </c>
      <c r="G47" s="86" t="s">
        <v>1777</v>
      </c>
      <c r="H47" s="86" t="s">
        <v>1817</v>
      </c>
      <c r="I47" s="86" t="s">
        <v>1748</v>
      </c>
      <c r="J47" s="86" t="s">
        <v>1773</v>
      </c>
      <c r="K47" s="4"/>
      <c r="L47" s="4">
        <v>1250</v>
      </c>
      <c r="M47" s="86" t="s">
        <v>1818</v>
      </c>
    </row>
    <row r="48" spans="1:13" ht="255" x14ac:dyDescent="0.2">
      <c r="A48" s="97">
        <v>39</v>
      </c>
      <c r="B48" s="363" t="s">
        <v>2233</v>
      </c>
      <c r="C48" s="335" t="s">
        <v>1770</v>
      </c>
      <c r="D48" s="86" t="s">
        <v>1816</v>
      </c>
      <c r="E48" s="86">
        <v>404470363</v>
      </c>
      <c r="F48" s="86" t="s">
        <v>1748</v>
      </c>
      <c r="G48" s="86" t="s">
        <v>1777</v>
      </c>
      <c r="H48" s="86" t="s">
        <v>1817</v>
      </c>
      <c r="I48" s="86" t="s">
        <v>1748</v>
      </c>
      <c r="J48" s="86" t="s">
        <v>1773</v>
      </c>
      <c r="K48" s="4"/>
      <c r="L48" s="4">
        <v>1250</v>
      </c>
      <c r="M48" s="86" t="s">
        <v>1819</v>
      </c>
    </row>
    <row r="49" spans="1:13" ht="270" x14ac:dyDescent="0.2">
      <c r="A49" s="97">
        <v>40</v>
      </c>
      <c r="B49" s="363" t="s">
        <v>2233</v>
      </c>
      <c r="C49" s="335" t="s">
        <v>1770</v>
      </c>
      <c r="D49" s="86" t="s">
        <v>1820</v>
      </c>
      <c r="E49" s="86">
        <v>402084427</v>
      </c>
      <c r="F49" s="86" t="s">
        <v>1748</v>
      </c>
      <c r="G49" s="86" t="s">
        <v>1777</v>
      </c>
      <c r="H49" s="86" t="s">
        <v>1778</v>
      </c>
      <c r="I49" s="86" t="s">
        <v>1748</v>
      </c>
      <c r="J49" s="86" t="s">
        <v>1773</v>
      </c>
      <c r="K49" s="4"/>
      <c r="L49" s="4">
        <v>2500</v>
      </c>
      <c r="M49" s="86" t="s">
        <v>1821</v>
      </c>
    </row>
    <row r="50" spans="1:13" ht="405" x14ac:dyDescent="0.2">
      <c r="A50" s="97">
        <v>41</v>
      </c>
      <c r="B50" s="363" t="s">
        <v>2236</v>
      </c>
      <c r="C50" s="335" t="s">
        <v>1770</v>
      </c>
      <c r="D50" s="86" t="s">
        <v>1780</v>
      </c>
      <c r="E50" s="86">
        <v>401951189</v>
      </c>
      <c r="F50" s="86" t="s">
        <v>1748</v>
      </c>
      <c r="G50" s="86" t="s">
        <v>1777</v>
      </c>
      <c r="H50" s="86"/>
      <c r="I50" s="86" t="s">
        <v>1748</v>
      </c>
      <c r="J50" s="86"/>
      <c r="K50" s="4"/>
      <c r="L50" s="4">
        <v>1000</v>
      </c>
      <c r="M50" s="86" t="s">
        <v>1822</v>
      </c>
    </row>
    <row r="51" spans="1:13" ht="405" x14ac:dyDescent="0.2">
      <c r="A51" s="97">
        <v>42</v>
      </c>
      <c r="B51" s="363" t="s">
        <v>2236</v>
      </c>
      <c r="C51" s="335" t="s">
        <v>1770</v>
      </c>
      <c r="D51" s="86" t="s">
        <v>1820</v>
      </c>
      <c r="E51" s="86">
        <v>402084427</v>
      </c>
      <c r="F51" s="86" t="s">
        <v>1748</v>
      </c>
      <c r="G51" s="86" t="s">
        <v>1777</v>
      </c>
      <c r="H51" s="86"/>
      <c r="I51" s="86" t="s">
        <v>1748</v>
      </c>
      <c r="J51" s="86"/>
      <c r="K51" s="4"/>
      <c r="L51" s="4">
        <v>1000</v>
      </c>
      <c r="M51" s="86" t="s">
        <v>1823</v>
      </c>
    </row>
    <row r="52" spans="1:13" ht="270" x14ac:dyDescent="0.2">
      <c r="A52" s="97">
        <v>43</v>
      </c>
      <c r="B52" s="363" t="s">
        <v>2233</v>
      </c>
      <c r="C52" s="335" t="s">
        <v>1770</v>
      </c>
      <c r="D52" s="86" t="s">
        <v>1824</v>
      </c>
      <c r="E52" s="86">
        <v>419621528</v>
      </c>
      <c r="F52" s="86" t="s">
        <v>1748</v>
      </c>
      <c r="G52" s="86" t="s">
        <v>1777</v>
      </c>
      <c r="H52" s="86" t="s">
        <v>1825</v>
      </c>
      <c r="I52" s="86" t="s">
        <v>1748</v>
      </c>
      <c r="J52" s="86" t="s">
        <v>1773</v>
      </c>
      <c r="K52" s="4"/>
      <c r="L52" s="4">
        <v>300</v>
      </c>
      <c r="M52" s="86" t="s">
        <v>1826</v>
      </c>
    </row>
    <row r="53" spans="1:13" ht="375" x14ac:dyDescent="0.2">
      <c r="A53" s="97">
        <v>44</v>
      </c>
      <c r="B53" s="363" t="s">
        <v>2233</v>
      </c>
      <c r="C53" s="335" t="s">
        <v>1770</v>
      </c>
      <c r="D53" s="86" t="s">
        <v>1827</v>
      </c>
      <c r="E53" s="86">
        <v>415593414</v>
      </c>
      <c r="F53" s="86" t="s">
        <v>1748</v>
      </c>
      <c r="G53" s="86" t="s">
        <v>1777</v>
      </c>
      <c r="H53" s="86" t="s">
        <v>1828</v>
      </c>
      <c r="I53" s="86" t="s">
        <v>1748</v>
      </c>
      <c r="J53" s="86" t="s">
        <v>1773</v>
      </c>
      <c r="K53" s="4"/>
      <c r="L53" s="4">
        <v>1000</v>
      </c>
      <c r="M53" s="86" t="s">
        <v>1829</v>
      </c>
    </row>
    <row r="54" spans="1:13" ht="375" x14ac:dyDescent="0.2">
      <c r="A54" s="97">
        <v>45</v>
      </c>
      <c r="B54" s="363" t="s">
        <v>2236</v>
      </c>
      <c r="C54" s="335" t="s">
        <v>1770</v>
      </c>
      <c r="D54" s="86" t="s">
        <v>1830</v>
      </c>
      <c r="E54" s="86">
        <v>205075014</v>
      </c>
      <c r="F54" s="86" t="s">
        <v>1748</v>
      </c>
      <c r="G54" s="86" t="s">
        <v>1777</v>
      </c>
      <c r="H54" s="86"/>
      <c r="I54" s="86" t="s">
        <v>1748</v>
      </c>
      <c r="J54" s="86"/>
      <c r="K54" s="4"/>
      <c r="L54" s="4">
        <v>810</v>
      </c>
      <c r="M54" s="86" t="s">
        <v>1831</v>
      </c>
    </row>
    <row r="55" spans="1:13" ht="270" x14ac:dyDescent="0.2">
      <c r="A55" s="97">
        <v>46</v>
      </c>
      <c r="B55" s="363" t="s">
        <v>2236</v>
      </c>
      <c r="C55" s="335" t="s">
        <v>1770</v>
      </c>
      <c r="D55" s="86" t="s">
        <v>1830</v>
      </c>
      <c r="E55" s="86">
        <v>205075014</v>
      </c>
      <c r="F55" s="86" t="s">
        <v>1748</v>
      </c>
      <c r="G55" s="86" t="s">
        <v>1777</v>
      </c>
      <c r="H55" s="86"/>
      <c r="I55" s="86" t="s">
        <v>1748</v>
      </c>
      <c r="J55" s="86"/>
      <c r="K55" s="4"/>
      <c r="L55" s="4">
        <v>100</v>
      </c>
      <c r="M55" s="86" t="s">
        <v>1832</v>
      </c>
    </row>
    <row r="56" spans="1:13" ht="360" x14ac:dyDescent="0.2">
      <c r="A56" s="97">
        <v>47</v>
      </c>
      <c r="B56" s="363" t="s">
        <v>2236</v>
      </c>
      <c r="C56" s="335" t="s">
        <v>1770</v>
      </c>
      <c r="D56" s="86" t="s">
        <v>1830</v>
      </c>
      <c r="E56" s="86">
        <v>205075014</v>
      </c>
      <c r="F56" s="86" t="s">
        <v>1748</v>
      </c>
      <c r="G56" s="86" t="s">
        <v>1777</v>
      </c>
      <c r="H56" s="86"/>
      <c r="I56" s="86" t="s">
        <v>1748</v>
      </c>
      <c r="J56" s="86"/>
      <c r="K56" s="4"/>
      <c r="L56" s="4">
        <v>80</v>
      </c>
      <c r="M56" s="86" t="s">
        <v>1833</v>
      </c>
    </row>
    <row r="57" spans="1:13" ht="255" x14ac:dyDescent="0.2">
      <c r="A57" s="97">
        <v>48</v>
      </c>
      <c r="B57" s="363" t="s">
        <v>2235</v>
      </c>
      <c r="C57" s="335" t="s">
        <v>1770</v>
      </c>
      <c r="D57" s="86" t="s">
        <v>1834</v>
      </c>
      <c r="E57" s="86">
        <v>55001012531</v>
      </c>
      <c r="F57" s="86" t="s">
        <v>1748</v>
      </c>
      <c r="G57" s="86" t="s">
        <v>1749</v>
      </c>
      <c r="H57" s="86" t="s">
        <v>1835</v>
      </c>
      <c r="I57" s="86" t="s">
        <v>1748</v>
      </c>
      <c r="J57" s="86" t="s">
        <v>1773</v>
      </c>
      <c r="K57" s="4"/>
      <c r="L57" s="4">
        <v>600</v>
      </c>
      <c r="M57" s="86" t="s">
        <v>1836</v>
      </c>
    </row>
    <row r="58" spans="1:13" ht="255" x14ac:dyDescent="0.2">
      <c r="A58" s="97">
        <v>49</v>
      </c>
      <c r="B58" s="363" t="s">
        <v>2235</v>
      </c>
      <c r="C58" s="335" t="s">
        <v>1770</v>
      </c>
      <c r="D58" s="86" t="s">
        <v>1834</v>
      </c>
      <c r="E58" s="86">
        <v>55001012531</v>
      </c>
      <c r="F58" s="86" t="s">
        <v>1748</v>
      </c>
      <c r="G58" s="86" t="s">
        <v>1749</v>
      </c>
      <c r="H58" s="86" t="s">
        <v>1837</v>
      </c>
      <c r="I58" s="86" t="s">
        <v>1748</v>
      </c>
      <c r="J58" s="86" t="s">
        <v>1773</v>
      </c>
      <c r="K58" s="4"/>
      <c r="L58" s="4">
        <v>400</v>
      </c>
      <c r="M58" s="86" t="s">
        <v>1838</v>
      </c>
    </row>
    <row r="59" spans="1:13" ht="405" x14ac:dyDescent="0.2">
      <c r="A59" s="97">
        <v>50</v>
      </c>
      <c r="B59" s="363" t="s">
        <v>2235</v>
      </c>
      <c r="C59" s="335" t="s">
        <v>1770</v>
      </c>
      <c r="D59" s="86" t="s">
        <v>1834</v>
      </c>
      <c r="E59" s="86">
        <v>55001012531</v>
      </c>
      <c r="F59" s="86" t="s">
        <v>1748</v>
      </c>
      <c r="G59" s="86" t="s">
        <v>1749</v>
      </c>
      <c r="H59" s="86"/>
      <c r="I59" s="86" t="s">
        <v>1748</v>
      </c>
      <c r="J59" s="86"/>
      <c r="K59" s="4"/>
      <c r="L59" s="4">
        <v>1000</v>
      </c>
      <c r="M59" s="86" t="s">
        <v>1839</v>
      </c>
    </row>
    <row r="60" spans="1:13" ht="405" x14ac:dyDescent="0.2">
      <c r="A60" s="97">
        <v>51</v>
      </c>
      <c r="B60" s="363" t="s">
        <v>2236</v>
      </c>
      <c r="C60" s="335" t="s">
        <v>1770</v>
      </c>
      <c r="D60" s="86" t="s">
        <v>1827</v>
      </c>
      <c r="E60" s="86">
        <v>415593414</v>
      </c>
      <c r="F60" s="86" t="s">
        <v>1748</v>
      </c>
      <c r="G60" s="86" t="s">
        <v>1777</v>
      </c>
      <c r="H60" s="86"/>
      <c r="I60" s="86" t="s">
        <v>1748</v>
      </c>
      <c r="J60" s="86"/>
      <c r="K60" s="4"/>
      <c r="L60" s="4">
        <v>500</v>
      </c>
      <c r="M60" s="86" t="s">
        <v>1840</v>
      </c>
    </row>
    <row r="61" spans="1:13" ht="255" x14ac:dyDescent="0.2">
      <c r="A61" s="97">
        <v>52</v>
      </c>
      <c r="B61" s="363" t="s">
        <v>2233</v>
      </c>
      <c r="C61" s="335" t="s">
        <v>1770</v>
      </c>
      <c r="D61" s="86" t="s">
        <v>1841</v>
      </c>
      <c r="E61" s="86">
        <v>404550026</v>
      </c>
      <c r="F61" s="86" t="s">
        <v>1748</v>
      </c>
      <c r="G61" s="86" t="s">
        <v>1777</v>
      </c>
      <c r="H61" s="86" t="s">
        <v>1842</v>
      </c>
      <c r="I61" s="86" t="s">
        <v>1748</v>
      </c>
      <c r="J61" s="86" t="s">
        <v>1773</v>
      </c>
      <c r="K61" s="4"/>
      <c r="L61" s="4">
        <v>500</v>
      </c>
      <c r="M61" s="86" t="s">
        <v>1843</v>
      </c>
    </row>
    <row r="62" spans="1:13" ht="270" x14ac:dyDescent="0.2">
      <c r="A62" s="97">
        <v>53</v>
      </c>
      <c r="B62" s="363" t="s">
        <v>2233</v>
      </c>
      <c r="C62" s="335" t="s">
        <v>1770</v>
      </c>
      <c r="D62" s="86" t="s">
        <v>1844</v>
      </c>
      <c r="E62" s="86">
        <v>405371869</v>
      </c>
      <c r="F62" s="86" t="s">
        <v>1748</v>
      </c>
      <c r="G62" s="86" t="s">
        <v>1777</v>
      </c>
      <c r="H62" s="86" t="s">
        <v>1845</v>
      </c>
      <c r="I62" s="86" t="s">
        <v>1748</v>
      </c>
      <c r="J62" s="86" t="s">
        <v>1773</v>
      </c>
      <c r="K62" s="4"/>
      <c r="L62" s="4">
        <v>1000</v>
      </c>
      <c r="M62" s="86" t="s">
        <v>1846</v>
      </c>
    </row>
    <row r="63" spans="1:13" ht="409.5" x14ac:dyDescent="0.2">
      <c r="A63" s="97">
        <v>54</v>
      </c>
      <c r="B63" s="363" t="s">
        <v>2236</v>
      </c>
      <c r="C63" s="335" t="s">
        <v>1770</v>
      </c>
      <c r="D63" s="86" t="s">
        <v>1847</v>
      </c>
      <c r="E63" s="86">
        <v>206341010</v>
      </c>
      <c r="F63" s="86" t="s">
        <v>1748</v>
      </c>
      <c r="G63" s="86" t="s">
        <v>1777</v>
      </c>
      <c r="H63" s="86"/>
      <c r="I63" s="86" t="s">
        <v>1748</v>
      </c>
      <c r="J63" s="86"/>
      <c r="K63" s="4"/>
      <c r="L63" s="4">
        <v>500</v>
      </c>
      <c r="M63" s="86" t="s">
        <v>1848</v>
      </c>
    </row>
    <row r="64" spans="1:13" ht="270" x14ac:dyDescent="0.2">
      <c r="A64" s="97">
        <v>55</v>
      </c>
      <c r="B64" s="363" t="s">
        <v>2235</v>
      </c>
      <c r="C64" s="335" t="s">
        <v>1770</v>
      </c>
      <c r="D64" s="86" t="s">
        <v>1849</v>
      </c>
      <c r="E64" s="86">
        <v>227725511</v>
      </c>
      <c r="F64" s="86" t="s">
        <v>1748</v>
      </c>
      <c r="G64" s="86" t="s">
        <v>1749</v>
      </c>
      <c r="H64" s="86" t="s">
        <v>1850</v>
      </c>
      <c r="I64" s="86" t="s">
        <v>1748</v>
      </c>
      <c r="J64" s="86" t="s">
        <v>1773</v>
      </c>
      <c r="K64" s="4"/>
      <c r="L64" s="4">
        <v>4000</v>
      </c>
      <c r="M64" s="86" t="s">
        <v>1851</v>
      </c>
    </row>
    <row r="65" spans="1:13" ht="405" x14ac:dyDescent="0.2">
      <c r="A65" s="97">
        <v>56</v>
      </c>
      <c r="B65" s="363" t="s">
        <v>2235</v>
      </c>
      <c r="C65" s="335" t="s">
        <v>1770</v>
      </c>
      <c r="D65" s="86" t="s">
        <v>1849</v>
      </c>
      <c r="E65" s="86">
        <v>227725511</v>
      </c>
      <c r="F65" s="86" t="s">
        <v>1748</v>
      </c>
      <c r="G65" s="86" t="s">
        <v>1749</v>
      </c>
      <c r="H65" s="86"/>
      <c r="I65" s="86" t="s">
        <v>1748</v>
      </c>
      <c r="J65" s="86"/>
      <c r="K65" s="4"/>
      <c r="L65" s="4">
        <v>6000</v>
      </c>
      <c r="M65" s="86" t="s">
        <v>1852</v>
      </c>
    </row>
    <row r="66" spans="1:13" ht="270" x14ac:dyDescent="0.2">
      <c r="A66" s="97">
        <v>57</v>
      </c>
      <c r="B66" s="363" t="s">
        <v>2237</v>
      </c>
      <c r="C66" s="335" t="s">
        <v>1770</v>
      </c>
      <c r="D66" s="86" t="s">
        <v>1853</v>
      </c>
      <c r="E66" s="86">
        <v>416328307</v>
      </c>
      <c r="F66" s="86" t="s">
        <v>1748</v>
      </c>
      <c r="G66" s="86" t="s">
        <v>1749</v>
      </c>
      <c r="H66" s="86" t="s">
        <v>1854</v>
      </c>
      <c r="I66" s="86" t="s">
        <v>1748</v>
      </c>
      <c r="J66" s="86" t="s">
        <v>1773</v>
      </c>
      <c r="K66" s="4"/>
      <c r="L66" s="4">
        <v>3000</v>
      </c>
      <c r="M66" s="86" t="s">
        <v>1855</v>
      </c>
    </row>
    <row r="67" spans="1:13" ht="405" x14ac:dyDescent="0.2">
      <c r="A67" s="97">
        <v>58</v>
      </c>
      <c r="B67" s="363" t="s">
        <v>2237</v>
      </c>
      <c r="C67" s="335" t="s">
        <v>1770</v>
      </c>
      <c r="D67" s="86" t="s">
        <v>1853</v>
      </c>
      <c r="E67" s="86">
        <v>416328307</v>
      </c>
      <c r="F67" s="86" t="s">
        <v>1748</v>
      </c>
      <c r="G67" s="86" t="s">
        <v>1749</v>
      </c>
      <c r="H67" s="86"/>
      <c r="I67" s="86" t="s">
        <v>1748</v>
      </c>
      <c r="J67" s="86"/>
      <c r="K67" s="4"/>
      <c r="L67" s="4">
        <v>3000</v>
      </c>
      <c r="M67" s="86" t="s">
        <v>1856</v>
      </c>
    </row>
    <row r="68" spans="1:13" ht="405" x14ac:dyDescent="0.2">
      <c r="A68" s="97">
        <v>59</v>
      </c>
      <c r="B68" s="363" t="s">
        <v>2236</v>
      </c>
      <c r="C68" s="335" t="s">
        <v>1770</v>
      </c>
      <c r="D68" s="86" t="s">
        <v>1844</v>
      </c>
      <c r="E68" s="86">
        <v>405371869</v>
      </c>
      <c r="F68" s="86" t="s">
        <v>1748</v>
      </c>
      <c r="G68" s="86" t="s">
        <v>1777</v>
      </c>
      <c r="H68" s="86"/>
      <c r="I68" s="86" t="s">
        <v>1748</v>
      </c>
      <c r="J68" s="86"/>
      <c r="K68" s="4"/>
      <c r="L68" s="4">
        <v>1000</v>
      </c>
      <c r="M68" s="86" t="s">
        <v>1857</v>
      </c>
    </row>
    <row r="69" spans="1:13" ht="285" x14ac:dyDescent="0.2">
      <c r="A69" s="97">
        <v>60</v>
      </c>
      <c r="B69" s="363" t="s">
        <v>2233</v>
      </c>
      <c r="C69" s="335" t="s">
        <v>1770</v>
      </c>
      <c r="D69" s="86" t="s">
        <v>1858</v>
      </c>
      <c r="E69" s="86">
        <v>202353185</v>
      </c>
      <c r="F69" s="86" t="s">
        <v>1748</v>
      </c>
      <c r="G69" s="86" t="s">
        <v>1777</v>
      </c>
      <c r="H69" s="86"/>
      <c r="I69" s="86" t="s">
        <v>1748</v>
      </c>
      <c r="J69" s="86"/>
      <c r="K69" s="4"/>
      <c r="L69" s="4">
        <v>5483.32</v>
      </c>
      <c r="M69" s="86" t="s">
        <v>1859</v>
      </c>
    </row>
    <row r="70" spans="1:13" ht="409.5" x14ac:dyDescent="0.2">
      <c r="A70" s="97">
        <v>61</v>
      </c>
      <c r="B70" s="363" t="s">
        <v>2236</v>
      </c>
      <c r="C70" s="335" t="s">
        <v>1770</v>
      </c>
      <c r="D70" s="86" t="s">
        <v>1814</v>
      </c>
      <c r="E70" s="86">
        <v>405003106</v>
      </c>
      <c r="F70" s="86" t="s">
        <v>1748</v>
      </c>
      <c r="G70" s="86" t="s">
        <v>1777</v>
      </c>
      <c r="H70" s="86"/>
      <c r="I70" s="86" t="s">
        <v>1748</v>
      </c>
      <c r="J70" s="86"/>
      <c r="K70" s="4"/>
      <c r="L70" s="4">
        <v>700</v>
      </c>
      <c r="M70" s="86" t="s">
        <v>1860</v>
      </c>
    </row>
    <row r="71" spans="1:13" ht="270" x14ac:dyDescent="0.2">
      <c r="A71" s="97">
        <v>62</v>
      </c>
      <c r="B71" s="363" t="s">
        <v>2235</v>
      </c>
      <c r="C71" s="335" t="s">
        <v>1770</v>
      </c>
      <c r="D71" s="86" t="s">
        <v>1861</v>
      </c>
      <c r="E71" s="86">
        <v>406069757</v>
      </c>
      <c r="F71" s="86" t="s">
        <v>1748</v>
      </c>
      <c r="G71" s="86" t="s">
        <v>1749</v>
      </c>
      <c r="H71" s="86" t="s">
        <v>1778</v>
      </c>
      <c r="I71" s="86" t="s">
        <v>1748</v>
      </c>
      <c r="J71" s="86" t="s">
        <v>1773</v>
      </c>
      <c r="K71" s="4"/>
      <c r="L71" s="4">
        <v>3000</v>
      </c>
      <c r="M71" s="86" t="s">
        <v>1862</v>
      </c>
    </row>
    <row r="72" spans="1:13" ht="285" x14ac:dyDescent="0.2">
      <c r="A72" s="97">
        <v>63</v>
      </c>
      <c r="B72" s="363" t="s">
        <v>2233</v>
      </c>
      <c r="C72" s="335" t="s">
        <v>1770</v>
      </c>
      <c r="D72" s="86" t="s">
        <v>1863</v>
      </c>
      <c r="E72" s="86">
        <v>404413773</v>
      </c>
      <c r="F72" s="86" t="s">
        <v>1748</v>
      </c>
      <c r="G72" s="86" t="s">
        <v>1777</v>
      </c>
      <c r="H72" s="86" t="s">
        <v>1864</v>
      </c>
      <c r="I72" s="86" t="s">
        <v>1748</v>
      </c>
      <c r="J72" s="86" t="s">
        <v>1773</v>
      </c>
      <c r="K72" s="4"/>
      <c r="L72" s="4">
        <v>1250</v>
      </c>
      <c r="M72" s="86" t="s">
        <v>1865</v>
      </c>
    </row>
    <row r="73" spans="1:13" ht="405" x14ac:dyDescent="0.2">
      <c r="A73" s="97">
        <v>64</v>
      </c>
      <c r="B73" s="363" t="s">
        <v>2236</v>
      </c>
      <c r="C73" s="335" t="s">
        <v>1770</v>
      </c>
      <c r="D73" s="86" t="s">
        <v>1858</v>
      </c>
      <c r="E73" s="86">
        <v>202353185</v>
      </c>
      <c r="F73" s="86" t="s">
        <v>1748</v>
      </c>
      <c r="G73" s="86" t="s">
        <v>1777</v>
      </c>
      <c r="H73" s="86"/>
      <c r="I73" s="86" t="s">
        <v>1748</v>
      </c>
      <c r="J73" s="86"/>
      <c r="K73" s="4"/>
      <c r="L73" s="4">
        <v>1000</v>
      </c>
      <c r="M73" s="86" t="s">
        <v>1866</v>
      </c>
    </row>
    <row r="74" spans="1:13" ht="285" x14ac:dyDescent="0.2">
      <c r="A74" s="97">
        <v>65</v>
      </c>
      <c r="B74" s="363" t="s">
        <v>2233</v>
      </c>
      <c r="C74" s="335" t="s">
        <v>1770</v>
      </c>
      <c r="D74" s="86" t="s">
        <v>1867</v>
      </c>
      <c r="E74" s="86">
        <v>406132395</v>
      </c>
      <c r="F74" s="86" t="s">
        <v>1748</v>
      </c>
      <c r="G74" s="86" t="s">
        <v>1777</v>
      </c>
      <c r="H74" s="86" t="s">
        <v>1868</v>
      </c>
      <c r="I74" s="86" t="s">
        <v>1748</v>
      </c>
      <c r="J74" s="86" t="s">
        <v>1773</v>
      </c>
      <c r="K74" s="4"/>
      <c r="L74" s="4">
        <v>500</v>
      </c>
      <c r="M74" s="86" t="s">
        <v>1869</v>
      </c>
    </row>
    <row r="75" spans="1:13" ht="405" x14ac:dyDescent="0.2">
      <c r="A75" s="97">
        <v>66</v>
      </c>
      <c r="B75" s="363" t="s">
        <v>2236</v>
      </c>
      <c r="C75" s="335" t="s">
        <v>1770</v>
      </c>
      <c r="D75" s="86" t="s">
        <v>1824</v>
      </c>
      <c r="E75" s="86">
        <v>419621528</v>
      </c>
      <c r="F75" s="86" t="s">
        <v>1748</v>
      </c>
      <c r="G75" s="86" t="s">
        <v>1777</v>
      </c>
      <c r="H75" s="86"/>
      <c r="I75" s="86" t="s">
        <v>1748</v>
      </c>
      <c r="J75" s="86"/>
      <c r="K75" s="4"/>
      <c r="L75" s="4">
        <v>300</v>
      </c>
      <c r="M75" s="86" t="s">
        <v>1870</v>
      </c>
    </row>
    <row r="76" spans="1:13" ht="255" x14ac:dyDescent="0.2">
      <c r="A76" s="97">
        <v>67</v>
      </c>
      <c r="B76" s="363" t="s">
        <v>2235</v>
      </c>
      <c r="C76" s="335" t="s">
        <v>1770</v>
      </c>
      <c r="D76" s="86" t="s">
        <v>1871</v>
      </c>
      <c r="E76" s="86">
        <v>212822775</v>
      </c>
      <c r="F76" s="86" t="s">
        <v>1748</v>
      </c>
      <c r="G76" s="86" t="s">
        <v>1749</v>
      </c>
      <c r="H76" s="86" t="s">
        <v>1872</v>
      </c>
      <c r="I76" s="86" t="s">
        <v>1748</v>
      </c>
      <c r="J76" s="86" t="s">
        <v>1773</v>
      </c>
      <c r="K76" s="4"/>
      <c r="L76" s="4">
        <v>500</v>
      </c>
      <c r="M76" s="86" t="s">
        <v>1873</v>
      </c>
    </row>
    <row r="77" spans="1:13" ht="405" x14ac:dyDescent="0.2">
      <c r="A77" s="97">
        <v>68</v>
      </c>
      <c r="B77" s="363" t="s">
        <v>2235</v>
      </c>
      <c r="C77" s="335" t="s">
        <v>1770</v>
      </c>
      <c r="D77" s="86" t="s">
        <v>1871</v>
      </c>
      <c r="E77" s="86">
        <v>212822775</v>
      </c>
      <c r="F77" s="86" t="s">
        <v>1748</v>
      </c>
      <c r="G77" s="86" t="s">
        <v>1749</v>
      </c>
      <c r="H77" s="86"/>
      <c r="I77" s="86" t="s">
        <v>1748</v>
      </c>
      <c r="J77" s="86"/>
      <c r="K77" s="4"/>
      <c r="L77" s="4">
        <v>1000</v>
      </c>
      <c r="M77" s="86" t="s">
        <v>1874</v>
      </c>
    </row>
    <row r="78" spans="1:13" ht="135" x14ac:dyDescent="0.2">
      <c r="A78" s="97">
        <v>69</v>
      </c>
      <c r="B78" s="363" t="s">
        <v>2235</v>
      </c>
      <c r="C78" s="335" t="s">
        <v>1786</v>
      </c>
      <c r="D78" s="86" t="s">
        <v>1871</v>
      </c>
      <c r="E78" s="86">
        <v>212822775</v>
      </c>
      <c r="F78" s="86" t="s">
        <v>1748</v>
      </c>
      <c r="G78" s="86" t="s">
        <v>1749</v>
      </c>
      <c r="H78" s="86">
        <v>2000</v>
      </c>
      <c r="I78" s="86" t="s">
        <v>1748</v>
      </c>
      <c r="J78" s="86" t="s">
        <v>1788</v>
      </c>
      <c r="K78" s="4"/>
      <c r="L78" s="4">
        <v>3200</v>
      </c>
      <c r="M78" s="86" t="s">
        <v>1875</v>
      </c>
    </row>
    <row r="79" spans="1:13" ht="165" x14ac:dyDescent="0.2">
      <c r="A79" s="97">
        <v>70</v>
      </c>
      <c r="B79" s="363" t="s">
        <v>2235</v>
      </c>
      <c r="C79" s="335" t="s">
        <v>1786</v>
      </c>
      <c r="D79" s="86" t="s">
        <v>1871</v>
      </c>
      <c r="E79" s="86">
        <v>212822775</v>
      </c>
      <c r="F79" s="86" t="s">
        <v>1748</v>
      </c>
      <c r="G79" s="86" t="s">
        <v>1749</v>
      </c>
      <c r="H79" s="86">
        <v>60</v>
      </c>
      <c r="I79" s="86" t="s">
        <v>1748</v>
      </c>
      <c r="J79" s="86" t="s">
        <v>1788</v>
      </c>
      <c r="K79" s="4"/>
      <c r="L79" s="4">
        <v>300</v>
      </c>
      <c r="M79" s="86" t="s">
        <v>1876</v>
      </c>
    </row>
    <row r="80" spans="1:13" ht="270" x14ac:dyDescent="0.2">
      <c r="A80" s="97">
        <v>71</v>
      </c>
      <c r="B80" s="363" t="s">
        <v>2238</v>
      </c>
      <c r="C80" s="335" t="s">
        <v>1770</v>
      </c>
      <c r="D80" s="86" t="s">
        <v>1877</v>
      </c>
      <c r="E80" s="86">
        <v>427716153</v>
      </c>
      <c r="F80" s="86" t="s">
        <v>1748</v>
      </c>
      <c r="G80" s="86" t="s">
        <v>1878</v>
      </c>
      <c r="H80" s="86" t="s">
        <v>1879</v>
      </c>
      <c r="I80" s="86" t="s">
        <v>1748</v>
      </c>
      <c r="J80" s="86" t="s">
        <v>1773</v>
      </c>
      <c r="K80" s="4"/>
      <c r="L80" s="4">
        <v>1000</v>
      </c>
      <c r="M80" s="86" t="s">
        <v>1880</v>
      </c>
    </row>
    <row r="81" spans="1:13" ht="405" x14ac:dyDescent="0.2">
      <c r="A81" s="97">
        <v>72</v>
      </c>
      <c r="B81" s="363" t="s">
        <v>2238</v>
      </c>
      <c r="C81" s="335" t="s">
        <v>1770</v>
      </c>
      <c r="D81" s="86" t="s">
        <v>1877</v>
      </c>
      <c r="E81" s="86">
        <v>427716153</v>
      </c>
      <c r="F81" s="86" t="s">
        <v>1748</v>
      </c>
      <c r="G81" s="86" t="s">
        <v>1878</v>
      </c>
      <c r="H81" s="86"/>
      <c r="I81" s="86" t="s">
        <v>1748</v>
      </c>
      <c r="J81" s="86"/>
      <c r="K81" s="4"/>
      <c r="L81" s="4">
        <v>1500</v>
      </c>
      <c r="M81" s="86" t="s">
        <v>1881</v>
      </c>
    </row>
    <row r="82" spans="1:13" ht="409.5" x14ac:dyDescent="0.2">
      <c r="A82" s="97">
        <v>73</v>
      </c>
      <c r="B82" s="363" t="s">
        <v>2236</v>
      </c>
      <c r="C82" s="335" t="s">
        <v>1770</v>
      </c>
      <c r="D82" s="86" t="s">
        <v>1867</v>
      </c>
      <c r="E82" s="86">
        <v>406132395</v>
      </c>
      <c r="F82" s="86" t="s">
        <v>1748</v>
      </c>
      <c r="G82" s="86" t="s">
        <v>1777</v>
      </c>
      <c r="H82" s="86"/>
      <c r="I82" s="86" t="s">
        <v>1748</v>
      </c>
      <c r="J82" s="86"/>
      <c r="K82" s="4"/>
      <c r="L82" s="4">
        <v>500</v>
      </c>
      <c r="M82" s="86" t="s">
        <v>1882</v>
      </c>
    </row>
    <row r="83" spans="1:13" ht="270" x14ac:dyDescent="0.2">
      <c r="A83" s="97">
        <v>74</v>
      </c>
      <c r="B83" s="363" t="s">
        <v>2239</v>
      </c>
      <c r="C83" s="335" t="s">
        <v>1770</v>
      </c>
      <c r="D83" s="86" t="s">
        <v>1883</v>
      </c>
      <c r="E83" s="86">
        <v>404409252</v>
      </c>
      <c r="F83" s="86" t="s">
        <v>1748</v>
      </c>
      <c r="G83" s="86" t="s">
        <v>1777</v>
      </c>
      <c r="H83" s="86" t="s">
        <v>1884</v>
      </c>
      <c r="I83" s="86" t="s">
        <v>1748</v>
      </c>
      <c r="J83" s="86" t="s">
        <v>1773</v>
      </c>
      <c r="K83" s="4"/>
      <c r="L83" s="4">
        <v>833.33</v>
      </c>
      <c r="M83" s="86" t="s">
        <v>1885</v>
      </c>
    </row>
    <row r="84" spans="1:13" ht="270" x14ac:dyDescent="0.2">
      <c r="A84" s="97">
        <v>75</v>
      </c>
      <c r="B84" s="363" t="s">
        <v>2239</v>
      </c>
      <c r="C84" s="335" t="s">
        <v>1770</v>
      </c>
      <c r="D84" s="86" t="s">
        <v>1883</v>
      </c>
      <c r="E84" s="86">
        <v>404409252</v>
      </c>
      <c r="F84" s="86" t="s">
        <v>1748</v>
      </c>
      <c r="G84" s="86" t="s">
        <v>1777</v>
      </c>
      <c r="H84" s="86" t="s">
        <v>1884</v>
      </c>
      <c r="I84" s="86" t="s">
        <v>1748</v>
      </c>
      <c r="J84" s="86" t="s">
        <v>1773</v>
      </c>
      <c r="K84" s="4"/>
      <c r="L84" s="4">
        <v>833.33</v>
      </c>
      <c r="M84" s="86" t="s">
        <v>1886</v>
      </c>
    </row>
    <row r="85" spans="1:13" ht="405" x14ac:dyDescent="0.2">
      <c r="A85" s="97">
        <v>76</v>
      </c>
      <c r="B85" s="363" t="s">
        <v>2236</v>
      </c>
      <c r="C85" s="335" t="s">
        <v>1770</v>
      </c>
      <c r="D85" s="86" t="s">
        <v>1841</v>
      </c>
      <c r="E85" s="86">
        <v>404550026</v>
      </c>
      <c r="F85" s="86" t="s">
        <v>1748</v>
      </c>
      <c r="G85" s="86" t="s">
        <v>1777</v>
      </c>
      <c r="H85" s="86"/>
      <c r="I85" s="86" t="s">
        <v>1748</v>
      </c>
      <c r="J85" s="86"/>
      <c r="K85" s="4"/>
      <c r="L85" s="4">
        <v>300</v>
      </c>
      <c r="M85" s="86" t="s">
        <v>1887</v>
      </c>
    </row>
    <row r="86" spans="1:13" ht="255" x14ac:dyDescent="0.2">
      <c r="A86" s="97">
        <v>77</v>
      </c>
      <c r="B86" s="363" t="s">
        <v>2233</v>
      </c>
      <c r="C86" s="335" t="s">
        <v>1770</v>
      </c>
      <c r="D86" s="86" t="s">
        <v>1802</v>
      </c>
      <c r="E86" s="86">
        <v>405283562</v>
      </c>
      <c r="F86" s="86" t="s">
        <v>1748</v>
      </c>
      <c r="G86" s="86" t="s">
        <v>1777</v>
      </c>
      <c r="H86" s="86" t="s">
        <v>1888</v>
      </c>
      <c r="I86" s="86" t="s">
        <v>1748</v>
      </c>
      <c r="J86" s="86" t="s">
        <v>1773</v>
      </c>
      <c r="K86" s="4"/>
      <c r="L86" s="4">
        <v>3000</v>
      </c>
      <c r="M86" s="86" t="s">
        <v>1889</v>
      </c>
    </row>
    <row r="87" spans="1:13" ht="255" x14ac:dyDescent="0.2">
      <c r="A87" s="97">
        <v>78</v>
      </c>
      <c r="B87" s="363" t="s">
        <v>2233</v>
      </c>
      <c r="C87" s="335" t="s">
        <v>1770</v>
      </c>
      <c r="D87" s="86" t="s">
        <v>1802</v>
      </c>
      <c r="E87" s="86">
        <v>405283562</v>
      </c>
      <c r="F87" s="86" t="s">
        <v>1748</v>
      </c>
      <c r="G87" s="86" t="s">
        <v>1777</v>
      </c>
      <c r="H87" s="86" t="s">
        <v>1890</v>
      </c>
      <c r="I87" s="86" t="s">
        <v>1748</v>
      </c>
      <c r="J87" s="86" t="s">
        <v>1773</v>
      </c>
      <c r="K87" s="4"/>
      <c r="L87" s="4">
        <v>1600</v>
      </c>
      <c r="M87" s="86" t="s">
        <v>1891</v>
      </c>
    </row>
    <row r="88" spans="1:13" ht="315" x14ac:dyDescent="0.2">
      <c r="A88" s="97">
        <v>79</v>
      </c>
      <c r="B88" s="363" t="s">
        <v>2233</v>
      </c>
      <c r="C88" s="335" t="s">
        <v>1770</v>
      </c>
      <c r="D88" s="86" t="s">
        <v>1802</v>
      </c>
      <c r="E88" s="86">
        <v>405283562</v>
      </c>
      <c r="F88" s="86" t="s">
        <v>1748</v>
      </c>
      <c r="G88" s="86" t="s">
        <v>1777</v>
      </c>
      <c r="H88" s="86" t="s">
        <v>1888</v>
      </c>
      <c r="I88" s="86" t="s">
        <v>1748</v>
      </c>
      <c r="J88" s="86" t="s">
        <v>1773</v>
      </c>
      <c r="K88" s="4"/>
      <c r="L88" s="4">
        <v>3400</v>
      </c>
      <c r="M88" s="86" t="s">
        <v>1892</v>
      </c>
    </row>
    <row r="89" spans="1:13" ht="315" x14ac:dyDescent="0.2">
      <c r="A89" s="97">
        <v>80</v>
      </c>
      <c r="B89" s="363" t="s">
        <v>2233</v>
      </c>
      <c r="C89" s="335" t="s">
        <v>1770</v>
      </c>
      <c r="D89" s="86" t="s">
        <v>1802</v>
      </c>
      <c r="E89" s="86">
        <v>405283562</v>
      </c>
      <c r="F89" s="86" t="s">
        <v>1748</v>
      </c>
      <c r="G89" s="86" t="s">
        <v>1777</v>
      </c>
      <c r="H89" s="86" t="s">
        <v>1890</v>
      </c>
      <c r="I89" s="86" t="s">
        <v>1748</v>
      </c>
      <c r="J89" s="86" t="s">
        <v>1773</v>
      </c>
      <c r="K89" s="4"/>
      <c r="L89" s="4">
        <v>2000</v>
      </c>
      <c r="M89" s="86" t="s">
        <v>1893</v>
      </c>
    </row>
    <row r="90" spans="1:13" ht="285" x14ac:dyDescent="0.2">
      <c r="A90" s="97">
        <v>81</v>
      </c>
      <c r="B90" s="363" t="s">
        <v>2233</v>
      </c>
      <c r="C90" s="335" t="s">
        <v>1770</v>
      </c>
      <c r="D90" s="86" t="s">
        <v>1894</v>
      </c>
      <c r="E90" s="86">
        <v>406178283</v>
      </c>
      <c r="F90" s="86" t="s">
        <v>1748</v>
      </c>
      <c r="G90" s="86" t="s">
        <v>1777</v>
      </c>
      <c r="H90" s="86" t="s">
        <v>1778</v>
      </c>
      <c r="I90" s="86" t="s">
        <v>1748</v>
      </c>
      <c r="J90" s="86" t="s">
        <v>1773</v>
      </c>
      <c r="K90" s="4"/>
      <c r="L90" s="4">
        <v>661</v>
      </c>
      <c r="M90" s="86" t="s">
        <v>1895</v>
      </c>
    </row>
    <row r="91" spans="1:13" ht="285" x14ac:dyDescent="0.2">
      <c r="A91" s="97">
        <v>82</v>
      </c>
      <c r="B91" s="363" t="s">
        <v>2233</v>
      </c>
      <c r="C91" s="335" t="s">
        <v>1770</v>
      </c>
      <c r="D91" s="86" t="s">
        <v>1894</v>
      </c>
      <c r="E91" s="86">
        <v>406178283</v>
      </c>
      <c r="F91" s="86" t="s">
        <v>1748</v>
      </c>
      <c r="G91" s="86" t="s">
        <v>1777</v>
      </c>
      <c r="H91" s="86" t="s">
        <v>1896</v>
      </c>
      <c r="I91" s="86" t="s">
        <v>1748</v>
      </c>
      <c r="J91" s="86" t="s">
        <v>1773</v>
      </c>
      <c r="K91" s="4"/>
      <c r="L91" s="4">
        <v>991</v>
      </c>
      <c r="M91" s="86" t="s">
        <v>1897</v>
      </c>
    </row>
    <row r="92" spans="1:13" ht="150" x14ac:dyDescent="0.2">
      <c r="A92" s="97">
        <v>83</v>
      </c>
      <c r="B92" s="363" t="s">
        <v>2233</v>
      </c>
      <c r="C92" s="335" t="s">
        <v>1770</v>
      </c>
      <c r="D92" s="86" t="s">
        <v>1894</v>
      </c>
      <c r="E92" s="86">
        <v>406178283</v>
      </c>
      <c r="F92" s="86" t="s">
        <v>1748</v>
      </c>
      <c r="G92" s="86" t="s">
        <v>1777</v>
      </c>
      <c r="H92" s="86"/>
      <c r="I92" s="86" t="s">
        <v>1748</v>
      </c>
      <c r="J92" s="86"/>
      <c r="K92" s="4"/>
      <c r="L92" s="4">
        <v>935.42</v>
      </c>
      <c r="M92" s="86" t="s">
        <v>1898</v>
      </c>
    </row>
    <row r="93" spans="1:13" ht="405" x14ac:dyDescent="0.2">
      <c r="A93" s="97">
        <v>84</v>
      </c>
      <c r="B93" s="363" t="s">
        <v>2236</v>
      </c>
      <c r="C93" s="335" t="s">
        <v>1770</v>
      </c>
      <c r="D93" s="86" t="s">
        <v>1883</v>
      </c>
      <c r="E93" s="86">
        <v>404409252</v>
      </c>
      <c r="F93" s="86" t="s">
        <v>1748</v>
      </c>
      <c r="G93" s="86" t="s">
        <v>1777</v>
      </c>
      <c r="H93" s="86"/>
      <c r="I93" s="86" t="s">
        <v>1748</v>
      </c>
      <c r="J93" s="86"/>
      <c r="K93" s="4"/>
      <c r="L93" s="4">
        <v>2000</v>
      </c>
      <c r="M93" s="86" t="s">
        <v>1899</v>
      </c>
    </row>
    <row r="94" spans="1:13" ht="255" x14ac:dyDescent="0.2">
      <c r="A94" s="97">
        <v>85</v>
      </c>
      <c r="B94" s="363" t="s">
        <v>2233</v>
      </c>
      <c r="C94" s="335" t="s">
        <v>1770</v>
      </c>
      <c r="D94" s="86" t="s">
        <v>1900</v>
      </c>
      <c r="E94" s="86">
        <v>404473814</v>
      </c>
      <c r="F94" s="86" t="s">
        <v>1748</v>
      </c>
      <c r="G94" s="86" t="s">
        <v>1777</v>
      </c>
      <c r="H94" s="86" t="s">
        <v>1901</v>
      </c>
      <c r="I94" s="86" t="s">
        <v>1748</v>
      </c>
      <c r="J94" s="86" t="s">
        <v>1773</v>
      </c>
      <c r="K94" s="4"/>
      <c r="L94" s="4">
        <v>630</v>
      </c>
      <c r="M94" s="86" t="s">
        <v>1902</v>
      </c>
    </row>
    <row r="95" spans="1:13" ht="255" x14ac:dyDescent="0.2">
      <c r="A95" s="97">
        <v>86</v>
      </c>
      <c r="B95" s="363" t="s">
        <v>2233</v>
      </c>
      <c r="C95" s="335" t="s">
        <v>1770</v>
      </c>
      <c r="D95" s="86" t="s">
        <v>1900</v>
      </c>
      <c r="E95" s="86">
        <v>404473814</v>
      </c>
      <c r="F95" s="86" t="s">
        <v>1748</v>
      </c>
      <c r="G95" s="86" t="s">
        <v>1777</v>
      </c>
      <c r="H95" s="86" t="s">
        <v>1903</v>
      </c>
      <c r="I95" s="86" t="s">
        <v>1748</v>
      </c>
      <c r="J95" s="86" t="s">
        <v>1773</v>
      </c>
      <c r="K95" s="4"/>
      <c r="L95" s="4">
        <v>420</v>
      </c>
      <c r="M95" s="86" t="s">
        <v>1904</v>
      </c>
    </row>
    <row r="96" spans="1:13" ht="255" x14ac:dyDescent="0.2">
      <c r="A96" s="97">
        <v>87</v>
      </c>
      <c r="B96" s="363" t="s">
        <v>2233</v>
      </c>
      <c r="C96" s="335" t="s">
        <v>1770</v>
      </c>
      <c r="D96" s="86" t="s">
        <v>1900</v>
      </c>
      <c r="E96" s="86">
        <v>404473814</v>
      </c>
      <c r="F96" s="86" t="s">
        <v>1748</v>
      </c>
      <c r="G96" s="86" t="s">
        <v>1777</v>
      </c>
      <c r="H96" s="86" t="s">
        <v>1901</v>
      </c>
      <c r="I96" s="86" t="s">
        <v>1748</v>
      </c>
      <c r="J96" s="86" t="s">
        <v>1773</v>
      </c>
      <c r="K96" s="4"/>
      <c r="L96" s="4">
        <v>410</v>
      </c>
      <c r="M96" s="86" t="s">
        <v>1905</v>
      </c>
    </row>
    <row r="97" spans="1:13" ht="255" x14ac:dyDescent="0.2">
      <c r="A97" s="97">
        <v>88</v>
      </c>
      <c r="B97" s="363" t="s">
        <v>2233</v>
      </c>
      <c r="C97" s="335" t="s">
        <v>1770</v>
      </c>
      <c r="D97" s="86" t="s">
        <v>1900</v>
      </c>
      <c r="E97" s="86">
        <v>404473814</v>
      </c>
      <c r="F97" s="86" t="s">
        <v>1748</v>
      </c>
      <c r="G97" s="86" t="s">
        <v>1777</v>
      </c>
      <c r="H97" s="86" t="s">
        <v>1903</v>
      </c>
      <c r="I97" s="86" t="s">
        <v>1748</v>
      </c>
      <c r="J97" s="86" t="s">
        <v>1773</v>
      </c>
      <c r="K97" s="4"/>
      <c r="L97" s="4">
        <v>206</v>
      </c>
      <c r="M97" s="86" t="s">
        <v>1906</v>
      </c>
    </row>
    <row r="98" spans="1:13" ht="150" x14ac:dyDescent="0.2">
      <c r="A98" s="97">
        <v>89</v>
      </c>
      <c r="B98" s="363" t="s">
        <v>2233</v>
      </c>
      <c r="C98" s="335" t="s">
        <v>1770</v>
      </c>
      <c r="D98" s="86" t="s">
        <v>1900</v>
      </c>
      <c r="E98" s="86">
        <v>404473814</v>
      </c>
      <c r="F98" s="86" t="s">
        <v>1748</v>
      </c>
      <c r="G98" s="86" t="s">
        <v>1777</v>
      </c>
      <c r="H98" s="86"/>
      <c r="I98" s="86" t="s">
        <v>1748</v>
      </c>
      <c r="J98" s="86"/>
      <c r="K98" s="4"/>
      <c r="L98" s="4">
        <v>2149.98</v>
      </c>
      <c r="M98" s="86" t="s">
        <v>1898</v>
      </c>
    </row>
    <row r="99" spans="1:13" ht="405" x14ac:dyDescent="0.2">
      <c r="A99" s="97">
        <v>90</v>
      </c>
      <c r="B99" s="363" t="s">
        <v>2236</v>
      </c>
      <c r="C99" s="335" t="s">
        <v>1770</v>
      </c>
      <c r="D99" s="86" t="s">
        <v>1863</v>
      </c>
      <c r="E99" s="86">
        <v>404413773</v>
      </c>
      <c r="F99" s="86" t="s">
        <v>1748</v>
      </c>
      <c r="G99" s="86" t="s">
        <v>1777</v>
      </c>
      <c r="H99" s="86"/>
      <c r="I99" s="86" t="s">
        <v>1748</v>
      </c>
      <c r="J99" s="86"/>
      <c r="K99" s="4"/>
      <c r="L99" s="4">
        <v>500</v>
      </c>
      <c r="M99" s="86" t="s">
        <v>1907</v>
      </c>
    </row>
    <row r="100" spans="1:13" ht="405" x14ac:dyDescent="0.2">
      <c r="A100" s="97">
        <v>91</v>
      </c>
      <c r="B100" s="363" t="s">
        <v>2236</v>
      </c>
      <c r="C100" s="335" t="s">
        <v>1770</v>
      </c>
      <c r="D100" s="86" t="s">
        <v>1816</v>
      </c>
      <c r="E100" s="86">
        <v>404470363</v>
      </c>
      <c r="F100" s="86" t="s">
        <v>1748</v>
      </c>
      <c r="G100" s="86" t="s">
        <v>1777</v>
      </c>
      <c r="H100" s="86"/>
      <c r="I100" s="86" t="s">
        <v>1748</v>
      </c>
      <c r="J100" s="86"/>
      <c r="K100" s="4"/>
      <c r="L100" s="4">
        <v>1000</v>
      </c>
      <c r="M100" s="86" t="s">
        <v>1908</v>
      </c>
    </row>
    <row r="101" spans="1:13" ht="135" x14ac:dyDescent="0.2">
      <c r="A101" s="97">
        <v>92</v>
      </c>
      <c r="B101" s="363" t="s">
        <v>2235</v>
      </c>
      <c r="C101" s="335" t="s">
        <v>1786</v>
      </c>
      <c r="D101" s="86" t="s">
        <v>1909</v>
      </c>
      <c r="E101" s="86">
        <v>211326224</v>
      </c>
      <c r="F101" s="86" t="s">
        <v>1748</v>
      </c>
      <c r="G101" s="86" t="s">
        <v>1749</v>
      </c>
      <c r="H101" s="86">
        <v>3942.4</v>
      </c>
      <c r="I101" s="86" t="s">
        <v>1748</v>
      </c>
      <c r="J101" s="86" t="s">
        <v>1788</v>
      </c>
      <c r="K101" s="4"/>
      <c r="L101" s="4">
        <v>15886</v>
      </c>
      <c r="M101" s="86" t="s">
        <v>1910</v>
      </c>
    </row>
    <row r="102" spans="1:13" ht="105" x14ac:dyDescent="0.2">
      <c r="A102" s="97">
        <v>93</v>
      </c>
      <c r="B102" s="363" t="s">
        <v>2235</v>
      </c>
      <c r="C102" s="335" t="s">
        <v>1786</v>
      </c>
      <c r="D102" s="86" t="s">
        <v>1909</v>
      </c>
      <c r="E102" s="86">
        <v>211326224</v>
      </c>
      <c r="F102" s="86" t="s">
        <v>1748</v>
      </c>
      <c r="G102" s="86" t="s">
        <v>1749</v>
      </c>
      <c r="H102" s="86">
        <v>2592</v>
      </c>
      <c r="I102" s="86" t="s">
        <v>1748</v>
      </c>
      <c r="J102" s="86" t="s">
        <v>1788</v>
      </c>
      <c r="K102" s="4"/>
      <c r="L102" s="4">
        <v>6514.2</v>
      </c>
      <c r="M102" s="86" t="s">
        <v>1911</v>
      </c>
    </row>
    <row r="103" spans="1:13" ht="405" x14ac:dyDescent="0.2">
      <c r="A103" s="97">
        <v>94</v>
      </c>
      <c r="B103" s="363" t="s">
        <v>2236</v>
      </c>
      <c r="C103" s="335" t="s">
        <v>1770</v>
      </c>
      <c r="D103" s="86" t="s">
        <v>1900</v>
      </c>
      <c r="E103" s="86">
        <v>404473814</v>
      </c>
      <c r="F103" s="86" t="s">
        <v>1748</v>
      </c>
      <c r="G103" s="86" t="s">
        <v>1777</v>
      </c>
      <c r="H103" s="86"/>
      <c r="I103" s="86" t="s">
        <v>1748</v>
      </c>
      <c r="J103" s="86"/>
      <c r="K103" s="4"/>
      <c r="L103" s="4">
        <v>666.67</v>
      </c>
      <c r="M103" s="86" t="s">
        <v>1912</v>
      </c>
    </row>
    <row r="104" spans="1:13" ht="405" x14ac:dyDescent="0.2">
      <c r="A104" s="97">
        <v>95</v>
      </c>
      <c r="B104" s="363" t="s">
        <v>2236</v>
      </c>
      <c r="C104" s="335" t="s">
        <v>1770</v>
      </c>
      <c r="D104" s="86" t="s">
        <v>1900</v>
      </c>
      <c r="E104" s="86">
        <v>404473814</v>
      </c>
      <c r="F104" s="86" t="s">
        <v>1748</v>
      </c>
      <c r="G104" s="86" t="s">
        <v>1777</v>
      </c>
      <c r="H104" s="86"/>
      <c r="I104" s="86" t="s">
        <v>1748</v>
      </c>
      <c r="J104" s="86"/>
      <c r="K104" s="4"/>
      <c r="L104" s="4">
        <v>1333.33</v>
      </c>
      <c r="M104" s="86" t="s">
        <v>1913</v>
      </c>
    </row>
    <row r="105" spans="1:13" ht="270" x14ac:dyDescent="0.2">
      <c r="A105" s="97">
        <v>96</v>
      </c>
      <c r="B105" s="363" t="s">
        <v>2235</v>
      </c>
      <c r="C105" s="335" t="s">
        <v>1770</v>
      </c>
      <c r="D105" s="86" t="s">
        <v>1914</v>
      </c>
      <c r="E105" s="86">
        <v>405156762</v>
      </c>
      <c r="F105" s="86" t="s">
        <v>1748</v>
      </c>
      <c r="G105" s="86" t="s">
        <v>1749</v>
      </c>
      <c r="H105" s="86" t="s">
        <v>1872</v>
      </c>
      <c r="I105" s="86" t="s">
        <v>1748</v>
      </c>
      <c r="J105" s="86" t="s">
        <v>1773</v>
      </c>
      <c r="K105" s="4"/>
      <c r="L105" s="4">
        <v>4000</v>
      </c>
      <c r="M105" s="86" t="s">
        <v>1915</v>
      </c>
    </row>
    <row r="106" spans="1:13" ht="405" x14ac:dyDescent="0.2">
      <c r="A106" s="97">
        <v>97</v>
      </c>
      <c r="B106" s="363" t="s">
        <v>2236</v>
      </c>
      <c r="C106" s="335" t="s">
        <v>1770</v>
      </c>
      <c r="D106" s="86" t="s">
        <v>1894</v>
      </c>
      <c r="E106" s="86">
        <v>406178283</v>
      </c>
      <c r="F106" s="86" t="s">
        <v>1748</v>
      </c>
      <c r="G106" s="86" t="s">
        <v>1777</v>
      </c>
      <c r="H106" s="86"/>
      <c r="I106" s="86" t="s">
        <v>1748</v>
      </c>
      <c r="J106" s="86"/>
      <c r="K106" s="4"/>
      <c r="L106" s="4">
        <v>1000</v>
      </c>
      <c r="M106" s="86" t="s">
        <v>1916</v>
      </c>
    </row>
    <row r="107" spans="1:13" ht="405" x14ac:dyDescent="0.2">
      <c r="A107" s="97">
        <v>98</v>
      </c>
      <c r="B107" s="363" t="s">
        <v>2236</v>
      </c>
      <c r="C107" s="335" t="s">
        <v>1770</v>
      </c>
      <c r="D107" s="86" t="s">
        <v>1894</v>
      </c>
      <c r="E107" s="86">
        <v>406178283</v>
      </c>
      <c r="F107" s="86" t="s">
        <v>1748</v>
      </c>
      <c r="G107" s="86" t="s">
        <v>1777</v>
      </c>
      <c r="H107" s="86"/>
      <c r="I107" s="86" t="s">
        <v>1748</v>
      </c>
      <c r="J107" s="86"/>
      <c r="K107" s="4"/>
      <c r="L107" s="4">
        <v>1000</v>
      </c>
      <c r="M107" s="86" t="s">
        <v>1917</v>
      </c>
    </row>
    <row r="108" spans="1:13" ht="345" x14ac:dyDescent="0.2">
      <c r="A108" s="97">
        <v>99</v>
      </c>
      <c r="B108" s="363" t="s">
        <v>2235</v>
      </c>
      <c r="C108" s="335" t="s">
        <v>1770</v>
      </c>
      <c r="D108" s="86" t="s">
        <v>1847</v>
      </c>
      <c r="E108" s="86">
        <v>206341010</v>
      </c>
      <c r="F108" s="86" t="s">
        <v>1748</v>
      </c>
      <c r="G108" s="86" t="s">
        <v>1749</v>
      </c>
      <c r="H108" s="86" t="s">
        <v>1918</v>
      </c>
      <c r="I108" s="86" t="s">
        <v>1748</v>
      </c>
      <c r="J108" s="86"/>
      <c r="K108" s="4"/>
      <c r="L108" s="4">
        <v>2000</v>
      </c>
      <c r="M108" s="86" t="s">
        <v>1919</v>
      </c>
    </row>
    <row r="109" spans="1:13" ht="255" x14ac:dyDescent="0.2">
      <c r="A109" s="97">
        <v>100</v>
      </c>
      <c r="B109" s="363" t="s">
        <v>2236</v>
      </c>
      <c r="C109" s="335" t="s">
        <v>1770</v>
      </c>
      <c r="D109" s="86" t="s">
        <v>1783</v>
      </c>
      <c r="E109" s="86">
        <v>405338692</v>
      </c>
      <c r="F109" s="86" t="s">
        <v>1748</v>
      </c>
      <c r="G109" s="86" t="s">
        <v>1777</v>
      </c>
      <c r="H109" s="86" t="s">
        <v>1920</v>
      </c>
      <c r="I109" s="86" t="s">
        <v>1748</v>
      </c>
      <c r="J109" s="86" t="s">
        <v>1773</v>
      </c>
      <c r="K109" s="4"/>
      <c r="L109" s="4">
        <v>1000</v>
      </c>
      <c r="M109" s="86" t="s">
        <v>1921</v>
      </c>
    </row>
    <row r="110" spans="1:13" ht="409.5" x14ac:dyDescent="0.2">
      <c r="A110" s="97">
        <v>101</v>
      </c>
      <c r="B110" s="363" t="s">
        <v>2236</v>
      </c>
      <c r="C110" s="335" t="s">
        <v>1770</v>
      </c>
      <c r="D110" s="86" t="s">
        <v>1914</v>
      </c>
      <c r="E110" s="86">
        <v>405156762</v>
      </c>
      <c r="F110" s="86" t="s">
        <v>1748</v>
      </c>
      <c r="G110" s="86" t="s">
        <v>1777</v>
      </c>
      <c r="H110" s="86"/>
      <c r="I110" s="86" t="s">
        <v>1748</v>
      </c>
      <c r="J110" s="86"/>
      <c r="K110" s="4"/>
      <c r="L110" s="4">
        <v>1250</v>
      </c>
      <c r="M110" s="86" t="s">
        <v>1922</v>
      </c>
    </row>
    <row r="111" spans="1:13" ht="270" x14ac:dyDescent="0.2">
      <c r="A111" s="97">
        <v>102</v>
      </c>
      <c r="B111" s="363" t="s">
        <v>2230</v>
      </c>
      <c r="C111" s="335" t="s">
        <v>1770</v>
      </c>
      <c r="D111" s="86" t="s">
        <v>1923</v>
      </c>
      <c r="E111" s="86">
        <v>243572004</v>
      </c>
      <c r="F111" s="86" t="s">
        <v>1748</v>
      </c>
      <c r="G111" s="86" t="s">
        <v>1749</v>
      </c>
      <c r="H111" s="86" t="s">
        <v>1872</v>
      </c>
      <c r="I111" s="86" t="s">
        <v>1748</v>
      </c>
      <c r="J111" s="86" t="s">
        <v>1773</v>
      </c>
      <c r="K111" s="4"/>
      <c r="L111" s="4">
        <v>800</v>
      </c>
      <c r="M111" s="86" t="s">
        <v>1924</v>
      </c>
    </row>
    <row r="112" spans="1:13" ht="409.5" x14ac:dyDescent="0.2">
      <c r="A112" s="97">
        <v>103</v>
      </c>
      <c r="B112" s="363" t="s">
        <v>2230</v>
      </c>
      <c r="C112" s="335" t="s">
        <v>1770</v>
      </c>
      <c r="D112" s="86" t="s">
        <v>1923</v>
      </c>
      <c r="E112" s="86">
        <v>243572004</v>
      </c>
      <c r="F112" s="86" t="s">
        <v>1748</v>
      </c>
      <c r="G112" s="86" t="s">
        <v>1749</v>
      </c>
      <c r="H112" s="86"/>
      <c r="I112" s="86" t="s">
        <v>1748</v>
      </c>
      <c r="J112" s="86"/>
      <c r="K112" s="4"/>
      <c r="L112" s="4">
        <v>1200</v>
      </c>
      <c r="M112" s="86" t="s">
        <v>1925</v>
      </c>
    </row>
    <row r="113" spans="1:13" ht="270" x14ac:dyDescent="0.2">
      <c r="A113" s="97">
        <v>104</v>
      </c>
      <c r="B113" s="363" t="s">
        <v>2234</v>
      </c>
      <c r="C113" s="335" t="s">
        <v>1770</v>
      </c>
      <c r="D113" s="86" t="s">
        <v>1926</v>
      </c>
      <c r="E113" s="86">
        <v>405129196</v>
      </c>
      <c r="F113" s="86" t="s">
        <v>1748</v>
      </c>
      <c r="G113" s="86" t="s">
        <v>1777</v>
      </c>
      <c r="H113" s="86" t="s">
        <v>1927</v>
      </c>
      <c r="I113" s="86" t="s">
        <v>1748</v>
      </c>
      <c r="J113" s="86" t="s">
        <v>1773</v>
      </c>
      <c r="K113" s="4"/>
      <c r="L113" s="4">
        <v>1666.67</v>
      </c>
      <c r="M113" s="86" t="s">
        <v>1928</v>
      </c>
    </row>
    <row r="114" spans="1:13" ht="409.5" x14ac:dyDescent="0.2">
      <c r="A114" s="97">
        <v>105</v>
      </c>
      <c r="B114" s="363" t="s">
        <v>2235</v>
      </c>
      <c r="C114" s="335" t="s">
        <v>1770</v>
      </c>
      <c r="D114" s="86" t="s">
        <v>1800</v>
      </c>
      <c r="E114" s="86">
        <v>205284789</v>
      </c>
      <c r="F114" s="86" t="s">
        <v>1748</v>
      </c>
      <c r="G114" s="86" t="s">
        <v>1777</v>
      </c>
      <c r="H114" s="86"/>
      <c r="I114" s="86" t="s">
        <v>1748</v>
      </c>
      <c r="J114" s="86"/>
      <c r="K114" s="4"/>
      <c r="L114" s="4">
        <v>46688.7</v>
      </c>
      <c r="M114" s="86" t="s">
        <v>1801</v>
      </c>
    </row>
    <row r="115" spans="1:13" ht="165" x14ac:dyDescent="0.2">
      <c r="A115" s="97">
        <v>106</v>
      </c>
      <c r="B115" s="363" t="s">
        <v>2240</v>
      </c>
      <c r="C115" s="335" t="s">
        <v>1929</v>
      </c>
      <c r="D115" s="86" t="s">
        <v>1930</v>
      </c>
      <c r="E115" s="86">
        <v>405358884</v>
      </c>
      <c r="F115" s="86" t="s">
        <v>1748</v>
      </c>
      <c r="G115" s="86" t="s">
        <v>1749</v>
      </c>
      <c r="H115" s="86"/>
      <c r="I115" s="86" t="s">
        <v>1748</v>
      </c>
      <c r="J115" s="86"/>
      <c r="K115" s="4"/>
      <c r="L115" s="4">
        <v>16000</v>
      </c>
      <c r="M115" s="86" t="s">
        <v>1931</v>
      </c>
    </row>
    <row r="116" spans="1:13" ht="165" x14ac:dyDescent="0.2">
      <c r="A116" s="97">
        <v>107</v>
      </c>
      <c r="B116" s="363" t="s">
        <v>2183</v>
      </c>
      <c r="C116" s="335" t="s">
        <v>1929</v>
      </c>
      <c r="D116" s="86" t="s">
        <v>1932</v>
      </c>
      <c r="E116" s="86">
        <v>402098494</v>
      </c>
      <c r="F116" s="86" t="s">
        <v>1748</v>
      </c>
      <c r="G116" s="86" t="s">
        <v>1933</v>
      </c>
      <c r="H116" s="86">
        <v>60</v>
      </c>
      <c r="I116" s="86" t="s">
        <v>1748</v>
      </c>
      <c r="J116" s="86" t="s">
        <v>1750</v>
      </c>
      <c r="K116" s="4"/>
      <c r="L116" s="4">
        <v>21000</v>
      </c>
      <c r="M116" s="86" t="s">
        <v>1934</v>
      </c>
    </row>
    <row r="117" spans="1:13" ht="135" x14ac:dyDescent="0.2">
      <c r="A117" s="97">
        <v>108</v>
      </c>
      <c r="B117" s="363" t="s">
        <v>2183</v>
      </c>
      <c r="C117" s="335" t="s">
        <v>1929</v>
      </c>
      <c r="D117" s="86" t="s">
        <v>1932</v>
      </c>
      <c r="E117" s="86">
        <v>402098494</v>
      </c>
      <c r="F117" s="86" t="s">
        <v>1748</v>
      </c>
      <c r="G117" s="86" t="s">
        <v>1933</v>
      </c>
      <c r="H117" s="86">
        <v>15</v>
      </c>
      <c r="I117" s="86" t="s">
        <v>1748</v>
      </c>
      <c r="J117" s="86" t="s">
        <v>1750</v>
      </c>
      <c r="K117" s="4"/>
      <c r="L117" s="4">
        <v>9000</v>
      </c>
      <c r="M117" s="86" t="s">
        <v>1935</v>
      </c>
    </row>
    <row r="118" spans="1:13" ht="150" x14ac:dyDescent="0.2">
      <c r="A118" s="97">
        <v>109</v>
      </c>
      <c r="B118" s="363" t="s">
        <v>2183</v>
      </c>
      <c r="C118" s="335" t="s">
        <v>1929</v>
      </c>
      <c r="D118" s="86" t="s">
        <v>1932</v>
      </c>
      <c r="E118" s="86">
        <v>402098494</v>
      </c>
      <c r="F118" s="86" t="s">
        <v>1748</v>
      </c>
      <c r="G118" s="86" t="s">
        <v>1933</v>
      </c>
      <c r="H118" s="86">
        <v>18</v>
      </c>
      <c r="I118" s="86" t="s">
        <v>1748</v>
      </c>
      <c r="J118" s="86" t="s">
        <v>1750</v>
      </c>
      <c r="K118" s="4"/>
      <c r="L118" s="4">
        <v>9000</v>
      </c>
      <c r="M118" s="86" t="s">
        <v>1936</v>
      </c>
    </row>
    <row r="119" spans="1:13" ht="105" x14ac:dyDescent="0.2">
      <c r="A119" s="97">
        <v>110</v>
      </c>
      <c r="B119" s="363" t="s">
        <v>2183</v>
      </c>
      <c r="C119" s="335" t="s">
        <v>1929</v>
      </c>
      <c r="D119" s="86" t="s">
        <v>1932</v>
      </c>
      <c r="E119" s="86">
        <v>402098494</v>
      </c>
      <c r="F119" s="86" t="s">
        <v>1748</v>
      </c>
      <c r="G119" s="86" t="s">
        <v>1933</v>
      </c>
      <c r="H119" s="86">
        <v>28</v>
      </c>
      <c r="I119" s="86" t="s">
        <v>1748</v>
      </c>
      <c r="J119" s="86" t="s">
        <v>1750</v>
      </c>
      <c r="K119" s="4"/>
      <c r="L119" s="4">
        <v>9000</v>
      </c>
      <c r="M119" s="86" t="s">
        <v>1937</v>
      </c>
    </row>
    <row r="120" spans="1:13" ht="105" x14ac:dyDescent="0.2">
      <c r="A120" s="97">
        <v>111</v>
      </c>
      <c r="B120" s="363" t="s">
        <v>2183</v>
      </c>
      <c r="C120" s="335" t="s">
        <v>1929</v>
      </c>
      <c r="D120" s="86" t="s">
        <v>1932</v>
      </c>
      <c r="E120" s="86">
        <v>402098494</v>
      </c>
      <c r="F120" s="86" t="s">
        <v>1748</v>
      </c>
      <c r="G120" s="86" t="s">
        <v>1933</v>
      </c>
      <c r="H120" s="86">
        <v>20</v>
      </c>
      <c r="I120" s="86" t="s">
        <v>1748</v>
      </c>
      <c r="J120" s="86" t="s">
        <v>1750</v>
      </c>
      <c r="K120" s="4"/>
      <c r="L120" s="4">
        <v>9000</v>
      </c>
      <c r="M120" s="86" t="s">
        <v>1938</v>
      </c>
    </row>
    <row r="121" spans="1:13" ht="150" x14ac:dyDescent="0.2">
      <c r="A121" s="97">
        <v>112</v>
      </c>
      <c r="B121" s="363" t="s">
        <v>2183</v>
      </c>
      <c r="C121" s="335" t="s">
        <v>1929</v>
      </c>
      <c r="D121" s="86" t="s">
        <v>1932</v>
      </c>
      <c r="E121" s="86">
        <v>402098494</v>
      </c>
      <c r="F121" s="86" t="s">
        <v>1748</v>
      </c>
      <c r="G121" s="86" t="s">
        <v>1933</v>
      </c>
      <c r="H121" s="86">
        <v>77</v>
      </c>
      <c r="I121" s="86" t="s">
        <v>1748</v>
      </c>
      <c r="J121" s="86" t="s">
        <v>1750</v>
      </c>
      <c r="K121" s="4"/>
      <c r="L121" s="4">
        <v>9000</v>
      </c>
      <c r="M121" s="86" t="s">
        <v>1939</v>
      </c>
    </row>
    <row r="122" spans="1:13" ht="75" x14ac:dyDescent="0.2">
      <c r="A122" s="97">
        <v>113</v>
      </c>
      <c r="B122" s="363" t="s">
        <v>2183</v>
      </c>
      <c r="C122" s="335" t="s">
        <v>1940</v>
      </c>
      <c r="D122" s="86" t="s">
        <v>1914</v>
      </c>
      <c r="E122" s="86">
        <v>405156762</v>
      </c>
      <c r="F122" s="86" t="s">
        <v>1748</v>
      </c>
      <c r="G122" s="86" t="s">
        <v>1941</v>
      </c>
      <c r="H122" s="86"/>
      <c r="I122" s="86" t="s">
        <v>1748</v>
      </c>
      <c r="J122" s="86"/>
      <c r="K122" s="4"/>
      <c r="L122" s="4">
        <v>2970</v>
      </c>
      <c r="M122" s="86" t="s">
        <v>1942</v>
      </c>
    </row>
    <row r="123" spans="1:13" ht="75" x14ac:dyDescent="0.2">
      <c r="A123" s="97">
        <v>114</v>
      </c>
      <c r="B123" s="363" t="s">
        <v>2183</v>
      </c>
      <c r="C123" s="335" t="s">
        <v>1943</v>
      </c>
      <c r="D123" s="86" t="s">
        <v>1944</v>
      </c>
      <c r="E123" s="86">
        <v>404947475</v>
      </c>
      <c r="F123" s="86" t="s">
        <v>1748</v>
      </c>
      <c r="G123" s="86" t="s">
        <v>1945</v>
      </c>
      <c r="H123" s="86"/>
      <c r="I123" s="86" t="s">
        <v>1748</v>
      </c>
      <c r="J123" s="86"/>
      <c r="K123" s="4"/>
      <c r="L123" s="4">
        <v>42631.8</v>
      </c>
      <c r="M123" s="86" t="s">
        <v>1946</v>
      </c>
    </row>
    <row r="124" spans="1:13" ht="90" x14ac:dyDescent="0.2">
      <c r="A124" s="97">
        <v>115</v>
      </c>
      <c r="B124" s="363" t="s">
        <v>2183</v>
      </c>
      <c r="C124" s="335" t="s">
        <v>1940</v>
      </c>
      <c r="D124" s="86" t="s">
        <v>1947</v>
      </c>
      <c r="E124" s="86">
        <v>204892535</v>
      </c>
      <c r="F124" s="86" t="s">
        <v>1748</v>
      </c>
      <c r="G124" s="86" t="s">
        <v>1945</v>
      </c>
      <c r="H124" s="86"/>
      <c r="I124" s="86" t="s">
        <v>1748</v>
      </c>
      <c r="J124" s="86"/>
      <c r="K124" s="4"/>
      <c r="L124" s="4">
        <v>7344</v>
      </c>
      <c r="M124" s="86" t="s">
        <v>1948</v>
      </c>
    </row>
    <row r="125" spans="1:13" ht="90" x14ac:dyDescent="0.2">
      <c r="A125" s="97">
        <v>116</v>
      </c>
      <c r="B125" s="363" t="s">
        <v>2183</v>
      </c>
      <c r="C125" s="335" t="s">
        <v>1940</v>
      </c>
      <c r="D125" s="86" t="s">
        <v>1947</v>
      </c>
      <c r="E125" s="86">
        <v>204892535</v>
      </c>
      <c r="F125" s="86" t="s">
        <v>1748</v>
      </c>
      <c r="G125" s="86" t="s">
        <v>1945</v>
      </c>
      <c r="H125" s="86"/>
      <c r="I125" s="86" t="s">
        <v>1748</v>
      </c>
      <c r="J125" s="86"/>
      <c r="K125" s="4"/>
      <c r="L125" s="4">
        <v>10260</v>
      </c>
      <c r="M125" s="86" t="s">
        <v>1949</v>
      </c>
    </row>
    <row r="126" spans="1:13" ht="90" x14ac:dyDescent="0.2">
      <c r="A126" s="97">
        <v>117</v>
      </c>
      <c r="B126" s="363" t="s">
        <v>2183</v>
      </c>
      <c r="C126" s="335" t="s">
        <v>1940</v>
      </c>
      <c r="D126" s="86" t="s">
        <v>1947</v>
      </c>
      <c r="E126" s="86">
        <v>204892535</v>
      </c>
      <c r="F126" s="86" t="s">
        <v>1748</v>
      </c>
      <c r="G126" s="86" t="s">
        <v>1945</v>
      </c>
      <c r="H126" s="86"/>
      <c r="I126" s="86" t="s">
        <v>1748</v>
      </c>
      <c r="J126" s="86"/>
      <c r="K126" s="4"/>
      <c r="L126" s="4">
        <v>10260</v>
      </c>
      <c r="M126" s="86" t="s">
        <v>1950</v>
      </c>
    </row>
    <row r="127" spans="1:13" ht="90" x14ac:dyDescent="0.2">
      <c r="A127" s="97">
        <v>118</v>
      </c>
      <c r="B127" s="363" t="s">
        <v>2183</v>
      </c>
      <c r="C127" s="335" t="s">
        <v>1940</v>
      </c>
      <c r="D127" s="86" t="s">
        <v>1947</v>
      </c>
      <c r="E127" s="86">
        <v>204892535</v>
      </c>
      <c r="F127" s="86" t="s">
        <v>1748</v>
      </c>
      <c r="G127" s="86" t="s">
        <v>1945</v>
      </c>
      <c r="H127" s="86"/>
      <c r="I127" s="86" t="s">
        <v>1748</v>
      </c>
      <c r="J127" s="86"/>
      <c r="K127" s="4"/>
      <c r="L127" s="4">
        <v>7344</v>
      </c>
      <c r="M127" s="86" t="s">
        <v>1951</v>
      </c>
    </row>
    <row r="128" spans="1:13" ht="60" x14ac:dyDescent="0.2">
      <c r="A128" s="97">
        <v>119</v>
      </c>
      <c r="B128" s="363" t="s">
        <v>2183</v>
      </c>
      <c r="C128" s="335" t="s">
        <v>1940</v>
      </c>
      <c r="D128" s="86" t="s">
        <v>1952</v>
      </c>
      <c r="E128" s="86">
        <v>204982206</v>
      </c>
      <c r="F128" s="86" t="s">
        <v>1748</v>
      </c>
      <c r="G128" s="86" t="s">
        <v>1945</v>
      </c>
      <c r="H128" s="86"/>
      <c r="I128" s="86" t="s">
        <v>1748</v>
      </c>
      <c r="J128" s="86"/>
      <c r="K128" s="4"/>
      <c r="L128" s="4">
        <v>7009.2</v>
      </c>
      <c r="M128" s="86" t="s">
        <v>1953</v>
      </c>
    </row>
    <row r="129" spans="1:13" ht="75" x14ac:dyDescent="0.2">
      <c r="A129" s="97">
        <v>120</v>
      </c>
      <c r="B129" s="363" t="s">
        <v>2183</v>
      </c>
      <c r="C129" s="335" t="s">
        <v>1943</v>
      </c>
      <c r="D129" s="86" t="s">
        <v>1954</v>
      </c>
      <c r="E129" s="86">
        <v>402052906</v>
      </c>
      <c r="F129" s="86" t="s">
        <v>1748</v>
      </c>
      <c r="G129" s="86" t="s">
        <v>1945</v>
      </c>
      <c r="H129" s="86"/>
      <c r="I129" s="86" t="s">
        <v>1748</v>
      </c>
      <c r="J129" s="86"/>
      <c r="K129" s="4"/>
      <c r="L129" s="4">
        <v>12389.65</v>
      </c>
      <c r="M129" s="86" t="s">
        <v>1946</v>
      </c>
    </row>
    <row r="130" spans="1:13" ht="75" x14ac:dyDescent="0.2">
      <c r="A130" s="97">
        <v>121</v>
      </c>
      <c r="B130" s="363" t="s">
        <v>2183</v>
      </c>
      <c r="C130" s="335" t="s">
        <v>1943</v>
      </c>
      <c r="D130" s="86" t="s">
        <v>1955</v>
      </c>
      <c r="E130" s="86">
        <v>211352016</v>
      </c>
      <c r="F130" s="86" t="s">
        <v>1748</v>
      </c>
      <c r="G130" s="86" t="s">
        <v>1945</v>
      </c>
      <c r="H130" s="86"/>
      <c r="I130" s="86" t="s">
        <v>1748</v>
      </c>
      <c r="J130" s="86"/>
      <c r="K130" s="4"/>
      <c r="L130" s="4">
        <v>180290.67</v>
      </c>
      <c r="M130" s="86" t="s">
        <v>1946</v>
      </c>
    </row>
    <row r="131" spans="1:13" ht="75" x14ac:dyDescent="0.2">
      <c r="A131" s="97">
        <v>122</v>
      </c>
      <c r="B131" s="363" t="s">
        <v>2183</v>
      </c>
      <c r="C131" s="335" t="s">
        <v>1943</v>
      </c>
      <c r="D131" s="86" t="s">
        <v>1956</v>
      </c>
      <c r="E131" s="86">
        <v>202188612</v>
      </c>
      <c r="F131" s="86" t="s">
        <v>1748</v>
      </c>
      <c r="G131" s="86" t="s">
        <v>1945</v>
      </c>
      <c r="H131" s="86"/>
      <c r="I131" s="86" t="s">
        <v>1748</v>
      </c>
      <c r="J131" s="86"/>
      <c r="K131" s="4"/>
      <c r="L131" s="4">
        <v>193869.87</v>
      </c>
      <c r="M131" s="86" t="s">
        <v>1946</v>
      </c>
    </row>
    <row r="132" spans="1:13" ht="75" x14ac:dyDescent="0.2">
      <c r="A132" s="97">
        <v>123</v>
      </c>
      <c r="B132" s="363" t="s">
        <v>2183</v>
      </c>
      <c r="C132" s="335" t="s">
        <v>1943</v>
      </c>
      <c r="D132" s="86" t="s">
        <v>1944</v>
      </c>
      <c r="E132" s="86">
        <v>404947475</v>
      </c>
      <c r="F132" s="86" t="s">
        <v>1748</v>
      </c>
      <c r="G132" s="86" t="s">
        <v>1945</v>
      </c>
      <c r="H132" s="86"/>
      <c r="I132" s="86" t="s">
        <v>1748</v>
      </c>
      <c r="J132" s="86"/>
      <c r="K132" s="4"/>
      <c r="L132" s="4">
        <v>66256</v>
      </c>
      <c r="M132" s="86" t="s">
        <v>1946</v>
      </c>
    </row>
    <row r="133" spans="1:13" ht="75" x14ac:dyDescent="0.2">
      <c r="A133" s="97">
        <v>124</v>
      </c>
      <c r="B133" s="363" t="s">
        <v>2183</v>
      </c>
      <c r="C133" s="335" t="s">
        <v>1943</v>
      </c>
      <c r="D133" s="86" t="s">
        <v>1954</v>
      </c>
      <c r="E133" s="86">
        <v>402052906</v>
      </c>
      <c r="F133" s="86" t="s">
        <v>1748</v>
      </c>
      <c r="G133" s="86" t="s">
        <v>1945</v>
      </c>
      <c r="H133" s="86"/>
      <c r="I133" s="86" t="s">
        <v>1748</v>
      </c>
      <c r="J133" s="86"/>
      <c r="K133" s="4"/>
      <c r="L133" s="4">
        <v>25031.87</v>
      </c>
      <c r="M133" s="86" t="s">
        <v>1946</v>
      </c>
    </row>
    <row r="134" spans="1:13" ht="75" x14ac:dyDescent="0.2">
      <c r="A134" s="97">
        <v>125</v>
      </c>
      <c r="B134" s="363" t="s">
        <v>2183</v>
      </c>
      <c r="C134" s="335" t="s">
        <v>1940</v>
      </c>
      <c r="D134" s="86" t="s">
        <v>1957</v>
      </c>
      <c r="E134" s="86">
        <v>405229051</v>
      </c>
      <c r="F134" s="86" t="s">
        <v>1748</v>
      </c>
      <c r="G134" s="86" t="s">
        <v>1945</v>
      </c>
      <c r="H134" s="86"/>
      <c r="I134" s="86" t="s">
        <v>1748</v>
      </c>
      <c r="J134" s="86"/>
      <c r="K134" s="4"/>
      <c r="L134" s="4">
        <v>6000</v>
      </c>
      <c r="M134" s="86" t="s">
        <v>1958</v>
      </c>
    </row>
    <row r="135" spans="1:13" ht="60" x14ac:dyDescent="0.2">
      <c r="A135" s="97">
        <v>126</v>
      </c>
      <c r="B135" s="363" t="s">
        <v>2183</v>
      </c>
      <c r="C135" s="335" t="s">
        <v>1940</v>
      </c>
      <c r="D135" s="86" t="s">
        <v>1952</v>
      </c>
      <c r="E135" s="86">
        <v>204982206</v>
      </c>
      <c r="F135" s="86" t="s">
        <v>1748</v>
      </c>
      <c r="G135" s="86" t="s">
        <v>1945</v>
      </c>
      <c r="H135" s="86"/>
      <c r="I135" s="86" t="s">
        <v>1748</v>
      </c>
      <c r="J135" s="86"/>
      <c r="K135" s="4"/>
      <c r="L135" s="4">
        <v>11076.27</v>
      </c>
      <c r="M135" s="86" t="s">
        <v>1953</v>
      </c>
    </row>
    <row r="136" spans="1:13" ht="90" x14ac:dyDescent="0.2">
      <c r="A136" s="97">
        <v>127</v>
      </c>
      <c r="B136" s="363" t="s">
        <v>2183</v>
      </c>
      <c r="C136" s="335" t="s">
        <v>1940</v>
      </c>
      <c r="D136" s="86" t="s">
        <v>1947</v>
      </c>
      <c r="E136" s="86">
        <v>204892535</v>
      </c>
      <c r="F136" s="86" t="s">
        <v>1748</v>
      </c>
      <c r="G136" s="86" t="s">
        <v>1945</v>
      </c>
      <c r="H136" s="86"/>
      <c r="I136" s="86" t="s">
        <v>1748</v>
      </c>
      <c r="J136" s="86"/>
      <c r="K136" s="4"/>
      <c r="L136" s="4">
        <v>13213.33</v>
      </c>
      <c r="M136" s="86" t="s">
        <v>1950</v>
      </c>
    </row>
    <row r="137" spans="1:13" ht="90" x14ac:dyDescent="0.2">
      <c r="A137" s="97">
        <v>128</v>
      </c>
      <c r="B137" s="363" t="s">
        <v>2183</v>
      </c>
      <c r="C137" s="335" t="s">
        <v>1940</v>
      </c>
      <c r="D137" s="86" t="s">
        <v>1947</v>
      </c>
      <c r="E137" s="86">
        <v>204892535</v>
      </c>
      <c r="F137" s="86" t="s">
        <v>1748</v>
      </c>
      <c r="G137" s="86" t="s">
        <v>1945</v>
      </c>
      <c r="H137" s="86"/>
      <c r="I137" s="86" t="s">
        <v>1748</v>
      </c>
      <c r="J137" s="86"/>
      <c r="K137" s="4"/>
      <c r="L137" s="4">
        <v>11605.33</v>
      </c>
      <c r="M137" s="86" t="s">
        <v>1951</v>
      </c>
    </row>
    <row r="138" spans="1:13" ht="90" x14ac:dyDescent="0.2">
      <c r="A138" s="97">
        <v>129</v>
      </c>
      <c r="B138" s="363" t="s">
        <v>2183</v>
      </c>
      <c r="C138" s="335" t="s">
        <v>1940</v>
      </c>
      <c r="D138" s="86" t="s">
        <v>1947</v>
      </c>
      <c r="E138" s="86">
        <v>204892535</v>
      </c>
      <c r="F138" s="86" t="s">
        <v>1748</v>
      </c>
      <c r="G138" s="86" t="s">
        <v>1945</v>
      </c>
      <c r="H138" s="86"/>
      <c r="I138" s="86" t="s">
        <v>1748</v>
      </c>
      <c r="J138" s="86"/>
      <c r="K138" s="4"/>
      <c r="L138" s="4">
        <v>13213.33</v>
      </c>
      <c r="M138" s="86" t="s">
        <v>1949</v>
      </c>
    </row>
    <row r="139" spans="1:13" ht="90" x14ac:dyDescent="0.2">
      <c r="A139" s="97">
        <v>130</v>
      </c>
      <c r="B139" s="363" t="s">
        <v>2183</v>
      </c>
      <c r="C139" s="335" t="s">
        <v>1940</v>
      </c>
      <c r="D139" s="86" t="s">
        <v>1947</v>
      </c>
      <c r="E139" s="86">
        <v>204892535</v>
      </c>
      <c r="F139" s="86" t="s">
        <v>1748</v>
      </c>
      <c r="G139" s="86" t="s">
        <v>1945</v>
      </c>
      <c r="H139" s="86"/>
      <c r="I139" s="86" t="s">
        <v>1748</v>
      </c>
      <c r="J139" s="86"/>
      <c r="K139" s="4"/>
      <c r="L139" s="4">
        <v>11605.33</v>
      </c>
      <c r="M139" s="86" t="s">
        <v>1948</v>
      </c>
    </row>
    <row r="140" spans="1:13" ht="75" x14ac:dyDescent="0.2">
      <c r="A140" s="97">
        <v>131</v>
      </c>
      <c r="B140" s="363" t="s">
        <v>2183</v>
      </c>
      <c r="C140" s="335" t="s">
        <v>1940</v>
      </c>
      <c r="D140" s="86" t="s">
        <v>1914</v>
      </c>
      <c r="E140" s="86">
        <v>405156762</v>
      </c>
      <c r="F140" s="86" t="s">
        <v>1748</v>
      </c>
      <c r="G140" s="86" t="s">
        <v>1945</v>
      </c>
      <c r="H140" s="86"/>
      <c r="I140" s="86" t="s">
        <v>1748</v>
      </c>
      <c r="J140" s="86"/>
      <c r="K140" s="4"/>
      <c r="L140" s="4">
        <v>4693.33</v>
      </c>
      <c r="M140" s="86" t="s">
        <v>1942</v>
      </c>
    </row>
    <row r="141" spans="1:13" ht="75" x14ac:dyDescent="0.2">
      <c r="A141" s="97">
        <v>132</v>
      </c>
      <c r="B141" s="363" t="s">
        <v>2183</v>
      </c>
      <c r="C141" s="335" t="s">
        <v>1943</v>
      </c>
      <c r="D141" s="86" t="s">
        <v>1956</v>
      </c>
      <c r="E141" s="86">
        <v>202188612</v>
      </c>
      <c r="F141" s="86" t="s">
        <v>1748</v>
      </c>
      <c r="G141" s="86" t="s">
        <v>1945</v>
      </c>
      <c r="H141" s="86"/>
      <c r="I141" s="86" t="s">
        <v>1748</v>
      </c>
      <c r="J141" s="86"/>
      <c r="K141" s="4"/>
      <c r="L141" s="4">
        <v>262963.07</v>
      </c>
      <c r="M141" s="86" t="s">
        <v>1946</v>
      </c>
    </row>
    <row r="142" spans="1:13" ht="75" x14ac:dyDescent="0.2">
      <c r="A142" s="97">
        <v>133</v>
      </c>
      <c r="B142" s="363" t="s">
        <v>2183</v>
      </c>
      <c r="C142" s="335" t="s">
        <v>1943</v>
      </c>
      <c r="D142" s="86" t="s">
        <v>1955</v>
      </c>
      <c r="E142" s="86">
        <v>211352016</v>
      </c>
      <c r="F142" s="86" t="s">
        <v>1748</v>
      </c>
      <c r="G142" s="86" t="s">
        <v>1945</v>
      </c>
      <c r="H142" s="86"/>
      <c r="I142" s="86" t="s">
        <v>1748</v>
      </c>
      <c r="J142" s="86"/>
      <c r="K142" s="4"/>
      <c r="L142" s="4">
        <v>223040</v>
      </c>
      <c r="M142" s="86" t="s">
        <v>1946</v>
      </c>
    </row>
    <row r="143" spans="1:13" ht="75" x14ac:dyDescent="0.2">
      <c r="A143" s="97">
        <v>134</v>
      </c>
      <c r="B143" s="363" t="s">
        <v>2183</v>
      </c>
      <c r="C143" s="335" t="s">
        <v>1943</v>
      </c>
      <c r="D143" s="86" t="s">
        <v>1959</v>
      </c>
      <c r="E143" s="86">
        <v>225398370</v>
      </c>
      <c r="F143" s="86" t="s">
        <v>1748</v>
      </c>
      <c r="G143" s="86" t="s">
        <v>1960</v>
      </c>
      <c r="H143" s="86"/>
      <c r="I143" s="86" t="s">
        <v>1748</v>
      </c>
      <c r="J143" s="86"/>
      <c r="K143" s="4"/>
      <c r="L143" s="4">
        <v>33898.300000000003</v>
      </c>
      <c r="M143" s="86" t="s">
        <v>1946</v>
      </c>
    </row>
    <row r="144" spans="1:13" ht="75" x14ac:dyDescent="0.2">
      <c r="A144" s="97">
        <v>135</v>
      </c>
      <c r="B144" s="363" t="s">
        <v>2183</v>
      </c>
      <c r="C144" s="335" t="s">
        <v>1943</v>
      </c>
      <c r="D144" s="86" t="s">
        <v>1961</v>
      </c>
      <c r="E144" s="86">
        <v>204405811</v>
      </c>
      <c r="F144" s="86" t="s">
        <v>1748</v>
      </c>
      <c r="G144" s="86" t="s">
        <v>1960</v>
      </c>
      <c r="H144" s="86"/>
      <c r="I144" s="86" t="s">
        <v>1748</v>
      </c>
      <c r="J144" s="86"/>
      <c r="K144" s="4"/>
      <c r="L144" s="4">
        <v>27090</v>
      </c>
      <c r="M144" s="86" t="s">
        <v>1946</v>
      </c>
    </row>
    <row r="145" spans="1:13" ht="180" x14ac:dyDescent="0.2">
      <c r="A145" s="97">
        <v>136</v>
      </c>
      <c r="B145" s="363" t="s">
        <v>2200</v>
      </c>
      <c r="C145" s="335" t="s">
        <v>1746</v>
      </c>
      <c r="D145" s="86" t="s">
        <v>1962</v>
      </c>
      <c r="E145" s="86">
        <v>405182305</v>
      </c>
      <c r="F145" s="86" t="s">
        <v>1748</v>
      </c>
      <c r="G145" s="86" t="s">
        <v>1963</v>
      </c>
      <c r="H145" s="86"/>
      <c r="I145" s="86" t="s">
        <v>1748</v>
      </c>
      <c r="J145" s="86"/>
      <c r="K145" s="4"/>
      <c r="L145" s="4">
        <v>14105.6</v>
      </c>
      <c r="M145" s="86" t="s">
        <v>1964</v>
      </c>
    </row>
    <row r="146" spans="1:13" ht="165" x14ac:dyDescent="0.2">
      <c r="A146" s="97">
        <v>137</v>
      </c>
      <c r="B146" s="363" t="s">
        <v>2232</v>
      </c>
      <c r="C146" s="335" t="s">
        <v>1929</v>
      </c>
      <c r="D146" s="86" t="s">
        <v>1965</v>
      </c>
      <c r="E146" s="86">
        <v>19001082995</v>
      </c>
      <c r="F146" s="86" t="s">
        <v>1748</v>
      </c>
      <c r="G146" s="86" t="s">
        <v>1966</v>
      </c>
      <c r="H146" s="86"/>
      <c r="I146" s="86" t="s">
        <v>1748</v>
      </c>
      <c r="J146" s="86"/>
      <c r="K146" s="4"/>
      <c r="L146" s="4">
        <v>2400</v>
      </c>
      <c r="M146" s="86" t="s">
        <v>1967</v>
      </c>
    </row>
    <row r="147" spans="1:13" ht="255" x14ac:dyDescent="0.2">
      <c r="A147" s="97">
        <v>138</v>
      </c>
      <c r="B147" s="363" t="s">
        <v>2231</v>
      </c>
      <c r="C147" s="335" t="s">
        <v>1770</v>
      </c>
      <c r="D147" s="86" t="s">
        <v>1968</v>
      </c>
      <c r="E147" s="86">
        <v>441994585</v>
      </c>
      <c r="F147" s="86" t="s">
        <v>1748</v>
      </c>
      <c r="G147" s="86" t="s">
        <v>1969</v>
      </c>
      <c r="H147" s="86" t="s">
        <v>1970</v>
      </c>
      <c r="I147" s="86" t="s">
        <v>1748</v>
      </c>
      <c r="J147" s="86" t="s">
        <v>1773</v>
      </c>
      <c r="K147" s="4"/>
      <c r="L147" s="4">
        <v>4000</v>
      </c>
      <c r="M147" s="86" t="s">
        <v>1971</v>
      </c>
    </row>
    <row r="148" spans="1:13" ht="405" x14ac:dyDescent="0.2">
      <c r="A148" s="97">
        <v>139</v>
      </c>
      <c r="B148" s="363" t="s">
        <v>2231</v>
      </c>
      <c r="C148" s="335" t="s">
        <v>1770</v>
      </c>
      <c r="D148" s="86" t="s">
        <v>1968</v>
      </c>
      <c r="E148" s="86">
        <v>441994585</v>
      </c>
      <c r="F148" s="86" t="s">
        <v>1748</v>
      </c>
      <c r="G148" s="86" t="s">
        <v>1969</v>
      </c>
      <c r="H148" s="86"/>
      <c r="I148" s="86" t="s">
        <v>1748</v>
      </c>
      <c r="J148" s="86"/>
      <c r="K148" s="4"/>
      <c r="L148" s="4">
        <v>2400</v>
      </c>
      <c r="M148" s="86" t="s">
        <v>1972</v>
      </c>
    </row>
    <row r="149" spans="1:13" ht="150" x14ac:dyDescent="0.2">
      <c r="A149" s="97">
        <v>140</v>
      </c>
      <c r="B149" s="363" t="s">
        <v>2231</v>
      </c>
      <c r="C149" s="335" t="s">
        <v>1786</v>
      </c>
      <c r="D149" s="86" t="s">
        <v>1968</v>
      </c>
      <c r="E149" s="86">
        <v>441994585</v>
      </c>
      <c r="F149" s="86" t="s">
        <v>1748</v>
      </c>
      <c r="G149" s="86" t="s">
        <v>1969</v>
      </c>
      <c r="H149" s="86"/>
      <c r="I149" s="86" t="s">
        <v>1748</v>
      </c>
      <c r="J149" s="86"/>
      <c r="K149" s="4"/>
      <c r="L149" s="4">
        <v>1600</v>
      </c>
      <c r="M149" s="86" t="s">
        <v>1973</v>
      </c>
    </row>
    <row r="150" spans="1:13" ht="135" x14ac:dyDescent="0.2">
      <c r="A150" s="97">
        <v>141</v>
      </c>
      <c r="B150" s="363" t="s">
        <v>2231</v>
      </c>
      <c r="C150" s="335" t="s">
        <v>1786</v>
      </c>
      <c r="D150" s="86" t="s">
        <v>1968</v>
      </c>
      <c r="E150" s="86">
        <v>441994585</v>
      </c>
      <c r="F150" s="86" t="s">
        <v>1748</v>
      </c>
      <c r="G150" s="86" t="s">
        <v>1969</v>
      </c>
      <c r="H150" s="86"/>
      <c r="I150" s="86" t="s">
        <v>1748</v>
      </c>
      <c r="J150" s="86"/>
      <c r="K150" s="4"/>
      <c r="L150" s="4">
        <v>2000</v>
      </c>
      <c r="M150" s="86" t="s">
        <v>1974</v>
      </c>
    </row>
    <row r="151" spans="1:13" ht="285" x14ac:dyDescent="0.2">
      <c r="A151" s="97">
        <v>142</v>
      </c>
      <c r="B151" s="363" t="s">
        <v>2241</v>
      </c>
      <c r="C151" s="335" t="s">
        <v>1770</v>
      </c>
      <c r="D151" s="86" t="s">
        <v>1871</v>
      </c>
      <c r="E151" s="86">
        <v>212822775</v>
      </c>
      <c r="F151" s="86" t="s">
        <v>1748</v>
      </c>
      <c r="G151" s="86" t="s">
        <v>1975</v>
      </c>
      <c r="H151" s="86" t="s">
        <v>1778</v>
      </c>
      <c r="I151" s="86" t="s">
        <v>1748</v>
      </c>
      <c r="J151" s="86" t="s">
        <v>1773</v>
      </c>
      <c r="K151" s="4"/>
      <c r="L151" s="4">
        <v>600</v>
      </c>
      <c r="M151" s="86" t="s">
        <v>1976</v>
      </c>
    </row>
    <row r="152" spans="1:13" ht="270" x14ac:dyDescent="0.2">
      <c r="A152" s="97">
        <v>143</v>
      </c>
      <c r="B152" s="363" t="s">
        <v>2241</v>
      </c>
      <c r="C152" s="335" t="s">
        <v>1770</v>
      </c>
      <c r="D152" s="86" t="s">
        <v>1871</v>
      </c>
      <c r="E152" s="86">
        <v>212822775</v>
      </c>
      <c r="F152" s="86" t="s">
        <v>1748</v>
      </c>
      <c r="G152" s="86" t="s">
        <v>1975</v>
      </c>
      <c r="H152" s="86"/>
      <c r="I152" s="86" t="s">
        <v>1748</v>
      </c>
      <c r="J152" s="86"/>
      <c r="K152" s="4"/>
      <c r="L152" s="4">
        <v>150</v>
      </c>
      <c r="M152" s="86" t="s">
        <v>1977</v>
      </c>
    </row>
    <row r="153" spans="1:13" ht="150" x14ac:dyDescent="0.2">
      <c r="A153" s="97">
        <v>144</v>
      </c>
      <c r="B153" s="363" t="s">
        <v>2241</v>
      </c>
      <c r="C153" s="335" t="s">
        <v>1786</v>
      </c>
      <c r="D153" s="86" t="s">
        <v>1871</v>
      </c>
      <c r="E153" s="86">
        <v>212822775</v>
      </c>
      <c r="F153" s="86" t="s">
        <v>1748</v>
      </c>
      <c r="G153" s="86" t="s">
        <v>1975</v>
      </c>
      <c r="H153" s="86">
        <v>500</v>
      </c>
      <c r="I153" s="86" t="s">
        <v>1748</v>
      </c>
      <c r="J153" s="86" t="s">
        <v>1788</v>
      </c>
      <c r="K153" s="4"/>
      <c r="L153" s="4">
        <v>1250</v>
      </c>
      <c r="M153" s="86" t="s">
        <v>1978</v>
      </c>
    </row>
    <row r="154" spans="1:13" ht="105" x14ac:dyDescent="0.2">
      <c r="A154" s="97">
        <v>145</v>
      </c>
      <c r="B154" s="363" t="s">
        <v>1980</v>
      </c>
      <c r="C154" s="335" t="s">
        <v>1746</v>
      </c>
      <c r="D154" s="86" t="s">
        <v>1979</v>
      </c>
      <c r="E154" s="86">
        <v>442732296</v>
      </c>
      <c r="F154" s="86" t="s">
        <v>1748</v>
      </c>
      <c r="G154" s="86" t="s">
        <v>1980</v>
      </c>
      <c r="H154" s="86">
        <v>1.5</v>
      </c>
      <c r="I154" s="86" t="s">
        <v>1748</v>
      </c>
      <c r="J154" s="86" t="s">
        <v>314</v>
      </c>
      <c r="K154" s="4"/>
      <c r="L154" s="4">
        <v>1575</v>
      </c>
      <c r="M154" s="86" t="s">
        <v>1981</v>
      </c>
    </row>
    <row r="155" spans="1:13" ht="135" x14ac:dyDescent="0.2">
      <c r="A155" s="97">
        <v>146</v>
      </c>
      <c r="B155" s="363" t="s">
        <v>2242</v>
      </c>
      <c r="C155" s="335" t="s">
        <v>1746</v>
      </c>
      <c r="D155" s="86" t="s">
        <v>1982</v>
      </c>
      <c r="E155" s="86">
        <v>445441932</v>
      </c>
      <c r="F155" s="86" t="s">
        <v>1748</v>
      </c>
      <c r="G155" s="86" t="s">
        <v>1983</v>
      </c>
      <c r="H155" s="86"/>
      <c r="I155" s="86" t="s">
        <v>1748</v>
      </c>
      <c r="J155" s="86"/>
      <c r="K155" s="4"/>
      <c r="L155" s="4">
        <v>10368</v>
      </c>
      <c r="M155" s="86" t="s">
        <v>1984</v>
      </c>
    </row>
    <row r="156" spans="1:13" ht="195" x14ac:dyDescent="0.2">
      <c r="A156" s="97">
        <v>147</v>
      </c>
      <c r="B156" s="363" t="s">
        <v>1980</v>
      </c>
      <c r="C156" s="335" t="s">
        <v>1746</v>
      </c>
      <c r="D156" s="86" t="s">
        <v>1985</v>
      </c>
      <c r="E156" s="86">
        <v>439870043</v>
      </c>
      <c r="F156" s="86" t="s">
        <v>1748</v>
      </c>
      <c r="G156" s="86" t="s">
        <v>1980</v>
      </c>
      <c r="H156" s="86">
        <v>100</v>
      </c>
      <c r="I156" s="86" t="s">
        <v>1748</v>
      </c>
      <c r="J156" s="86" t="s">
        <v>1765</v>
      </c>
      <c r="K156" s="4"/>
      <c r="L156" s="4">
        <v>19000</v>
      </c>
      <c r="M156" s="86" t="s">
        <v>1986</v>
      </c>
    </row>
    <row r="157" spans="1:13" ht="120" x14ac:dyDescent="0.2">
      <c r="A157" s="97">
        <v>148</v>
      </c>
      <c r="B157" s="363" t="s">
        <v>1980</v>
      </c>
      <c r="C157" s="335" t="s">
        <v>1929</v>
      </c>
      <c r="D157" s="86" t="s">
        <v>1987</v>
      </c>
      <c r="E157" s="86">
        <v>405380145</v>
      </c>
      <c r="F157" s="86" t="s">
        <v>1748</v>
      </c>
      <c r="G157" s="86" t="s">
        <v>1980</v>
      </c>
      <c r="H157" s="86">
        <v>2</v>
      </c>
      <c r="I157" s="86" t="s">
        <v>1748</v>
      </c>
      <c r="J157" s="86" t="s">
        <v>314</v>
      </c>
      <c r="K157" s="4"/>
      <c r="L157" s="4">
        <v>6000</v>
      </c>
      <c r="M157" s="86" t="s">
        <v>1988</v>
      </c>
    </row>
    <row r="158" spans="1:13" ht="120" x14ac:dyDescent="0.2">
      <c r="A158" s="97">
        <v>149</v>
      </c>
      <c r="B158" s="363" t="s">
        <v>1980</v>
      </c>
      <c r="C158" s="335" t="s">
        <v>1929</v>
      </c>
      <c r="D158" s="86" t="s">
        <v>1989</v>
      </c>
      <c r="E158" s="86">
        <v>405380074</v>
      </c>
      <c r="F158" s="86" t="s">
        <v>1748</v>
      </c>
      <c r="G158" s="86" t="s">
        <v>1980</v>
      </c>
      <c r="H158" s="86">
        <v>2</v>
      </c>
      <c r="I158" s="86" t="s">
        <v>1748</v>
      </c>
      <c r="J158" s="86" t="s">
        <v>314</v>
      </c>
      <c r="K158" s="4"/>
      <c r="L158" s="4">
        <v>4940</v>
      </c>
      <c r="M158" s="86" t="s">
        <v>1988</v>
      </c>
    </row>
    <row r="159" spans="1:13" ht="120" x14ac:dyDescent="0.2">
      <c r="A159" s="97">
        <v>150</v>
      </c>
      <c r="B159" s="363" t="s">
        <v>1980</v>
      </c>
      <c r="C159" s="335" t="s">
        <v>1929</v>
      </c>
      <c r="D159" s="86" t="s">
        <v>1990</v>
      </c>
      <c r="E159" s="86">
        <v>231169641</v>
      </c>
      <c r="F159" s="86" t="s">
        <v>1748</v>
      </c>
      <c r="G159" s="86" t="s">
        <v>1980</v>
      </c>
      <c r="H159" s="86">
        <v>2</v>
      </c>
      <c r="I159" s="86" t="s">
        <v>1748</v>
      </c>
      <c r="J159" s="86" t="s">
        <v>314</v>
      </c>
      <c r="K159" s="4"/>
      <c r="L159" s="4">
        <v>4000</v>
      </c>
      <c r="M159" s="86" t="s">
        <v>1988</v>
      </c>
    </row>
    <row r="160" spans="1:13" ht="120" x14ac:dyDescent="0.2">
      <c r="A160" s="97">
        <v>151</v>
      </c>
      <c r="B160" s="363" t="s">
        <v>2242</v>
      </c>
      <c r="C160" s="335" t="s">
        <v>1929</v>
      </c>
      <c r="D160" s="86" t="s">
        <v>1991</v>
      </c>
      <c r="E160" s="86">
        <v>404430870</v>
      </c>
      <c r="F160" s="86" t="s">
        <v>1748</v>
      </c>
      <c r="G160" s="86" t="s">
        <v>1992</v>
      </c>
      <c r="H160" s="86"/>
      <c r="I160" s="86" t="s">
        <v>1748</v>
      </c>
      <c r="J160" s="86"/>
      <c r="K160" s="4"/>
      <c r="L160" s="4">
        <v>1000</v>
      </c>
      <c r="M160" s="86" t="s">
        <v>1988</v>
      </c>
    </row>
    <row r="161" spans="1:13" ht="225" x14ac:dyDescent="0.2">
      <c r="A161" s="97">
        <v>152</v>
      </c>
      <c r="B161" s="363" t="s">
        <v>2232</v>
      </c>
      <c r="C161" s="335" t="s">
        <v>1929</v>
      </c>
      <c r="D161" s="86" t="s">
        <v>1993</v>
      </c>
      <c r="E161" s="86">
        <v>19001020536</v>
      </c>
      <c r="F161" s="86" t="s">
        <v>1748</v>
      </c>
      <c r="G161" s="86" t="s">
        <v>1966</v>
      </c>
      <c r="H161" s="86"/>
      <c r="I161" s="86" t="s">
        <v>1748</v>
      </c>
      <c r="J161" s="86"/>
      <c r="K161" s="4"/>
      <c r="L161" s="4">
        <v>10000</v>
      </c>
      <c r="M161" s="86" t="s">
        <v>1994</v>
      </c>
    </row>
    <row r="162" spans="1:13" ht="165" x14ac:dyDescent="0.2">
      <c r="A162" s="97">
        <v>153</v>
      </c>
      <c r="B162" s="363" t="s">
        <v>2238</v>
      </c>
      <c r="C162" s="335" t="s">
        <v>329</v>
      </c>
      <c r="D162" s="86" t="s">
        <v>1995</v>
      </c>
      <c r="E162" s="86">
        <v>405324297</v>
      </c>
      <c r="F162" s="86" t="s">
        <v>1748</v>
      </c>
      <c r="G162" s="86" t="s">
        <v>1996</v>
      </c>
      <c r="H162" s="86"/>
      <c r="I162" s="86" t="s">
        <v>1748</v>
      </c>
      <c r="J162" s="86"/>
      <c r="K162" s="4"/>
      <c r="L162" s="4">
        <v>60905.27</v>
      </c>
      <c r="M162" s="86" t="s">
        <v>1997</v>
      </c>
    </row>
    <row r="163" spans="1:13" ht="60" x14ac:dyDescent="0.2">
      <c r="A163" s="97">
        <v>154</v>
      </c>
      <c r="B163" s="363" t="s">
        <v>2185</v>
      </c>
      <c r="C163" s="335" t="s">
        <v>329</v>
      </c>
      <c r="D163" s="86" t="s">
        <v>1998</v>
      </c>
      <c r="E163" s="86">
        <v>202329578</v>
      </c>
      <c r="F163" s="86" t="s">
        <v>1748</v>
      </c>
      <c r="G163" s="86" t="s">
        <v>1999</v>
      </c>
      <c r="H163" s="86"/>
      <c r="I163" s="86" t="s">
        <v>1748</v>
      </c>
      <c r="J163" s="86"/>
      <c r="K163" s="4"/>
      <c r="L163" s="4">
        <v>2360</v>
      </c>
      <c r="M163" s="86" t="s">
        <v>2000</v>
      </c>
    </row>
    <row r="164" spans="1:13" ht="285" x14ac:dyDescent="0.2">
      <c r="A164" s="97">
        <v>155</v>
      </c>
      <c r="B164" s="363" t="s">
        <v>2183</v>
      </c>
      <c r="C164" s="335" t="s">
        <v>1943</v>
      </c>
      <c r="D164" s="86" t="s">
        <v>2001</v>
      </c>
      <c r="E164" s="86">
        <v>437065916</v>
      </c>
      <c r="F164" s="86" t="s">
        <v>1748</v>
      </c>
      <c r="G164" s="86" t="s">
        <v>1960</v>
      </c>
      <c r="H164" s="86"/>
      <c r="I164" s="86" t="s">
        <v>1748</v>
      </c>
      <c r="J164" s="86"/>
      <c r="K164" s="4"/>
      <c r="L164" s="4">
        <v>39990</v>
      </c>
      <c r="M164" s="86" t="s">
        <v>2002</v>
      </c>
    </row>
    <row r="165" spans="1:13" ht="285" x14ac:dyDescent="0.2">
      <c r="A165" s="97">
        <v>156</v>
      </c>
      <c r="B165" s="363" t="s">
        <v>2183</v>
      </c>
      <c r="C165" s="335" t="s">
        <v>1943</v>
      </c>
      <c r="D165" s="86" t="s">
        <v>2003</v>
      </c>
      <c r="E165" s="86">
        <v>400213620</v>
      </c>
      <c r="F165" s="86" t="s">
        <v>1748</v>
      </c>
      <c r="G165" s="86" t="s">
        <v>1960</v>
      </c>
      <c r="H165" s="86"/>
      <c r="I165" s="86" t="s">
        <v>1748</v>
      </c>
      <c r="J165" s="86"/>
      <c r="K165" s="4"/>
      <c r="L165" s="4">
        <v>17144</v>
      </c>
      <c r="M165" s="86" t="s">
        <v>2002</v>
      </c>
    </row>
    <row r="166" spans="1:13" ht="285" x14ac:dyDescent="0.2">
      <c r="A166" s="97">
        <v>157</v>
      </c>
      <c r="B166" s="363" t="s">
        <v>2183</v>
      </c>
      <c r="C166" s="335" t="s">
        <v>1943</v>
      </c>
      <c r="D166" s="86" t="s">
        <v>2004</v>
      </c>
      <c r="E166" s="86">
        <v>236686412</v>
      </c>
      <c r="F166" s="86" t="s">
        <v>1748</v>
      </c>
      <c r="G166" s="86" t="s">
        <v>1960</v>
      </c>
      <c r="H166" s="86"/>
      <c r="I166" s="86" t="s">
        <v>1748</v>
      </c>
      <c r="J166" s="86"/>
      <c r="K166" s="4"/>
      <c r="L166" s="4">
        <v>19350</v>
      </c>
      <c r="M166" s="86" t="s">
        <v>2002</v>
      </c>
    </row>
    <row r="167" spans="1:13" ht="285" x14ac:dyDescent="0.2">
      <c r="A167" s="97">
        <v>158</v>
      </c>
      <c r="B167" s="363" t="s">
        <v>2183</v>
      </c>
      <c r="C167" s="335" t="s">
        <v>1943</v>
      </c>
      <c r="D167" s="86" t="s">
        <v>2005</v>
      </c>
      <c r="E167" s="86">
        <v>245414680</v>
      </c>
      <c r="F167" s="86" t="s">
        <v>1748</v>
      </c>
      <c r="G167" s="86" t="s">
        <v>1960</v>
      </c>
      <c r="H167" s="86"/>
      <c r="I167" s="86" t="s">
        <v>1748</v>
      </c>
      <c r="J167" s="86"/>
      <c r="K167" s="4"/>
      <c r="L167" s="4">
        <v>64629</v>
      </c>
      <c r="M167" s="86" t="s">
        <v>2002</v>
      </c>
    </row>
    <row r="168" spans="1:13" ht="285" x14ac:dyDescent="0.2">
      <c r="A168" s="97">
        <v>159</v>
      </c>
      <c r="B168" s="363" t="s">
        <v>2183</v>
      </c>
      <c r="C168" s="335" t="s">
        <v>1943</v>
      </c>
      <c r="D168" s="86" t="s">
        <v>2006</v>
      </c>
      <c r="E168" s="86">
        <v>406146424</v>
      </c>
      <c r="F168" s="86" t="s">
        <v>1748</v>
      </c>
      <c r="G168" s="86" t="s">
        <v>1960</v>
      </c>
      <c r="H168" s="86"/>
      <c r="I168" s="86" t="s">
        <v>1748</v>
      </c>
      <c r="J168" s="86"/>
      <c r="K168" s="4"/>
      <c r="L168" s="4">
        <v>10255.5</v>
      </c>
      <c r="M168" s="86" t="s">
        <v>2002</v>
      </c>
    </row>
    <row r="169" spans="1:13" ht="285" x14ac:dyDescent="0.2">
      <c r="A169" s="97">
        <v>160</v>
      </c>
      <c r="B169" s="363" t="s">
        <v>2183</v>
      </c>
      <c r="C169" s="335" t="s">
        <v>1943</v>
      </c>
      <c r="D169" s="86" t="s">
        <v>2007</v>
      </c>
      <c r="E169" s="86">
        <v>243861111</v>
      </c>
      <c r="F169" s="86" t="s">
        <v>1748</v>
      </c>
      <c r="G169" s="86" t="s">
        <v>1960</v>
      </c>
      <c r="H169" s="86"/>
      <c r="I169" s="86" t="s">
        <v>1748</v>
      </c>
      <c r="J169" s="86"/>
      <c r="K169" s="4"/>
      <c r="L169" s="4">
        <v>36765</v>
      </c>
      <c r="M169" s="86" t="s">
        <v>2002</v>
      </c>
    </row>
    <row r="170" spans="1:13" ht="285" x14ac:dyDescent="0.2">
      <c r="A170" s="97">
        <v>161</v>
      </c>
      <c r="B170" s="363" t="s">
        <v>2183</v>
      </c>
      <c r="C170" s="335" t="s">
        <v>1943</v>
      </c>
      <c r="D170" s="86" t="s">
        <v>2008</v>
      </c>
      <c r="E170" s="86">
        <v>216335838</v>
      </c>
      <c r="F170" s="86" t="s">
        <v>1748</v>
      </c>
      <c r="G170" s="86" t="s">
        <v>1960</v>
      </c>
      <c r="H170" s="86"/>
      <c r="I170" s="86" t="s">
        <v>1748</v>
      </c>
      <c r="J170" s="86"/>
      <c r="K170" s="4"/>
      <c r="L170" s="4">
        <v>29182.5</v>
      </c>
      <c r="M170" s="86" t="s">
        <v>2002</v>
      </c>
    </row>
    <row r="171" spans="1:13" ht="285" x14ac:dyDescent="0.2">
      <c r="A171" s="97">
        <v>162</v>
      </c>
      <c r="B171" s="363" t="s">
        <v>2183</v>
      </c>
      <c r="C171" s="335" t="s">
        <v>1943</v>
      </c>
      <c r="D171" s="86" t="s">
        <v>2009</v>
      </c>
      <c r="E171" s="86">
        <v>244959826</v>
      </c>
      <c r="F171" s="86" t="s">
        <v>1748</v>
      </c>
      <c r="G171" s="86" t="s">
        <v>1960</v>
      </c>
      <c r="H171" s="86"/>
      <c r="I171" s="86" t="s">
        <v>1748</v>
      </c>
      <c r="J171" s="86"/>
      <c r="K171" s="4"/>
      <c r="L171" s="4">
        <v>40656</v>
      </c>
      <c r="M171" s="86" t="s">
        <v>2002</v>
      </c>
    </row>
    <row r="172" spans="1:13" ht="285" x14ac:dyDescent="0.2">
      <c r="A172" s="97">
        <v>163</v>
      </c>
      <c r="B172" s="363" t="s">
        <v>2183</v>
      </c>
      <c r="C172" s="335" t="s">
        <v>1943</v>
      </c>
      <c r="D172" s="86" t="s">
        <v>2010</v>
      </c>
      <c r="E172" s="86">
        <v>240885654</v>
      </c>
      <c r="F172" s="86" t="s">
        <v>1748</v>
      </c>
      <c r="G172" s="86" t="s">
        <v>1960</v>
      </c>
      <c r="H172" s="86"/>
      <c r="I172" s="86" t="s">
        <v>1748</v>
      </c>
      <c r="J172" s="86"/>
      <c r="K172" s="4"/>
      <c r="L172" s="4">
        <v>40678</v>
      </c>
      <c r="M172" s="86" t="s">
        <v>2002</v>
      </c>
    </row>
    <row r="173" spans="1:13" ht="285" x14ac:dyDescent="0.2">
      <c r="A173" s="97">
        <v>164</v>
      </c>
      <c r="B173" s="363" t="s">
        <v>2183</v>
      </c>
      <c r="C173" s="335" t="s">
        <v>1943</v>
      </c>
      <c r="D173" s="86" t="s">
        <v>2011</v>
      </c>
      <c r="E173" s="86">
        <v>234230178</v>
      </c>
      <c r="F173" s="86" t="s">
        <v>1748</v>
      </c>
      <c r="G173" s="86" t="s">
        <v>1960</v>
      </c>
      <c r="H173" s="86"/>
      <c r="I173" s="86" t="s">
        <v>1748</v>
      </c>
      <c r="J173" s="86"/>
      <c r="K173" s="4"/>
      <c r="L173" s="4">
        <v>30315</v>
      </c>
      <c r="M173" s="86" t="s">
        <v>2002</v>
      </c>
    </row>
    <row r="174" spans="1:13" ht="285" x14ac:dyDescent="0.2">
      <c r="A174" s="97">
        <v>165</v>
      </c>
      <c r="B174" s="363" t="s">
        <v>2183</v>
      </c>
      <c r="C174" s="335" t="s">
        <v>1943</v>
      </c>
      <c r="D174" s="86" t="s">
        <v>2012</v>
      </c>
      <c r="E174" s="86">
        <v>230031195</v>
      </c>
      <c r="F174" s="86" t="s">
        <v>1748</v>
      </c>
      <c r="G174" s="86" t="s">
        <v>1960</v>
      </c>
      <c r="H174" s="86"/>
      <c r="I174" s="86" t="s">
        <v>1748</v>
      </c>
      <c r="J174" s="86"/>
      <c r="K174" s="4"/>
      <c r="L174" s="4">
        <v>19188.75</v>
      </c>
      <c r="M174" s="86" t="s">
        <v>2002</v>
      </c>
    </row>
    <row r="175" spans="1:13" ht="285" x14ac:dyDescent="0.2">
      <c r="A175" s="97">
        <v>166</v>
      </c>
      <c r="B175" s="363" t="s">
        <v>2183</v>
      </c>
      <c r="C175" s="335" t="s">
        <v>1943</v>
      </c>
      <c r="D175" s="86" t="s">
        <v>2013</v>
      </c>
      <c r="E175" s="86">
        <v>215599323</v>
      </c>
      <c r="F175" s="86" t="s">
        <v>1748</v>
      </c>
      <c r="G175" s="86" t="s">
        <v>1960</v>
      </c>
      <c r="H175" s="86"/>
      <c r="I175" s="86" t="s">
        <v>1748</v>
      </c>
      <c r="J175" s="86"/>
      <c r="K175" s="4"/>
      <c r="L175" s="4">
        <v>19636.669999999998</v>
      </c>
      <c r="M175" s="86" t="s">
        <v>2002</v>
      </c>
    </row>
    <row r="176" spans="1:13" ht="285" x14ac:dyDescent="0.2">
      <c r="A176" s="97">
        <v>167</v>
      </c>
      <c r="B176" s="363" t="s">
        <v>2183</v>
      </c>
      <c r="C176" s="335" t="s">
        <v>1943</v>
      </c>
      <c r="D176" s="86" t="s">
        <v>2014</v>
      </c>
      <c r="E176" s="86">
        <v>239861592</v>
      </c>
      <c r="F176" s="86" t="s">
        <v>1748</v>
      </c>
      <c r="G176" s="86" t="s">
        <v>1960</v>
      </c>
      <c r="H176" s="86"/>
      <c r="I176" s="86" t="s">
        <v>1748</v>
      </c>
      <c r="J176" s="86"/>
      <c r="K176" s="4"/>
      <c r="L176" s="4">
        <v>22250</v>
      </c>
      <c r="M176" s="86" t="s">
        <v>2002</v>
      </c>
    </row>
    <row r="177" spans="1:13" ht="285" x14ac:dyDescent="0.2">
      <c r="A177" s="97">
        <v>168</v>
      </c>
      <c r="B177" s="363" t="s">
        <v>2183</v>
      </c>
      <c r="C177" s="335" t="s">
        <v>1943</v>
      </c>
      <c r="D177" s="86" t="s">
        <v>2015</v>
      </c>
      <c r="E177" s="86">
        <v>242262779</v>
      </c>
      <c r="F177" s="86" t="s">
        <v>1748</v>
      </c>
      <c r="G177" s="86" t="s">
        <v>1960</v>
      </c>
      <c r="H177" s="86"/>
      <c r="I177" s="86" t="s">
        <v>1748</v>
      </c>
      <c r="J177" s="86"/>
      <c r="K177" s="4"/>
      <c r="L177" s="4">
        <v>13795.83</v>
      </c>
      <c r="M177" s="86" t="s">
        <v>2002</v>
      </c>
    </row>
    <row r="178" spans="1:13" ht="285" x14ac:dyDescent="0.2">
      <c r="A178" s="97">
        <v>169</v>
      </c>
      <c r="B178" s="363" t="s">
        <v>2183</v>
      </c>
      <c r="C178" s="335" t="s">
        <v>1943</v>
      </c>
      <c r="D178" s="86" t="s">
        <v>2016</v>
      </c>
      <c r="E178" s="86">
        <v>224067907</v>
      </c>
      <c r="F178" s="86" t="s">
        <v>1748</v>
      </c>
      <c r="G178" s="86" t="s">
        <v>1960</v>
      </c>
      <c r="H178" s="86"/>
      <c r="I178" s="86" t="s">
        <v>1748</v>
      </c>
      <c r="J178" s="86"/>
      <c r="K178" s="4"/>
      <c r="L178" s="4">
        <v>20988</v>
      </c>
      <c r="M178" s="86" t="s">
        <v>2002</v>
      </c>
    </row>
    <row r="179" spans="1:13" ht="285" x14ac:dyDescent="0.2">
      <c r="A179" s="97">
        <v>170</v>
      </c>
      <c r="B179" s="363" t="s">
        <v>2183</v>
      </c>
      <c r="C179" s="335" t="s">
        <v>1943</v>
      </c>
      <c r="D179" s="86" t="s">
        <v>2017</v>
      </c>
      <c r="E179" s="86">
        <v>231191974</v>
      </c>
      <c r="F179" s="86" t="s">
        <v>1748</v>
      </c>
      <c r="G179" s="86" t="s">
        <v>1960</v>
      </c>
      <c r="H179" s="86"/>
      <c r="I179" s="86" t="s">
        <v>1748</v>
      </c>
      <c r="J179" s="86"/>
      <c r="K179" s="4"/>
      <c r="L179" s="4">
        <v>30100</v>
      </c>
      <c r="M179" s="86" t="s">
        <v>2002</v>
      </c>
    </row>
    <row r="180" spans="1:13" ht="285" x14ac:dyDescent="0.2">
      <c r="A180" s="97">
        <v>171</v>
      </c>
      <c r="B180" s="363" t="s">
        <v>2183</v>
      </c>
      <c r="C180" s="335" t="s">
        <v>1943</v>
      </c>
      <c r="D180" s="86" t="s">
        <v>2018</v>
      </c>
      <c r="E180" s="86">
        <v>238732207</v>
      </c>
      <c r="F180" s="86" t="s">
        <v>1748</v>
      </c>
      <c r="G180" s="86" t="s">
        <v>1960</v>
      </c>
      <c r="H180" s="86"/>
      <c r="I180" s="86" t="s">
        <v>1748</v>
      </c>
      <c r="J180" s="86"/>
      <c r="K180" s="4"/>
      <c r="L180" s="4">
        <v>14978.33</v>
      </c>
      <c r="M180" s="86" t="s">
        <v>2002</v>
      </c>
    </row>
    <row r="181" spans="1:13" ht="285" x14ac:dyDescent="0.2">
      <c r="A181" s="97">
        <v>172</v>
      </c>
      <c r="B181" s="363" t="s">
        <v>2183</v>
      </c>
      <c r="C181" s="335" t="s">
        <v>1943</v>
      </c>
      <c r="D181" s="86" t="s">
        <v>2019</v>
      </c>
      <c r="E181" s="86">
        <v>227717307</v>
      </c>
      <c r="F181" s="86" t="s">
        <v>1748</v>
      </c>
      <c r="G181" s="86" t="s">
        <v>1960</v>
      </c>
      <c r="H181" s="86"/>
      <c r="I181" s="86" t="s">
        <v>1748</v>
      </c>
      <c r="J181" s="86"/>
      <c r="K181" s="4"/>
      <c r="L181" s="4">
        <v>29956.67</v>
      </c>
      <c r="M181" s="86" t="s">
        <v>2002</v>
      </c>
    </row>
    <row r="182" spans="1:13" ht="285" x14ac:dyDescent="0.2">
      <c r="A182" s="97">
        <v>173</v>
      </c>
      <c r="B182" s="363" t="s">
        <v>2183</v>
      </c>
      <c r="C182" s="335" t="s">
        <v>1943</v>
      </c>
      <c r="D182" s="86" t="s">
        <v>2020</v>
      </c>
      <c r="E182" s="86">
        <v>212678093</v>
      </c>
      <c r="F182" s="86" t="s">
        <v>1748</v>
      </c>
      <c r="G182" s="86" t="s">
        <v>1960</v>
      </c>
      <c r="H182" s="86"/>
      <c r="I182" s="86" t="s">
        <v>1748</v>
      </c>
      <c r="J182" s="86"/>
      <c r="K182" s="4"/>
      <c r="L182" s="4">
        <v>64223.47</v>
      </c>
      <c r="M182" s="86" t="s">
        <v>2002</v>
      </c>
    </row>
    <row r="183" spans="1:13" ht="285" x14ac:dyDescent="0.2">
      <c r="A183" s="97">
        <v>174</v>
      </c>
      <c r="B183" s="363" t="s">
        <v>2183</v>
      </c>
      <c r="C183" s="335" t="s">
        <v>1943</v>
      </c>
      <c r="D183" s="86" t="s">
        <v>2021</v>
      </c>
      <c r="E183" s="86">
        <v>226112471</v>
      </c>
      <c r="F183" s="86" t="s">
        <v>1748</v>
      </c>
      <c r="G183" s="86" t="s">
        <v>1960</v>
      </c>
      <c r="H183" s="86"/>
      <c r="I183" s="86" t="s">
        <v>1748</v>
      </c>
      <c r="J183" s="86"/>
      <c r="K183" s="4"/>
      <c r="L183" s="4">
        <v>17490</v>
      </c>
      <c r="M183" s="86" t="s">
        <v>2002</v>
      </c>
    </row>
    <row r="184" spans="1:13" ht="285" x14ac:dyDescent="0.2">
      <c r="A184" s="97">
        <v>175</v>
      </c>
      <c r="B184" s="363" t="s">
        <v>2183</v>
      </c>
      <c r="C184" s="335" t="s">
        <v>1943</v>
      </c>
      <c r="D184" s="86" t="s">
        <v>2022</v>
      </c>
      <c r="E184" s="86">
        <v>423352124</v>
      </c>
      <c r="F184" s="86" t="s">
        <v>1748</v>
      </c>
      <c r="G184" s="86" t="s">
        <v>1960</v>
      </c>
      <c r="H184" s="86"/>
      <c r="I184" s="86" t="s">
        <v>1748</v>
      </c>
      <c r="J184" s="86"/>
      <c r="K184" s="4"/>
      <c r="L184" s="4">
        <v>18060</v>
      </c>
      <c r="M184" s="86" t="s">
        <v>2002</v>
      </c>
    </row>
    <row r="185" spans="1:13" ht="210" x14ac:dyDescent="0.2">
      <c r="A185" s="97">
        <v>176</v>
      </c>
      <c r="B185" s="363" t="s">
        <v>2176</v>
      </c>
      <c r="C185" s="335" t="s">
        <v>1746</v>
      </c>
      <c r="D185" s="86" t="s">
        <v>2023</v>
      </c>
      <c r="E185" s="86">
        <v>405004784</v>
      </c>
      <c r="F185" s="86" t="s">
        <v>1748</v>
      </c>
      <c r="G185" s="86" t="s">
        <v>1975</v>
      </c>
      <c r="H185" s="86">
        <v>32</v>
      </c>
      <c r="I185" s="86" t="s">
        <v>1748</v>
      </c>
      <c r="J185" s="86" t="s">
        <v>1750</v>
      </c>
      <c r="K185" s="4"/>
      <c r="L185" s="4">
        <v>2440</v>
      </c>
      <c r="M185" s="86" t="s">
        <v>2024</v>
      </c>
    </row>
    <row r="186" spans="1:13" ht="180" x14ac:dyDescent="0.2">
      <c r="A186" s="97">
        <v>177</v>
      </c>
      <c r="B186" s="363" t="s">
        <v>2176</v>
      </c>
      <c r="C186" s="335" t="s">
        <v>1746</v>
      </c>
      <c r="D186" s="86" t="s">
        <v>2023</v>
      </c>
      <c r="E186" s="86">
        <v>405004784</v>
      </c>
      <c r="F186" s="86" t="s">
        <v>1748</v>
      </c>
      <c r="G186" s="86" t="s">
        <v>1975</v>
      </c>
      <c r="H186" s="86">
        <v>18.452499999999997</v>
      </c>
      <c r="I186" s="86" t="s">
        <v>1748</v>
      </c>
      <c r="J186" s="86" t="s">
        <v>1750</v>
      </c>
      <c r="K186" s="4"/>
      <c r="L186" s="4">
        <v>1491.6749999999997</v>
      </c>
      <c r="M186" s="86" t="s">
        <v>2025</v>
      </c>
    </row>
    <row r="187" spans="1:13" ht="105" x14ac:dyDescent="0.2">
      <c r="A187" s="97">
        <v>178</v>
      </c>
      <c r="B187" s="363" t="s">
        <v>2176</v>
      </c>
      <c r="C187" s="335" t="s">
        <v>1746</v>
      </c>
      <c r="D187" s="86" t="s">
        <v>2023</v>
      </c>
      <c r="E187" s="86">
        <v>405004784</v>
      </c>
      <c r="F187" s="86" t="s">
        <v>1748</v>
      </c>
      <c r="G187" s="86" t="s">
        <v>1975</v>
      </c>
      <c r="H187" s="86">
        <v>30</v>
      </c>
      <c r="I187" s="86" t="s">
        <v>1748</v>
      </c>
      <c r="J187" s="86" t="s">
        <v>1750</v>
      </c>
      <c r="K187" s="4"/>
      <c r="L187" s="4">
        <v>6100</v>
      </c>
      <c r="M187" s="86" t="s">
        <v>2026</v>
      </c>
    </row>
    <row r="188" spans="1:13" ht="75" x14ac:dyDescent="0.2">
      <c r="A188" s="97">
        <v>179</v>
      </c>
      <c r="B188" s="363" t="s">
        <v>2176</v>
      </c>
      <c r="C188" s="335" t="s">
        <v>1746</v>
      </c>
      <c r="D188" s="86" t="s">
        <v>2023</v>
      </c>
      <c r="E188" s="86">
        <v>405004784</v>
      </c>
      <c r="F188" s="86" t="s">
        <v>1748</v>
      </c>
      <c r="G188" s="86" t="s">
        <v>1975</v>
      </c>
      <c r="H188" s="86">
        <v>110</v>
      </c>
      <c r="I188" s="86" t="s">
        <v>1748</v>
      </c>
      <c r="J188" s="86" t="s">
        <v>1750</v>
      </c>
      <c r="K188" s="4"/>
      <c r="L188" s="4">
        <v>7950</v>
      </c>
      <c r="M188" s="86" t="s">
        <v>2027</v>
      </c>
    </row>
    <row r="189" spans="1:13" ht="105" x14ac:dyDescent="0.2">
      <c r="A189" s="97">
        <v>180</v>
      </c>
      <c r="B189" s="363" t="s">
        <v>2176</v>
      </c>
      <c r="C189" s="335" t="s">
        <v>1746</v>
      </c>
      <c r="D189" s="86" t="s">
        <v>2023</v>
      </c>
      <c r="E189" s="86">
        <v>405004784</v>
      </c>
      <c r="F189" s="86" t="s">
        <v>1748</v>
      </c>
      <c r="G189" s="86" t="s">
        <v>1975</v>
      </c>
      <c r="H189" s="86">
        <v>18</v>
      </c>
      <c r="I189" s="86" t="s">
        <v>1748</v>
      </c>
      <c r="J189" s="86" t="s">
        <v>1750</v>
      </c>
      <c r="K189" s="4"/>
      <c r="L189" s="4">
        <v>1410</v>
      </c>
      <c r="M189" s="86" t="s">
        <v>2028</v>
      </c>
    </row>
    <row r="190" spans="1:13" ht="120" x14ac:dyDescent="0.2">
      <c r="A190" s="97">
        <v>181</v>
      </c>
      <c r="B190" s="363" t="s">
        <v>2176</v>
      </c>
      <c r="C190" s="335" t="s">
        <v>1746</v>
      </c>
      <c r="D190" s="86" t="s">
        <v>2023</v>
      </c>
      <c r="E190" s="86">
        <v>405004784</v>
      </c>
      <c r="F190" s="86" t="s">
        <v>1748</v>
      </c>
      <c r="G190" s="86" t="s">
        <v>1975</v>
      </c>
      <c r="H190" s="86">
        <v>25</v>
      </c>
      <c r="I190" s="86" t="s">
        <v>1748</v>
      </c>
      <c r="J190" s="86" t="s">
        <v>1750</v>
      </c>
      <c r="K190" s="4"/>
      <c r="L190" s="4">
        <v>1900</v>
      </c>
      <c r="M190" s="86" t="s">
        <v>2029</v>
      </c>
    </row>
    <row r="191" spans="1:13" ht="75" x14ac:dyDescent="0.2">
      <c r="A191" s="97">
        <v>182</v>
      </c>
      <c r="B191" s="363" t="s">
        <v>2176</v>
      </c>
      <c r="C191" s="335" t="s">
        <v>1746</v>
      </c>
      <c r="D191" s="86" t="s">
        <v>2023</v>
      </c>
      <c r="E191" s="86">
        <v>405004784</v>
      </c>
      <c r="F191" s="86" t="s">
        <v>1748</v>
      </c>
      <c r="G191" s="86" t="s">
        <v>1975</v>
      </c>
      <c r="H191" s="86">
        <v>25</v>
      </c>
      <c r="I191" s="86" t="s">
        <v>1748</v>
      </c>
      <c r="J191" s="86" t="s">
        <v>1750</v>
      </c>
      <c r="K191" s="4"/>
      <c r="L191" s="4">
        <v>1900</v>
      </c>
      <c r="M191" s="86" t="s">
        <v>2030</v>
      </c>
    </row>
    <row r="192" spans="1:13" ht="90" x14ac:dyDescent="0.2">
      <c r="A192" s="97">
        <v>183</v>
      </c>
      <c r="B192" s="363" t="s">
        <v>2176</v>
      </c>
      <c r="C192" s="335" t="s">
        <v>1746</v>
      </c>
      <c r="D192" s="86" t="s">
        <v>2023</v>
      </c>
      <c r="E192" s="86">
        <v>405004784</v>
      </c>
      <c r="F192" s="86" t="s">
        <v>1748</v>
      </c>
      <c r="G192" s="86" t="s">
        <v>1975</v>
      </c>
      <c r="H192" s="86">
        <v>25</v>
      </c>
      <c r="I192" s="86" t="s">
        <v>1748</v>
      </c>
      <c r="J192" s="86" t="s">
        <v>1750</v>
      </c>
      <c r="K192" s="4"/>
      <c r="L192" s="4">
        <v>2500</v>
      </c>
      <c r="M192" s="86" t="s">
        <v>2031</v>
      </c>
    </row>
    <row r="193" spans="1:13" ht="90" x14ac:dyDescent="0.2">
      <c r="A193" s="97">
        <v>184</v>
      </c>
      <c r="B193" s="363" t="s">
        <v>2176</v>
      </c>
      <c r="C193" s="335" t="s">
        <v>1746</v>
      </c>
      <c r="D193" s="86" t="s">
        <v>2023</v>
      </c>
      <c r="E193" s="86">
        <v>405004784</v>
      </c>
      <c r="F193" s="86" t="s">
        <v>1748</v>
      </c>
      <c r="G193" s="86" t="s">
        <v>1975</v>
      </c>
      <c r="H193" s="86">
        <v>25</v>
      </c>
      <c r="I193" s="86" t="s">
        <v>1748</v>
      </c>
      <c r="J193" s="86" t="s">
        <v>1750</v>
      </c>
      <c r="K193" s="4"/>
      <c r="L193" s="4">
        <v>2500</v>
      </c>
      <c r="M193" s="86" t="s">
        <v>2032</v>
      </c>
    </row>
    <row r="194" spans="1:13" ht="60" x14ac:dyDescent="0.2">
      <c r="A194" s="97">
        <v>185</v>
      </c>
      <c r="B194" s="363" t="s">
        <v>2176</v>
      </c>
      <c r="C194" s="335" t="s">
        <v>1746</v>
      </c>
      <c r="D194" s="86" t="s">
        <v>2023</v>
      </c>
      <c r="E194" s="86">
        <v>405004784</v>
      </c>
      <c r="F194" s="86" t="s">
        <v>1748</v>
      </c>
      <c r="G194" s="86" t="s">
        <v>1975</v>
      </c>
      <c r="H194" s="86">
        <v>18</v>
      </c>
      <c r="I194" s="86" t="s">
        <v>1748</v>
      </c>
      <c r="J194" s="86" t="s">
        <v>1750</v>
      </c>
      <c r="K194" s="4"/>
      <c r="L194" s="4">
        <v>1260</v>
      </c>
      <c r="M194" s="86" t="s">
        <v>2033</v>
      </c>
    </row>
    <row r="195" spans="1:13" ht="60" x14ac:dyDescent="0.2">
      <c r="A195" s="97">
        <v>186</v>
      </c>
      <c r="B195" s="363" t="s">
        <v>2176</v>
      </c>
      <c r="C195" s="335" t="s">
        <v>1746</v>
      </c>
      <c r="D195" s="86" t="s">
        <v>2023</v>
      </c>
      <c r="E195" s="86">
        <v>405004784</v>
      </c>
      <c r="F195" s="86" t="s">
        <v>1748</v>
      </c>
      <c r="G195" s="86" t="s">
        <v>1975</v>
      </c>
      <c r="H195" s="86">
        <v>18</v>
      </c>
      <c r="I195" s="86" t="s">
        <v>1748</v>
      </c>
      <c r="J195" s="86" t="s">
        <v>1750</v>
      </c>
      <c r="K195" s="4"/>
      <c r="L195" s="4">
        <v>4260</v>
      </c>
      <c r="M195" s="86" t="s">
        <v>2034</v>
      </c>
    </row>
    <row r="196" spans="1:13" ht="60" x14ac:dyDescent="0.2">
      <c r="A196" s="97">
        <v>187</v>
      </c>
      <c r="B196" s="363" t="s">
        <v>2176</v>
      </c>
      <c r="C196" s="335" t="s">
        <v>1746</v>
      </c>
      <c r="D196" s="86" t="s">
        <v>2023</v>
      </c>
      <c r="E196" s="86">
        <v>405004784</v>
      </c>
      <c r="F196" s="86" t="s">
        <v>1748</v>
      </c>
      <c r="G196" s="86" t="s">
        <v>1975</v>
      </c>
      <c r="H196" s="86">
        <v>18</v>
      </c>
      <c r="I196" s="86" t="s">
        <v>1748</v>
      </c>
      <c r="J196" s="86" t="s">
        <v>1750</v>
      </c>
      <c r="K196" s="4"/>
      <c r="L196" s="4">
        <v>2961</v>
      </c>
      <c r="M196" s="86" t="s">
        <v>2035</v>
      </c>
    </row>
    <row r="197" spans="1:13" ht="90" x14ac:dyDescent="0.2">
      <c r="A197" s="97">
        <v>188</v>
      </c>
      <c r="B197" s="363" t="s">
        <v>2176</v>
      </c>
      <c r="C197" s="335" t="s">
        <v>1746</v>
      </c>
      <c r="D197" s="86" t="s">
        <v>2023</v>
      </c>
      <c r="E197" s="86">
        <v>405004784</v>
      </c>
      <c r="F197" s="86" t="s">
        <v>1748</v>
      </c>
      <c r="G197" s="86" t="s">
        <v>1975</v>
      </c>
      <c r="H197" s="86">
        <v>18</v>
      </c>
      <c r="I197" s="86" t="s">
        <v>1748</v>
      </c>
      <c r="J197" s="86" t="s">
        <v>1750</v>
      </c>
      <c r="K197" s="4"/>
      <c r="L197" s="4">
        <v>1460</v>
      </c>
      <c r="M197" s="86" t="s">
        <v>2036</v>
      </c>
    </row>
    <row r="198" spans="1:13" ht="60" x14ac:dyDescent="0.2">
      <c r="A198" s="97">
        <v>189</v>
      </c>
      <c r="B198" s="363" t="s">
        <v>2176</v>
      </c>
      <c r="C198" s="335" t="s">
        <v>1746</v>
      </c>
      <c r="D198" s="86" t="s">
        <v>2023</v>
      </c>
      <c r="E198" s="86">
        <v>405004784</v>
      </c>
      <c r="F198" s="86" t="s">
        <v>1748</v>
      </c>
      <c r="G198" s="86" t="s">
        <v>1975</v>
      </c>
      <c r="H198" s="86">
        <v>45</v>
      </c>
      <c r="I198" s="86" t="s">
        <v>1748</v>
      </c>
      <c r="J198" s="86" t="s">
        <v>1750</v>
      </c>
      <c r="K198" s="4"/>
      <c r="L198" s="4">
        <v>3350</v>
      </c>
      <c r="M198" s="86" t="s">
        <v>2037</v>
      </c>
    </row>
    <row r="199" spans="1:13" ht="45" x14ac:dyDescent="0.2">
      <c r="A199" s="97">
        <v>190</v>
      </c>
      <c r="B199" s="363" t="s">
        <v>2176</v>
      </c>
      <c r="C199" s="335" t="s">
        <v>1746</v>
      </c>
      <c r="D199" s="86" t="s">
        <v>2023</v>
      </c>
      <c r="E199" s="86">
        <v>405004784</v>
      </c>
      <c r="F199" s="86" t="s">
        <v>1748</v>
      </c>
      <c r="G199" s="86" t="s">
        <v>1975</v>
      </c>
      <c r="H199" s="86">
        <v>45</v>
      </c>
      <c r="I199" s="86" t="s">
        <v>1748</v>
      </c>
      <c r="J199" s="86" t="s">
        <v>1750</v>
      </c>
      <c r="K199" s="4"/>
      <c r="L199" s="4">
        <v>3350</v>
      </c>
      <c r="M199" s="86" t="s">
        <v>2038</v>
      </c>
    </row>
    <row r="200" spans="1:13" ht="105" x14ac:dyDescent="0.2">
      <c r="A200" s="97">
        <v>191</v>
      </c>
      <c r="B200" s="363" t="s">
        <v>2176</v>
      </c>
      <c r="C200" s="335" t="s">
        <v>1746</v>
      </c>
      <c r="D200" s="86" t="s">
        <v>2023</v>
      </c>
      <c r="E200" s="86">
        <v>405004784</v>
      </c>
      <c r="F200" s="86" t="s">
        <v>1748</v>
      </c>
      <c r="G200" s="86" t="s">
        <v>1975</v>
      </c>
      <c r="H200" s="86">
        <v>4.8000000000000007</v>
      </c>
      <c r="I200" s="86" t="s">
        <v>1748</v>
      </c>
      <c r="J200" s="86" t="s">
        <v>1750</v>
      </c>
      <c r="K200" s="4"/>
      <c r="L200" s="4">
        <v>486</v>
      </c>
      <c r="M200" s="86" t="s">
        <v>2039</v>
      </c>
    </row>
    <row r="201" spans="1:13" ht="75" x14ac:dyDescent="0.2">
      <c r="A201" s="97">
        <v>192</v>
      </c>
      <c r="B201" s="363" t="s">
        <v>2176</v>
      </c>
      <c r="C201" s="335" t="s">
        <v>1746</v>
      </c>
      <c r="D201" s="86" t="s">
        <v>2023</v>
      </c>
      <c r="E201" s="86">
        <v>405004784</v>
      </c>
      <c r="F201" s="86" t="s">
        <v>1748</v>
      </c>
      <c r="G201" s="86" t="s">
        <v>1975</v>
      </c>
      <c r="H201" s="86">
        <v>24.495000000000001</v>
      </c>
      <c r="I201" s="86" t="s">
        <v>1748</v>
      </c>
      <c r="J201" s="86" t="s">
        <v>1750</v>
      </c>
      <c r="K201" s="4"/>
      <c r="L201" s="4">
        <v>1864.65</v>
      </c>
      <c r="M201" s="86" t="s">
        <v>2040</v>
      </c>
    </row>
    <row r="202" spans="1:13" ht="75" x14ac:dyDescent="0.2">
      <c r="A202" s="97">
        <v>193</v>
      </c>
      <c r="B202" s="363" t="s">
        <v>2176</v>
      </c>
      <c r="C202" s="335" t="s">
        <v>1746</v>
      </c>
      <c r="D202" s="86" t="s">
        <v>2023</v>
      </c>
      <c r="E202" s="86">
        <v>405004784</v>
      </c>
      <c r="F202" s="86" t="s">
        <v>1748</v>
      </c>
      <c r="G202" s="86" t="s">
        <v>1975</v>
      </c>
      <c r="H202" s="86">
        <v>18</v>
      </c>
      <c r="I202" s="86" t="s">
        <v>1748</v>
      </c>
      <c r="J202" s="86" t="s">
        <v>1750</v>
      </c>
      <c r="K202" s="4"/>
      <c r="L202" s="4">
        <v>1410</v>
      </c>
      <c r="M202" s="86" t="s">
        <v>2041</v>
      </c>
    </row>
    <row r="203" spans="1:13" ht="135" x14ac:dyDescent="0.2">
      <c r="A203" s="97">
        <v>194</v>
      </c>
      <c r="B203" s="363" t="s">
        <v>2176</v>
      </c>
      <c r="C203" s="335" t="s">
        <v>1746</v>
      </c>
      <c r="D203" s="86" t="s">
        <v>2023</v>
      </c>
      <c r="E203" s="86">
        <v>405004784</v>
      </c>
      <c r="F203" s="86" t="s">
        <v>1748</v>
      </c>
      <c r="G203" s="86" t="s">
        <v>1975</v>
      </c>
      <c r="H203" s="86">
        <v>16.38</v>
      </c>
      <c r="I203" s="86" t="s">
        <v>1748</v>
      </c>
      <c r="J203" s="86" t="s">
        <v>1750</v>
      </c>
      <c r="K203" s="4"/>
      <c r="L203" s="4">
        <v>1296.5999999999999</v>
      </c>
      <c r="M203" s="86" t="s">
        <v>2042</v>
      </c>
    </row>
    <row r="204" spans="1:13" ht="45" x14ac:dyDescent="0.2">
      <c r="A204" s="97">
        <v>195</v>
      </c>
      <c r="B204" s="363" t="s">
        <v>2176</v>
      </c>
      <c r="C204" s="335" t="s">
        <v>1746</v>
      </c>
      <c r="D204" s="86" t="s">
        <v>2023</v>
      </c>
      <c r="E204" s="86">
        <v>405004784</v>
      </c>
      <c r="F204" s="86" t="s">
        <v>1748</v>
      </c>
      <c r="G204" s="86" t="s">
        <v>1975</v>
      </c>
      <c r="H204" s="86">
        <v>25</v>
      </c>
      <c r="I204" s="86" t="s">
        <v>1748</v>
      </c>
      <c r="J204" s="86" t="s">
        <v>1750</v>
      </c>
      <c r="K204" s="4"/>
      <c r="L204" s="4">
        <v>2050</v>
      </c>
      <c r="M204" s="86" t="s">
        <v>2043</v>
      </c>
    </row>
    <row r="205" spans="1:13" ht="45" x14ac:dyDescent="0.2">
      <c r="A205" s="97">
        <v>196</v>
      </c>
      <c r="B205" s="363" t="s">
        <v>2176</v>
      </c>
      <c r="C205" s="335" t="s">
        <v>1746</v>
      </c>
      <c r="D205" s="86" t="s">
        <v>2023</v>
      </c>
      <c r="E205" s="86">
        <v>405004784</v>
      </c>
      <c r="F205" s="86" t="s">
        <v>1748</v>
      </c>
      <c r="G205" s="86" t="s">
        <v>1975</v>
      </c>
      <c r="H205" s="86">
        <v>27</v>
      </c>
      <c r="I205" s="86" t="s">
        <v>1748</v>
      </c>
      <c r="J205" s="86" t="s">
        <v>1750</v>
      </c>
      <c r="K205" s="4"/>
      <c r="L205" s="4">
        <v>2190</v>
      </c>
      <c r="M205" s="86" t="s">
        <v>2044</v>
      </c>
    </row>
    <row r="206" spans="1:13" ht="90" x14ac:dyDescent="0.2">
      <c r="A206" s="97">
        <v>197</v>
      </c>
      <c r="B206" s="363" t="s">
        <v>2176</v>
      </c>
      <c r="C206" s="335" t="s">
        <v>1746</v>
      </c>
      <c r="D206" s="86" t="s">
        <v>2023</v>
      </c>
      <c r="E206" s="86">
        <v>405004784</v>
      </c>
      <c r="F206" s="86" t="s">
        <v>1748</v>
      </c>
      <c r="G206" s="86" t="s">
        <v>1975</v>
      </c>
      <c r="H206" s="86">
        <v>96</v>
      </c>
      <c r="I206" s="86" t="s">
        <v>1748</v>
      </c>
      <c r="J206" s="86" t="s">
        <v>1750</v>
      </c>
      <c r="K206" s="4"/>
      <c r="L206" s="4">
        <v>8070</v>
      </c>
      <c r="M206" s="86" t="s">
        <v>2045</v>
      </c>
    </row>
    <row r="207" spans="1:13" ht="90" x14ac:dyDescent="0.2">
      <c r="A207" s="97">
        <v>198</v>
      </c>
      <c r="B207" s="363" t="s">
        <v>2176</v>
      </c>
      <c r="C207" s="335" t="s">
        <v>1746</v>
      </c>
      <c r="D207" s="86" t="s">
        <v>2023</v>
      </c>
      <c r="E207" s="86">
        <v>405004784</v>
      </c>
      <c r="F207" s="86" t="s">
        <v>1748</v>
      </c>
      <c r="G207" s="86" t="s">
        <v>1975</v>
      </c>
      <c r="H207" s="86">
        <v>79.8</v>
      </c>
      <c r="I207" s="86" t="s">
        <v>1748</v>
      </c>
      <c r="J207" s="86" t="s">
        <v>1750</v>
      </c>
      <c r="K207" s="4"/>
      <c r="L207" s="4">
        <v>6936</v>
      </c>
      <c r="M207" s="86" t="s">
        <v>2046</v>
      </c>
    </row>
    <row r="208" spans="1:13" ht="45" x14ac:dyDescent="0.2">
      <c r="A208" s="97">
        <v>199</v>
      </c>
      <c r="B208" s="363" t="s">
        <v>2176</v>
      </c>
      <c r="C208" s="335" t="s">
        <v>1746</v>
      </c>
      <c r="D208" s="86" t="s">
        <v>2023</v>
      </c>
      <c r="E208" s="86">
        <v>405004784</v>
      </c>
      <c r="F208" s="86" t="s">
        <v>1748</v>
      </c>
      <c r="G208" s="86" t="s">
        <v>1975</v>
      </c>
      <c r="H208" s="86">
        <v>110.4</v>
      </c>
      <c r="I208" s="86" t="s">
        <v>1748</v>
      </c>
      <c r="J208" s="86" t="s">
        <v>1750</v>
      </c>
      <c r="K208" s="4"/>
      <c r="L208" s="4">
        <v>8028</v>
      </c>
      <c r="M208" s="86" t="s">
        <v>2047</v>
      </c>
    </row>
    <row r="209" spans="1:13" ht="150" x14ac:dyDescent="0.2">
      <c r="A209" s="97">
        <v>200</v>
      </c>
      <c r="B209" s="363" t="s">
        <v>2176</v>
      </c>
      <c r="C209" s="335" t="s">
        <v>1746</v>
      </c>
      <c r="D209" s="86" t="s">
        <v>2023</v>
      </c>
      <c r="E209" s="86">
        <v>405004784</v>
      </c>
      <c r="F209" s="86" t="s">
        <v>1748</v>
      </c>
      <c r="G209" s="86" t="s">
        <v>1975</v>
      </c>
      <c r="H209" s="86">
        <v>18</v>
      </c>
      <c r="I209" s="86" t="s">
        <v>1748</v>
      </c>
      <c r="J209" s="86" t="s">
        <v>1750</v>
      </c>
      <c r="K209" s="4"/>
      <c r="L209" s="4">
        <v>1260</v>
      </c>
      <c r="M209" s="86" t="s">
        <v>2048</v>
      </c>
    </row>
    <row r="210" spans="1:13" ht="105" x14ac:dyDescent="0.2">
      <c r="A210" s="97">
        <v>201</v>
      </c>
      <c r="B210" s="363" t="s">
        <v>2176</v>
      </c>
      <c r="C210" s="335" t="s">
        <v>1746</v>
      </c>
      <c r="D210" s="86" t="s">
        <v>2023</v>
      </c>
      <c r="E210" s="86">
        <v>405004784</v>
      </c>
      <c r="F210" s="86" t="s">
        <v>1748</v>
      </c>
      <c r="G210" s="86" t="s">
        <v>1975</v>
      </c>
      <c r="H210" s="86">
        <v>18</v>
      </c>
      <c r="I210" s="86" t="s">
        <v>1748</v>
      </c>
      <c r="J210" s="86" t="s">
        <v>1750</v>
      </c>
      <c r="K210" s="4"/>
      <c r="L210" s="4">
        <v>1260</v>
      </c>
      <c r="M210" s="86" t="s">
        <v>2049</v>
      </c>
    </row>
    <row r="211" spans="1:13" ht="45" x14ac:dyDescent="0.2">
      <c r="A211" s="97">
        <v>202</v>
      </c>
      <c r="B211" s="363" t="s">
        <v>2176</v>
      </c>
      <c r="C211" s="335" t="s">
        <v>1746</v>
      </c>
      <c r="D211" s="86" t="s">
        <v>2023</v>
      </c>
      <c r="E211" s="86">
        <v>405004784</v>
      </c>
      <c r="F211" s="86" t="s">
        <v>1748</v>
      </c>
      <c r="G211" s="86" t="s">
        <v>1975</v>
      </c>
      <c r="H211" s="86">
        <v>36</v>
      </c>
      <c r="I211" s="86" t="s">
        <v>1748</v>
      </c>
      <c r="J211" s="86" t="s">
        <v>1750</v>
      </c>
      <c r="K211" s="4"/>
      <c r="L211" s="4">
        <v>2520</v>
      </c>
      <c r="M211" s="86" t="s">
        <v>2050</v>
      </c>
    </row>
    <row r="212" spans="1:13" ht="135" x14ac:dyDescent="0.2">
      <c r="A212" s="97">
        <v>203</v>
      </c>
      <c r="B212" s="363" t="s">
        <v>2176</v>
      </c>
      <c r="C212" s="335" t="s">
        <v>1746</v>
      </c>
      <c r="D212" s="86" t="s">
        <v>2023</v>
      </c>
      <c r="E212" s="86">
        <v>405004784</v>
      </c>
      <c r="F212" s="86" t="s">
        <v>1748</v>
      </c>
      <c r="G212" s="86" t="s">
        <v>1975</v>
      </c>
      <c r="H212" s="86">
        <v>18</v>
      </c>
      <c r="I212" s="86" t="s">
        <v>1748</v>
      </c>
      <c r="J212" s="86" t="s">
        <v>1750</v>
      </c>
      <c r="K212" s="4"/>
      <c r="L212" s="4">
        <v>1260</v>
      </c>
      <c r="M212" s="86" t="s">
        <v>2051</v>
      </c>
    </row>
    <row r="213" spans="1:13" ht="105" x14ac:dyDescent="0.2">
      <c r="A213" s="97">
        <v>204</v>
      </c>
      <c r="B213" s="363" t="s">
        <v>2176</v>
      </c>
      <c r="C213" s="335" t="s">
        <v>1746</v>
      </c>
      <c r="D213" s="86" t="s">
        <v>2023</v>
      </c>
      <c r="E213" s="86">
        <v>405004784</v>
      </c>
      <c r="F213" s="86" t="s">
        <v>1748</v>
      </c>
      <c r="G213" s="86" t="s">
        <v>1975</v>
      </c>
      <c r="H213" s="86">
        <v>36</v>
      </c>
      <c r="I213" s="86" t="s">
        <v>1748</v>
      </c>
      <c r="J213" s="86" t="s">
        <v>1750</v>
      </c>
      <c r="K213" s="4"/>
      <c r="L213" s="4">
        <v>2520</v>
      </c>
      <c r="M213" s="86" t="s">
        <v>2052</v>
      </c>
    </row>
    <row r="214" spans="1:13" ht="150" x14ac:dyDescent="0.2">
      <c r="A214" s="97">
        <v>205</v>
      </c>
      <c r="B214" s="363" t="s">
        <v>2176</v>
      </c>
      <c r="C214" s="335" t="s">
        <v>1746</v>
      </c>
      <c r="D214" s="86" t="s">
        <v>2023</v>
      </c>
      <c r="E214" s="86">
        <v>405004784</v>
      </c>
      <c r="F214" s="86" t="s">
        <v>1748</v>
      </c>
      <c r="G214" s="86" t="s">
        <v>1975</v>
      </c>
      <c r="H214" s="86">
        <v>18</v>
      </c>
      <c r="I214" s="86" t="s">
        <v>1748</v>
      </c>
      <c r="J214" s="86" t="s">
        <v>1750</v>
      </c>
      <c r="K214" s="4"/>
      <c r="L214" s="4">
        <v>1260</v>
      </c>
      <c r="M214" s="86" t="s">
        <v>2053</v>
      </c>
    </row>
    <row r="215" spans="1:13" ht="75" x14ac:dyDescent="0.2">
      <c r="A215" s="97">
        <v>206</v>
      </c>
      <c r="B215" s="363" t="s">
        <v>2176</v>
      </c>
      <c r="C215" s="335" t="s">
        <v>1746</v>
      </c>
      <c r="D215" s="86" t="s">
        <v>2023</v>
      </c>
      <c r="E215" s="86">
        <v>405004784</v>
      </c>
      <c r="F215" s="86" t="s">
        <v>1748</v>
      </c>
      <c r="G215" s="86" t="s">
        <v>1975</v>
      </c>
      <c r="H215" s="86">
        <v>20</v>
      </c>
      <c r="I215" s="86" t="s">
        <v>1748</v>
      </c>
      <c r="J215" s="86" t="s">
        <v>1750</v>
      </c>
      <c r="K215" s="4"/>
      <c r="L215" s="4">
        <v>1400</v>
      </c>
      <c r="M215" s="86" t="s">
        <v>2054</v>
      </c>
    </row>
    <row r="216" spans="1:13" ht="105" x14ac:dyDescent="0.2">
      <c r="A216" s="97">
        <v>207</v>
      </c>
      <c r="B216" s="363" t="s">
        <v>2176</v>
      </c>
      <c r="C216" s="335" t="s">
        <v>1746</v>
      </c>
      <c r="D216" s="86" t="s">
        <v>2023</v>
      </c>
      <c r="E216" s="86">
        <v>405004784</v>
      </c>
      <c r="F216" s="86" t="s">
        <v>1748</v>
      </c>
      <c r="G216" s="86" t="s">
        <v>1975</v>
      </c>
      <c r="H216" s="86">
        <v>18</v>
      </c>
      <c r="I216" s="86" t="s">
        <v>1748</v>
      </c>
      <c r="J216" s="86" t="s">
        <v>1750</v>
      </c>
      <c r="K216" s="4"/>
      <c r="L216" s="4">
        <v>1260</v>
      </c>
      <c r="M216" s="86" t="s">
        <v>2055</v>
      </c>
    </row>
    <row r="217" spans="1:13" ht="90" x14ac:dyDescent="0.2">
      <c r="A217" s="97">
        <v>208</v>
      </c>
      <c r="B217" s="363" t="s">
        <v>2176</v>
      </c>
      <c r="C217" s="335" t="s">
        <v>1746</v>
      </c>
      <c r="D217" s="86" t="s">
        <v>2023</v>
      </c>
      <c r="E217" s="86">
        <v>405004784</v>
      </c>
      <c r="F217" s="86" t="s">
        <v>1748</v>
      </c>
      <c r="G217" s="86" t="s">
        <v>1975</v>
      </c>
      <c r="H217" s="86">
        <v>18</v>
      </c>
      <c r="I217" s="86" t="s">
        <v>1748</v>
      </c>
      <c r="J217" s="86" t="s">
        <v>1750</v>
      </c>
      <c r="K217" s="4"/>
      <c r="L217" s="4">
        <v>1260</v>
      </c>
      <c r="M217" s="86" t="s">
        <v>2056</v>
      </c>
    </row>
    <row r="218" spans="1:13" ht="45" x14ac:dyDescent="0.2">
      <c r="A218" s="97">
        <v>209</v>
      </c>
      <c r="B218" s="363" t="s">
        <v>2176</v>
      </c>
      <c r="C218" s="335" t="s">
        <v>1746</v>
      </c>
      <c r="D218" s="86" t="s">
        <v>2023</v>
      </c>
      <c r="E218" s="86">
        <v>405004784</v>
      </c>
      <c r="F218" s="86" t="s">
        <v>1748</v>
      </c>
      <c r="G218" s="86" t="s">
        <v>1975</v>
      </c>
      <c r="H218" s="86">
        <v>18</v>
      </c>
      <c r="I218" s="86" t="s">
        <v>1748</v>
      </c>
      <c r="J218" s="86" t="s">
        <v>1750</v>
      </c>
      <c r="K218" s="4"/>
      <c r="L218" s="4">
        <v>1260</v>
      </c>
      <c r="M218" s="86" t="s">
        <v>2057</v>
      </c>
    </row>
    <row r="219" spans="1:13" ht="45" x14ac:dyDescent="0.2">
      <c r="A219" s="97">
        <v>210</v>
      </c>
      <c r="B219" s="363" t="s">
        <v>2176</v>
      </c>
      <c r="C219" s="335" t="s">
        <v>1746</v>
      </c>
      <c r="D219" s="86" t="s">
        <v>2023</v>
      </c>
      <c r="E219" s="86">
        <v>405004784</v>
      </c>
      <c r="F219" s="86" t="s">
        <v>1748</v>
      </c>
      <c r="G219" s="86" t="s">
        <v>1975</v>
      </c>
      <c r="H219" s="86">
        <v>18</v>
      </c>
      <c r="I219" s="86" t="s">
        <v>1748</v>
      </c>
      <c r="J219" s="86" t="s">
        <v>1750</v>
      </c>
      <c r="K219" s="4"/>
      <c r="L219" s="4">
        <v>1260</v>
      </c>
      <c r="M219" s="86" t="s">
        <v>2058</v>
      </c>
    </row>
    <row r="220" spans="1:13" ht="45" x14ac:dyDescent="0.2">
      <c r="A220" s="97">
        <v>211</v>
      </c>
      <c r="B220" s="363" t="s">
        <v>2176</v>
      </c>
      <c r="C220" s="335" t="s">
        <v>1746</v>
      </c>
      <c r="D220" s="86" t="s">
        <v>2023</v>
      </c>
      <c r="E220" s="86">
        <v>405004784</v>
      </c>
      <c r="F220" s="86" t="s">
        <v>1748</v>
      </c>
      <c r="G220" s="86" t="s">
        <v>1975</v>
      </c>
      <c r="H220" s="86">
        <v>12</v>
      </c>
      <c r="I220" s="86" t="s">
        <v>1748</v>
      </c>
      <c r="J220" s="86" t="s">
        <v>1750</v>
      </c>
      <c r="K220" s="4"/>
      <c r="L220" s="4">
        <v>840</v>
      </c>
      <c r="M220" s="86" t="s">
        <v>2059</v>
      </c>
    </row>
    <row r="221" spans="1:13" ht="45" x14ac:dyDescent="0.2">
      <c r="A221" s="97">
        <v>212</v>
      </c>
      <c r="B221" s="363" t="s">
        <v>2176</v>
      </c>
      <c r="C221" s="335" t="s">
        <v>1746</v>
      </c>
      <c r="D221" s="86" t="s">
        <v>2023</v>
      </c>
      <c r="E221" s="86">
        <v>405004784</v>
      </c>
      <c r="F221" s="86" t="s">
        <v>1748</v>
      </c>
      <c r="G221" s="86" t="s">
        <v>1975</v>
      </c>
      <c r="H221" s="86">
        <v>12</v>
      </c>
      <c r="I221" s="86" t="s">
        <v>1748</v>
      </c>
      <c r="J221" s="86" t="s">
        <v>1750</v>
      </c>
      <c r="K221" s="4"/>
      <c r="L221" s="4">
        <v>840</v>
      </c>
      <c r="M221" s="86" t="s">
        <v>2058</v>
      </c>
    </row>
    <row r="222" spans="1:13" ht="75" x14ac:dyDescent="0.2">
      <c r="A222" s="97">
        <v>213</v>
      </c>
      <c r="B222" s="363" t="s">
        <v>2176</v>
      </c>
      <c r="C222" s="335" t="s">
        <v>1746</v>
      </c>
      <c r="D222" s="86" t="s">
        <v>2023</v>
      </c>
      <c r="E222" s="86">
        <v>405004784</v>
      </c>
      <c r="F222" s="86" t="s">
        <v>1748</v>
      </c>
      <c r="G222" s="86" t="s">
        <v>1975</v>
      </c>
      <c r="H222" s="86">
        <v>15</v>
      </c>
      <c r="I222" s="86" t="s">
        <v>1748</v>
      </c>
      <c r="J222" s="86" t="s">
        <v>1750</v>
      </c>
      <c r="K222" s="4"/>
      <c r="L222" s="4">
        <v>1275</v>
      </c>
      <c r="M222" s="86" t="s">
        <v>2060</v>
      </c>
    </row>
    <row r="223" spans="1:13" ht="90" x14ac:dyDescent="0.2">
      <c r="A223" s="97">
        <v>214</v>
      </c>
      <c r="B223" s="363" t="s">
        <v>2176</v>
      </c>
      <c r="C223" s="335" t="s">
        <v>1746</v>
      </c>
      <c r="D223" s="86" t="s">
        <v>2023</v>
      </c>
      <c r="E223" s="86">
        <v>405004784</v>
      </c>
      <c r="F223" s="86" t="s">
        <v>1748</v>
      </c>
      <c r="G223" s="86" t="s">
        <v>1975</v>
      </c>
      <c r="H223" s="86">
        <v>21</v>
      </c>
      <c r="I223" s="86" t="s">
        <v>1748</v>
      </c>
      <c r="J223" s="86" t="s">
        <v>1750</v>
      </c>
      <c r="K223" s="4"/>
      <c r="L223" s="4">
        <v>1695</v>
      </c>
      <c r="M223" s="86" t="s">
        <v>2061</v>
      </c>
    </row>
    <row r="224" spans="1:13" ht="60" x14ac:dyDescent="0.2">
      <c r="A224" s="97">
        <v>215</v>
      </c>
      <c r="B224" s="363" t="s">
        <v>2176</v>
      </c>
      <c r="C224" s="335" t="s">
        <v>1746</v>
      </c>
      <c r="D224" s="86" t="s">
        <v>2023</v>
      </c>
      <c r="E224" s="86">
        <v>405004784</v>
      </c>
      <c r="F224" s="86" t="s">
        <v>1748</v>
      </c>
      <c r="G224" s="86" t="s">
        <v>1975</v>
      </c>
      <c r="H224" s="86">
        <v>18.388999999999999</v>
      </c>
      <c r="I224" s="86" t="s">
        <v>1748</v>
      </c>
      <c r="J224" s="86" t="s">
        <v>1750</v>
      </c>
      <c r="K224" s="4"/>
      <c r="L224" s="4">
        <v>1737.23</v>
      </c>
      <c r="M224" s="86" t="s">
        <v>2062</v>
      </c>
    </row>
    <row r="225" spans="1:13" ht="45" x14ac:dyDescent="0.2">
      <c r="A225" s="97">
        <v>216</v>
      </c>
      <c r="B225" s="363" t="s">
        <v>2176</v>
      </c>
      <c r="C225" s="335" t="s">
        <v>1746</v>
      </c>
      <c r="D225" s="86" t="s">
        <v>2023</v>
      </c>
      <c r="E225" s="86">
        <v>405004784</v>
      </c>
      <c r="F225" s="86" t="s">
        <v>1748</v>
      </c>
      <c r="G225" s="86" t="s">
        <v>1975</v>
      </c>
      <c r="H225" s="86">
        <v>18</v>
      </c>
      <c r="I225" s="86" t="s">
        <v>1748</v>
      </c>
      <c r="J225" s="86" t="s">
        <v>1750</v>
      </c>
      <c r="K225" s="4"/>
      <c r="L225" s="4">
        <v>1710</v>
      </c>
      <c r="M225" s="86" t="s">
        <v>2063</v>
      </c>
    </row>
    <row r="226" spans="1:13" ht="90" x14ac:dyDescent="0.2">
      <c r="A226" s="97">
        <v>217</v>
      </c>
      <c r="B226" s="363" t="s">
        <v>2176</v>
      </c>
      <c r="C226" s="335" t="s">
        <v>1746</v>
      </c>
      <c r="D226" s="86" t="s">
        <v>2023</v>
      </c>
      <c r="E226" s="86">
        <v>405004784</v>
      </c>
      <c r="F226" s="86" t="s">
        <v>1748</v>
      </c>
      <c r="G226" s="86" t="s">
        <v>1975</v>
      </c>
      <c r="H226" s="86">
        <v>18</v>
      </c>
      <c r="I226" s="86" t="s">
        <v>1748</v>
      </c>
      <c r="J226" s="86" t="s">
        <v>1750</v>
      </c>
      <c r="K226" s="4"/>
      <c r="L226" s="4">
        <v>1710</v>
      </c>
      <c r="M226" s="86" t="s">
        <v>2064</v>
      </c>
    </row>
    <row r="227" spans="1:13" ht="90" x14ac:dyDescent="0.2">
      <c r="A227" s="97">
        <v>218</v>
      </c>
      <c r="B227" s="363" t="s">
        <v>2176</v>
      </c>
      <c r="C227" s="335" t="s">
        <v>1746</v>
      </c>
      <c r="D227" s="86" t="s">
        <v>2023</v>
      </c>
      <c r="E227" s="86">
        <v>405004784</v>
      </c>
      <c r="F227" s="86" t="s">
        <v>1748</v>
      </c>
      <c r="G227" s="86" t="s">
        <v>1975</v>
      </c>
      <c r="H227" s="86">
        <v>18</v>
      </c>
      <c r="I227" s="86" t="s">
        <v>1748</v>
      </c>
      <c r="J227" s="86" t="s">
        <v>1750</v>
      </c>
      <c r="K227" s="4"/>
      <c r="L227" s="4">
        <v>4000</v>
      </c>
      <c r="M227" s="86" t="s">
        <v>2065</v>
      </c>
    </row>
    <row r="228" spans="1:13" ht="90" x14ac:dyDescent="0.2">
      <c r="A228" s="97">
        <v>219</v>
      </c>
      <c r="B228" s="363" t="s">
        <v>2176</v>
      </c>
      <c r="C228" s="335" t="s">
        <v>1746</v>
      </c>
      <c r="D228" s="86" t="s">
        <v>2023</v>
      </c>
      <c r="E228" s="86">
        <v>405004784</v>
      </c>
      <c r="F228" s="86" t="s">
        <v>1748</v>
      </c>
      <c r="G228" s="86" t="s">
        <v>1975</v>
      </c>
      <c r="H228" s="86">
        <v>18</v>
      </c>
      <c r="I228" s="86" t="s">
        <v>1748</v>
      </c>
      <c r="J228" s="86" t="s">
        <v>1750</v>
      </c>
      <c r="K228" s="4"/>
      <c r="L228" s="4">
        <v>4000</v>
      </c>
      <c r="M228" s="86" t="s">
        <v>2066</v>
      </c>
    </row>
    <row r="229" spans="1:13" ht="75" x14ac:dyDescent="0.2">
      <c r="A229" s="97">
        <v>220</v>
      </c>
      <c r="B229" s="363" t="s">
        <v>2176</v>
      </c>
      <c r="C229" s="335" t="s">
        <v>1746</v>
      </c>
      <c r="D229" s="86" t="s">
        <v>2023</v>
      </c>
      <c r="E229" s="86">
        <v>405004784</v>
      </c>
      <c r="F229" s="86" t="s">
        <v>1748</v>
      </c>
      <c r="G229" s="86" t="s">
        <v>1975</v>
      </c>
      <c r="H229" s="86">
        <v>13.5</v>
      </c>
      <c r="I229" s="86" t="s">
        <v>1748</v>
      </c>
      <c r="J229" s="86" t="s">
        <v>1750</v>
      </c>
      <c r="K229" s="4"/>
      <c r="L229" s="4">
        <v>3955</v>
      </c>
      <c r="M229" s="86" t="s">
        <v>2067</v>
      </c>
    </row>
    <row r="230" spans="1:13" ht="90" x14ac:dyDescent="0.2">
      <c r="A230" s="97">
        <v>221</v>
      </c>
      <c r="B230" s="363" t="s">
        <v>2176</v>
      </c>
      <c r="C230" s="335" t="s">
        <v>1746</v>
      </c>
      <c r="D230" s="86" t="s">
        <v>2023</v>
      </c>
      <c r="E230" s="86">
        <v>405004784</v>
      </c>
      <c r="F230" s="86" t="s">
        <v>1748</v>
      </c>
      <c r="G230" s="86" t="s">
        <v>1975</v>
      </c>
      <c r="H230" s="86">
        <v>13.5</v>
      </c>
      <c r="I230" s="86" t="s">
        <v>1748</v>
      </c>
      <c r="J230" s="86" t="s">
        <v>1750</v>
      </c>
      <c r="K230" s="4"/>
      <c r="L230" s="4">
        <v>3955</v>
      </c>
      <c r="M230" s="86" t="s">
        <v>2068</v>
      </c>
    </row>
    <row r="231" spans="1:13" ht="60" x14ac:dyDescent="0.2">
      <c r="A231" s="97">
        <v>222</v>
      </c>
      <c r="B231" s="363" t="s">
        <v>2176</v>
      </c>
      <c r="C231" s="335" t="s">
        <v>1746</v>
      </c>
      <c r="D231" s="86" t="s">
        <v>2023</v>
      </c>
      <c r="E231" s="86">
        <v>405004784</v>
      </c>
      <c r="F231" s="86" t="s">
        <v>1748</v>
      </c>
      <c r="G231" s="86" t="s">
        <v>1975</v>
      </c>
      <c r="H231" s="86">
        <v>72</v>
      </c>
      <c r="I231" s="86" t="s">
        <v>1748</v>
      </c>
      <c r="J231" s="86" t="s">
        <v>1750</v>
      </c>
      <c r="K231" s="4"/>
      <c r="L231" s="4">
        <v>9460</v>
      </c>
      <c r="M231" s="86" t="s">
        <v>2069</v>
      </c>
    </row>
    <row r="232" spans="1:13" ht="45" x14ac:dyDescent="0.2">
      <c r="A232" s="97">
        <v>223</v>
      </c>
      <c r="B232" s="363" t="s">
        <v>2176</v>
      </c>
      <c r="C232" s="335" t="s">
        <v>1746</v>
      </c>
      <c r="D232" s="86" t="s">
        <v>2023</v>
      </c>
      <c r="E232" s="86">
        <v>405004784</v>
      </c>
      <c r="F232" s="86" t="s">
        <v>1748</v>
      </c>
      <c r="G232" s="86" t="s">
        <v>1975</v>
      </c>
      <c r="H232" s="86">
        <v>45</v>
      </c>
      <c r="I232" s="86" t="s">
        <v>1748</v>
      </c>
      <c r="J232" s="86" t="s">
        <v>1750</v>
      </c>
      <c r="K232" s="4"/>
      <c r="L232" s="4">
        <v>9990</v>
      </c>
      <c r="M232" s="86" t="s">
        <v>2038</v>
      </c>
    </row>
    <row r="233" spans="1:13" ht="60" x14ac:dyDescent="0.2">
      <c r="A233" s="97">
        <v>224</v>
      </c>
      <c r="B233" s="363" t="s">
        <v>2176</v>
      </c>
      <c r="C233" s="335" t="s">
        <v>1746</v>
      </c>
      <c r="D233" s="86" t="s">
        <v>2023</v>
      </c>
      <c r="E233" s="86">
        <v>405004784</v>
      </c>
      <c r="F233" s="86" t="s">
        <v>1748</v>
      </c>
      <c r="G233" s="86" t="s">
        <v>1975</v>
      </c>
      <c r="H233" s="86">
        <v>45</v>
      </c>
      <c r="I233" s="86" t="s">
        <v>1748</v>
      </c>
      <c r="J233" s="86" t="s">
        <v>1750</v>
      </c>
      <c r="K233" s="4"/>
      <c r="L233" s="4">
        <v>9990</v>
      </c>
      <c r="M233" s="86" t="s">
        <v>2037</v>
      </c>
    </row>
    <row r="234" spans="1:13" ht="75" x14ac:dyDescent="0.2">
      <c r="A234" s="97">
        <v>225</v>
      </c>
      <c r="B234" s="363" t="s">
        <v>2176</v>
      </c>
      <c r="C234" s="335" t="s">
        <v>1746</v>
      </c>
      <c r="D234" s="86" t="s">
        <v>2023</v>
      </c>
      <c r="E234" s="86">
        <v>405004784</v>
      </c>
      <c r="F234" s="86" t="s">
        <v>1748</v>
      </c>
      <c r="G234" s="86" t="s">
        <v>1975</v>
      </c>
      <c r="H234" s="86">
        <v>8</v>
      </c>
      <c r="I234" s="86" t="s">
        <v>1748</v>
      </c>
      <c r="J234" s="86" t="s">
        <v>1750</v>
      </c>
      <c r="K234" s="4"/>
      <c r="L234" s="4">
        <v>3975</v>
      </c>
      <c r="M234" s="86" t="s">
        <v>2070</v>
      </c>
    </row>
    <row r="235" spans="1:13" ht="60" x14ac:dyDescent="0.2">
      <c r="A235" s="97">
        <v>226</v>
      </c>
      <c r="B235" s="363" t="s">
        <v>2176</v>
      </c>
      <c r="C235" s="335" t="s">
        <v>1746</v>
      </c>
      <c r="D235" s="86" t="s">
        <v>2023</v>
      </c>
      <c r="E235" s="86">
        <v>405004784</v>
      </c>
      <c r="F235" s="86" t="s">
        <v>1748</v>
      </c>
      <c r="G235" s="86" t="s">
        <v>1975</v>
      </c>
      <c r="H235" s="86">
        <v>18</v>
      </c>
      <c r="I235" s="86" t="s">
        <v>1748</v>
      </c>
      <c r="J235" s="86" t="s">
        <v>1750</v>
      </c>
      <c r="K235" s="4"/>
      <c r="L235" s="4">
        <v>4000</v>
      </c>
      <c r="M235" s="86" t="s">
        <v>2071</v>
      </c>
    </row>
    <row r="236" spans="1:13" ht="60" x14ac:dyDescent="0.2">
      <c r="A236" s="97">
        <v>227</v>
      </c>
      <c r="B236" s="363" t="s">
        <v>2176</v>
      </c>
      <c r="C236" s="335" t="s">
        <v>1746</v>
      </c>
      <c r="D236" s="86" t="s">
        <v>2023</v>
      </c>
      <c r="E236" s="86">
        <v>405004784</v>
      </c>
      <c r="F236" s="86" t="s">
        <v>1748</v>
      </c>
      <c r="G236" s="86" t="s">
        <v>1975</v>
      </c>
      <c r="H236" s="86">
        <v>40</v>
      </c>
      <c r="I236" s="86" t="s">
        <v>1748</v>
      </c>
      <c r="J236" s="86" t="s">
        <v>1750</v>
      </c>
      <c r="K236" s="4"/>
      <c r="L236" s="4">
        <v>7900</v>
      </c>
      <c r="M236" s="86" t="s">
        <v>2072</v>
      </c>
    </row>
    <row r="237" spans="1:13" ht="60" x14ac:dyDescent="0.2">
      <c r="A237" s="97">
        <v>228</v>
      </c>
      <c r="B237" s="363" t="s">
        <v>2176</v>
      </c>
      <c r="C237" s="335" t="s">
        <v>1746</v>
      </c>
      <c r="D237" s="86" t="s">
        <v>2023</v>
      </c>
      <c r="E237" s="86">
        <v>405004784</v>
      </c>
      <c r="F237" s="86" t="s">
        <v>1748</v>
      </c>
      <c r="G237" s="86" t="s">
        <v>1975</v>
      </c>
      <c r="H237" s="86">
        <v>18</v>
      </c>
      <c r="I237" s="86" t="s">
        <v>1748</v>
      </c>
      <c r="J237" s="86" t="s">
        <v>1750</v>
      </c>
      <c r="K237" s="4"/>
      <c r="L237" s="4">
        <v>4000</v>
      </c>
      <c r="M237" s="86" t="s">
        <v>2073</v>
      </c>
    </row>
    <row r="238" spans="1:13" ht="45" x14ac:dyDescent="0.2">
      <c r="A238" s="97">
        <v>229</v>
      </c>
      <c r="B238" s="363" t="s">
        <v>2176</v>
      </c>
      <c r="C238" s="335" t="s">
        <v>1746</v>
      </c>
      <c r="D238" s="86" t="s">
        <v>2023</v>
      </c>
      <c r="E238" s="86">
        <v>405004784</v>
      </c>
      <c r="F238" s="86" t="s">
        <v>1748</v>
      </c>
      <c r="G238" s="86" t="s">
        <v>1975</v>
      </c>
      <c r="H238" s="86">
        <v>18</v>
      </c>
      <c r="I238" s="86" t="s">
        <v>1748</v>
      </c>
      <c r="J238" s="86" t="s">
        <v>1750</v>
      </c>
      <c r="K238" s="4"/>
      <c r="L238" s="4">
        <v>4000</v>
      </c>
      <c r="M238" s="86" t="s">
        <v>2074</v>
      </c>
    </row>
    <row r="239" spans="1:13" ht="75" x14ac:dyDescent="0.2">
      <c r="A239" s="97">
        <v>230</v>
      </c>
      <c r="B239" s="363" t="s">
        <v>2176</v>
      </c>
      <c r="C239" s="335" t="s">
        <v>1746</v>
      </c>
      <c r="D239" s="86" t="s">
        <v>2023</v>
      </c>
      <c r="E239" s="86">
        <v>405004784</v>
      </c>
      <c r="F239" s="86" t="s">
        <v>1748</v>
      </c>
      <c r="G239" s="86" t="s">
        <v>1975</v>
      </c>
      <c r="H239" s="86">
        <v>18</v>
      </c>
      <c r="I239" s="86" t="s">
        <v>1748</v>
      </c>
      <c r="J239" s="86" t="s">
        <v>1750</v>
      </c>
      <c r="K239" s="4"/>
      <c r="L239" s="4">
        <v>4000</v>
      </c>
      <c r="M239" s="86" t="s">
        <v>2075</v>
      </c>
    </row>
    <row r="240" spans="1:13" ht="90" x14ac:dyDescent="0.2">
      <c r="A240" s="97">
        <v>231</v>
      </c>
      <c r="B240" s="363" t="s">
        <v>2176</v>
      </c>
      <c r="C240" s="335" t="s">
        <v>1746</v>
      </c>
      <c r="D240" s="86" t="s">
        <v>2023</v>
      </c>
      <c r="E240" s="86">
        <v>405004784</v>
      </c>
      <c r="F240" s="86" t="s">
        <v>1748</v>
      </c>
      <c r="G240" s="86" t="s">
        <v>1975</v>
      </c>
      <c r="H240" s="86">
        <v>18</v>
      </c>
      <c r="I240" s="86" t="s">
        <v>1748</v>
      </c>
      <c r="J240" s="86" t="s">
        <v>1750</v>
      </c>
      <c r="K240" s="4"/>
      <c r="L240" s="4">
        <v>8000</v>
      </c>
      <c r="M240" s="86" t="s">
        <v>2076</v>
      </c>
    </row>
    <row r="241" spans="1:13" ht="75" x14ac:dyDescent="0.2">
      <c r="A241" s="97">
        <v>232</v>
      </c>
      <c r="B241" s="363" t="s">
        <v>2183</v>
      </c>
      <c r="C241" s="335" t="s">
        <v>1746</v>
      </c>
      <c r="D241" s="86" t="s">
        <v>2023</v>
      </c>
      <c r="E241" s="86">
        <v>405004784</v>
      </c>
      <c r="F241" s="86" t="s">
        <v>1748</v>
      </c>
      <c r="G241" s="86" t="s">
        <v>1975</v>
      </c>
      <c r="H241" s="86">
        <v>18</v>
      </c>
      <c r="I241" s="86" t="s">
        <v>1748</v>
      </c>
      <c r="J241" s="86" t="s">
        <v>1750</v>
      </c>
      <c r="K241" s="4"/>
      <c r="L241" s="4">
        <v>4000</v>
      </c>
      <c r="M241" s="86" t="s">
        <v>2077</v>
      </c>
    </row>
    <row r="242" spans="1:13" ht="105" x14ac:dyDescent="0.2">
      <c r="A242" s="97">
        <v>233</v>
      </c>
      <c r="B242" s="363" t="s">
        <v>2183</v>
      </c>
      <c r="C242" s="335" t="s">
        <v>1746</v>
      </c>
      <c r="D242" s="86" t="s">
        <v>2023</v>
      </c>
      <c r="E242" s="86">
        <v>405004784</v>
      </c>
      <c r="F242" s="86" t="s">
        <v>1748</v>
      </c>
      <c r="G242" s="86" t="s">
        <v>1975</v>
      </c>
      <c r="H242" s="86">
        <v>18</v>
      </c>
      <c r="I242" s="86" t="s">
        <v>1748</v>
      </c>
      <c r="J242" s="86" t="s">
        <v>1750</v>
      </c>
      <c r="K242" s="4"/>
      <c r="L242" s="4">
        <v>4000</v>
      </c>
      <c r="M242" s="86" t="s">
        <v>2078</v>
      </c>
    </row>
    <row r="243" spans="1:13" ht="75" x14ac:dyDescent="0.2">
      <c r="A243" s="97">
        <v>234</v>
      </c>
      <c r="B243" s="363" t="s">
        <v>2183</v>
      </c>
      <c r="C243" s="335" t="s">
        <v>1746</v>
      </c>
      <c r="D243" s="86" t="s">
        <v>2023</v>
      </c>
      <c r="E243" s="86">
        <v>405004784</v>
      </c>
      <c r="F243" s="86" t="s">
        <v>1748</v>
      </c>
      <c r="G243" s="86" t="s">
        <v>1975</v>
      </c>
      <c r="H243" s="86">
        <v>18</v>
      </c>
      <c r="I243" s="86" t="s">
        <v>1748</v>
      </c>
      <c r="J243" s="86" t="s">
        <v>1750</v>
      </c>
      <c r="K243" s="4"/>
      <c r="L243" s="4">
        <v>4000</v>
      </c>
      <c r="M243" s="86" t="s">
        <v>2079</v>
      </c>
    </row>
    <row r="244" spans="1:13" ht="150" x14ac:dyDescent="0.2">
      <c r="A244" s="97">
        <v>235</v>
      </c>
      <c r="B244" s="363" t="s">
        <v>2183</v>
      </c>
      <c r="C244" s="335" t="s">
        <v>1746</v>
      </c>
      <c r="D244" s="86" t="s">
        <v>2023</v>
      </c>
      <c r="E244" s="86">
        <v>405004784</v>
      </c>
      <c r="F244" s="86" t="s">
        <v>1748</v>
      </c>
      <c r="G244" s="86" t="s">
        <v>1975</v>
      </c>
      <c r="H244" s="86">
        <v>18</v>
      </c>
      <c r="I244" s="86" t="s">
        <v>1748</v>
      </c>
      <c r="J244" s="86" t="s">
        <v>1750</v>
      </c>
      <c r="K244" s="4"/>
      <c r="L244" s="4">
        <v>4000</v>
      </c>
      <c r="M244" s="86" t="s">
        <v>2080</v>
      </c>
    </row>
    <row r="245" spans="1:13" ht="120" x14ac:dyDescent="0.2">
      <c r="A245" s="97">
        <v>236</v>
      </c>
      <c r="B245" s="363" t="s">
        <v>2183</v>
      </c>
      <c r="C245" s="335" t="s">
        <v>1746</v>
      </c>
      <c r="D245" s="86" t="s">
        <v>2023</v>
      </c>
      <c r="E245" s="86">
        <v>405004784</v>
      </c>
      <c r="F245" s="86" t="s">
        <v>1748</v>
      </c>
      <c r="G245" s="86" t="s">
        <v>1975</v>
      </c>
      <c r="H245" s="86">
        <v>18</v>
      </c>
      <c r="I245" s="86" t="s">
        <v>1748</v>
      </c>
      <c r="J245" s="86" t="s">
        <v>1750</v>
      </c>
      <c r="K245" s="4"/>
      <c r="L245" s="4">
        <v>4000</v>
      </c>
      <c r="M245" s="86" t="s">
        <v>2081</v>
      </c>
    </row>
    <row r="246" spans="1:13" ht="120" x14ac:dyDescent="0.2">
      <c r="A246" s="97">
        <v>237</v>
      </c>
      <c r="B246" s="363" t="s">
        <v>2183</v>
      </c>
      <c r="C246" s="335" t="s">
        <v>1746</v>
      </c>
      <c r="D246" s="86" t="s">
        <v>2023</v>
      </c>
      <c r="E246" s="86">
        <v>405004784</v>
      </c>
      <c r="F246" s="86" t="s">
        <v>1748</v>
      </c>
      <c r="G246" s="86" t="s">
        <v>1975</v>
      </c>
      <c r="H246" s="86">
        <v>18</v>
      </c>
      <c r="I246" s="86" t="s">
        <v>1748</v>
      </c>
      <c r="J246" s="86" t="s">
        <v>1750</v>
      </c>
      <c r="K246" s="4"/>
      <c r="L246" s="4">
        <v>4000</v>
      </c>
      <c r="M246" s="86" t="s">
        <v>2082</v>
      </c>
    </row>
    <row r="247" spans="1:13" ht="120" x14ac:dyDescent="0.2">
      <c r="A247" s="97">
        <v>238</v>
      </c>
      <c r="B247" s="363" t="s">
        <v>2183</v>
      </c>
      <c r="C247" s="335" t="s">
        <v>1746</v>
      </c>
      <c r="D247" s="86" t="s">
        <v>2023</v>
      </c>
      <c r="E247" s="86">
        <v>405004784</v>
      </c>
      <c r="F247" s="86" t="s">
        <v>1748</v>
      </c>
      <c r="G247" s="86" t="s">
        <v>1975</v>
      </c>
      <c r="H247" s="86">
        <v>18</v>
      </c>
      <c r="I247" s="86" t="s">
        <v>1748</v>
      </c>
      <c r="J247" s="86" t="s">
        <v>1750</v>
      </c>
      <c r="K247" s="4"/>
      <c r="L247" s="4">
        <v>4000</v>
      </c>
      <c r="M247" s="86" t="s">
        <v>2083</v>
      </c>
    </row>
    <row r="248" spans="1:13" ht="135" x14ac:dyDescent="0.2">
      <c r="A248" s="97">
        <v>239</v>
      </c>
      <c r="B248" s="363" t="s">
        <v>2183</v>
      </c>
      <c r="C248" s="335" t="s">
        <v>1746</v>
      </c>
      <c r="D248" s="86" t="s">
        <v>2023</v>
      </c>
      <c r="E248" s="86">
        <v>405004784</v>
      </c>
      <c r="F248" s="86" t="s">
        <v>1748</v>
      </c>
      <c r="G248" s="86" t="s">
        <v>1975</v>
      </c>
      <c r="H248" s="86">
        <v>8</v>
      </c>
      <c r="I248" s="86" t="s">
        <v>1748</v>
      </c>
      <c r="J248" s="86" t="s">
        <v>1750</v>
      </c>
      <c r="K248" s="4"/>
      <c r="L248" s="4">
        <v>4000</v>
      </c>
      <c r="M248" s="86" t="s">
        <v>2084</v>
      </c>
    </row>
    <row r="249" spans="1:13" ht="135" x14ac:dyDescent="0.2">
      <c r="A249" s="97">
        <v>240</v>
      </c>
      <c r="B249" s="363" t="s">
        <v>2183</v>
      </c>
      <c r="C249" s="335" t="s">
        <v>1746</v>
      </c>
      <c r="D249" s="86" t="s">
        <v>2023</v>
      </c>
      <c r="E249" s="86">
        <v>405004784</v>
      </c>
      <c r="F249" s="86" t="s">
        <v>1748</v>
      </c>
      <c r="G249" s="86" t="s">
        <v>1975</v>
      </c>
      <c r="H249" s="86">
        <v>6</v>
      </c>
      <c r="I249" s="86" t="s">
        <v>1748</v>
      </c>
      <c r="J249" s="86" t="s">
        <v>1750</v>
      </c>
      <c r="K249" s="4"/>
      <c r="L249" s="4">
        <v>4000</v>
      </c>
      <c r="M249" s="86" t="s">
        <v>2085</v>
      </c>
    </row>
    <row r="250" spans="1:13" ht="105" x14ac:dyDescent="0.2">
      <c r="A250" s="97">
        <v>241</v>
      </c>
      <c r="B250" s="363" t="s">
        <v>2183</v>
      </c>
      <c r="C250" s="335" t="s">
        <v>1746</v>
      </c>
      <c r="D250" s="86" t="s">
        <v>2023</v>
      </c>
      <c r="E250" s="86">
        <v>405004784</v>
      </c>
      <c r="F250" s="86" t="s">
        <v>1748</v>
      </c>
      <c r="G250" s="86" t="s">
        <v>1975</v>
      </c>
      <c r="H250" s="86">
        <v>4.9419999999999993</v>
      </c>
      <c r="I250" s="86" t="s">
        <v>1748</v>
      </c>
      <c r="J250" s="86" t="s">
        <v>1750</v>
      </c>
      <c r="K250" s="4"/>
      <c r="L250" s="4">
        <v>4000.42</v>
      </c>
      <c r="M250" s="86" t="s">
        <v>2086</v>
      </c>
    </row>
    <row r="251" spans="1:13" ht="105" x14ac:dyDescent="0.2">
      <c r="A251" s="97">
        <v>242</v>
      </c>
      <c r="B251" s="363" t="s">
        <v>2183</v>
      </c>
      <c r="C251" s="335" t="s">
        <v>1746</v>
      </c>
      <c r="D251" s="86" t="s">
        <v>2023</v>
      </c>
      <c r="E251" s="86">
        <v>405004784</v>
      </c>
      <c r="F251" s="86" t="s">
        <v>1748</v>
      </c>
      <c r="G251" s="86" t="s">
        <v>1975</v>
      </c>
      <c r="H251" s="86">
        <v>18</v>
      </c>
      <c r="I251" s="86" t="s">
        <v>1748</v>
      </c>
      <c r="J251" s="86" t="s">
        <v>1750</v>
      </c>
      <c r="K251" s="4"/>
      <c r="L251" s="4">
        <v>4000</v>
      </c>
      <c r="M251" s="86" t="s">
        <v>2087</v>
      </c>
    </row>
    <row r="252" spans="1:13" ht="165" x14ac:dyDescent="0.2">
      <c r="A252" s="97">
        <v>243</v>
      </c>
      <c r="B252" s="363" t="s">
        <v>2183</v>
      </c>
      <c r="C252" s="335" t="s">
        <v>1746</v>
      </c>
      <c r="D252" s="86" t="s">
        <v>2023</v>
      </c>
      <c r="E252" s="86">
        <v>405004784</v>
      </c>
      <c r="F252" s="86" t="s">
        <v>1748</v>
      </c>
      <c r="G252" s="86" t="s">
        <v>1975</v>
      </c>
      <c r="H252" s="86">
        <v>18</v>
      </c>
      <c r="I252" s="86" t="s">
        <v>1748</v>
      </c>
      <c r="J252" s="86" t="s">
        <v>1750</v>
      </c>
      <c r="K252" s="4"/>
      <c r="L252" s="4">
        <v>4000</v>
      </c>
      <c r="M252" s="86" t="s">
        <v>2088</v>
      </c>
    </row>
    <row r="253" spans="1:13" ht="165" x14ac:dyDescent="0.2">
      <c r="A253" s="97">
        <v>244</v>
      </c>
      <c r="B253" s="363" t="s">
        <v>2183</v>
      </c>
      <c r="C253" s="335" t="s">
        <v>1746</v>
      </c>
      <c r="D253" s="86" t="s">
        <v>2023</v>
      </c>
      <c r="E253" s="86">
        <v>405004784</v>
      </c>
      <c r="F253" s="86" t="s">
        <v>1748</v>
      </c>
      <c r="G253" s="86" t="s">
        <v>1975</v>
      </c>
      <c r="H253" s="86">
        <v>18</v>
      </c>
      <c r="I253" s="86" t="s">
        <v>1748</v>
      </c>
      <c r="J253" s="86" t="s">
        <v>1750</v>
      </c>
      <c r="K253" s="4"/>
      <c r="L253" s="4">
        <v>4000</v>
      </c>
      <c r="M253" s="86" t="s">
        <v>2089</v>
      </c>
    </row>
    <row r="254" spans="1:13" ht="45" x14ac:dyDescent="0.2">
      <c r="A254" s="97">
        <v>245</v>
      </c>
      <c r="B254" s="363" t="s">
        <v>2183</v>
      </c>
      <c r="C254" s="335" t="s">
        <v>1746</v>
      </c>
      <c r="D254" s="86" t="s">
        <v>2023</v>
      </c>
      <c r="E254" s="86">
        <v>405004784</v>
      </c>
      <c r="F254" s="86" t="s">
        <v>1748</v>
      </c>
      <c r="G254" s="86" t="s">
        <v>1975</v>
      </c>
      <c r="H254" s="86">
        <v>12</v>
      </c>
      <c r="I254" s="86" t="s">
        <v>1748</v>
      </c>
      <c r="J254" s="86" t="s">
        <v>1750</v>
      </c>
      <c r="K254" s="4"/>
      <c r="L254" s="4">
        <v>4000</v>
      </c>
      <c r="M254" s="86" t="s">
        <v>2090</v>
      </c>
    </row>
    <row r="255" spans="1:13" ht="60" x14ac:dyDescent="0.2">
      <c r="A255" s="97">
        <v>246</v>
      </c>
      <c r="B255" s="363" t="s">
        <v>2183</v>
      </c>
      <c r="C255" s="335" t="s">
        <v>1746</v>
      </c>
      <c r="D255" s="86" t="s">
        <v>2023</v>
      </c>
      <c r="E255" s="86">
        <v>405004784</v>
      </c>
      <c r="F255" s="86" t="s">
        <v>1748</v>
      </c>
      <c r="G255" s="86" t="s">
        <v>1975</v>
      </c>
      <c r="H255" s="86">
        <v>21</v>
      </c>
      <c r="I255" s="86" t="s">
        <v>1748</v>
      </c>
      <c r="J255" s="86" t="s">
        <v>1750</v>
      </c>
      <c r="K255" s="4"/>
      <c r="L255" s="4">
        <v>4000</v>
      </c>
      <c r="M255" s="86" t="s">
        <v>2091</v>
      </c>
    </row>
    <row r="256" spans="1:13" ht="60" x14ac:dyDescent="0.2">
      <c r="A256" s="97">
        <v>247</v>
      </c>
      <c r="B256" s="363" t="s">
        <v>2183</v>
      </c>
      <c r="C256" s="335" t="s">
        <v>1746</v>
      </c>
      <c r="D256" s="86" t="s">
        <v>2023</v>
      </c>
      <c r="E256" s="86">
        <v>405004784</v>
      </c>
      <c r="F256" s="86" t="s">
        <v>1748</v>
      </c>
      <c r="G256" s="86" t="s">
        <v>1975</v>
      </c>
      <c r="H256" s="86">
        <v>3.77</v>
      </c>
      <c r="I256" s="86" t="s">
        <v>1748</v>
      </c>
      <c r="J256" s="86" t="s">
        <v>1750</v>
      </c>
      <c r="K256" s="4"/>
      <c r="L256" s="4">
        <v>1237.7</v>
      </c>
      <c r="M256" s="86" t="s">
        <v>2092</v>
      </c>
    </row>
    <row r="257" spans="1:13" ht="75" x14ac:dyDescent="0.2">
      <c r="A257" s="97">
        <v>248</v>
      </c>
      <c r="B257" s="363" t="s">
        <v>2183</v>
      </c>
      <c r="C257" s="335" t="s">
        <v>1746</v>
      </c>
      <c r="D257" s="86" t="s">
        <v>2023</v>
      </c>
      <c r="E257" s="86">
        <v>405004784</v>
      </c>
      <c r="F257" s="86" t="s">
        <v>1748</v>
      </c>
      <c r="G257" s="86" t="s">
        <v>1975</v>
      </c>
      <c r="H257" s="86">
        <v>14.080000000000002</v>
      </c>
      <c r="I257" s="86" t="s">
        <v>1748</v>
      </c>
      <c r="J257" s="86" t="s">
        <v>1750</v>
      </c>
      <c r="K257" s="4"/>
      <c r="L257" s="4">
        <v>4000.8</v>
      </c>
      <c r="M257" s="86" t="s">
        <v>2093</v>
      </c>
    </row>
    <row r="258" spans="1:13" ht="75" x14ac:dyDescent="0.2">
      <c r="A258" s="97">
        <v>249</v>
      </c>
      <c r="B258" s="363" t="s">
        <v>2183</v>
      </c>
      <c r="C258" s="335" t="s">
        <v>1746</v>
      </c>
      <c r="D258" s="86" t="s">
        <v>2023</v>
      </c>
      <c r="E258" s="86">
        <v>405004784</v>
      </c>
      <c r="F258" s="86" t="s">
        <v>1748</v>
      </c>
      <c r="G258" s="86" t="s">
        <v>1975</v>
      </c>
      <c r="H258" s="86">
        <v>16.489999999999998</v>
      </c>
      <c r="I258" s="86" t="s">
        <v>1748</v>
      </c>
      <c r="J258" s="86" t="s">
        <v>1750</v>
      </c>
      <c r="K258" s="4"/>
      <c r="L258" s="4">
        <v>4000.9</v>
      </c>
      <c r="M258" s="86" t="s">
        <v>2094</v>
      </c>
    </row>
    <row r="259" spans="1:13" ht="75" x14ac:dyDescent="0.2">
      <c r="A259" s="97">
        <v>250</v>
      </c>
      <c r="B259" s="363" t="s">
        <v>2183</v>
      </c>
      <c r="C259" s="335" t="s">
        <v>1746</v>
      </c>
      <c r="D259" s="86" t="s">
        <v>2023</v>
      </c>
      <c r="E259" s="86">
        <v>405004784</v>
      </c>
      <c r="F259" s="86" t="s">
        <v>1748</v>
      </c>
      <c r="G259" s="86" t="s">
        <v>1975</v>
      </c>
      <c r="H259" s="86">
        <v>21.6</v>
      </c>
      <c r="I259" s="86" t="s">
        <v>1748</v>
      </c>
      <c r="J259" s="86" t="s">
        <v>1750</v>
      </c>
      <c r="K259" s="4"/>
      <c r="L259" s="4">
        <v>4000</v>
      </c>
      <c r="M259" s="86" t="s">
        <v>2094</v>
      </c>
    </row>
    <row r="260" spans="1:13" ht="75" x14ac:dyDescent="0.2">
      <c r="A260" s="97">
        <v>251</v>
      </c>
      <c r="B260" s="363" t="s">
        <v>2183</v>
      </c>
      <c r="C260" s="335" t="s">
        <v>1746</v>
      </c>
      <c r="D260" s="86" t="s">
        <v>2023</v>
      </c>
      <c r="E260" s="86">
        <v>405004784</v>
      </c>
      <c r="F260" s="86" t="s">
        <v>1748</v>
      </c>
      <c r="G260" s="86" t="s">
        <v>1975</v>
      </c>
      <c r="H260" s="86">
        <v>2.7750000000000004</v>
      </c>
      <c r="I260" s="86" t="s">
        <v>1748</v>
      </c>
      <c r="J260" s="86" t="s">
        <v>1750</v>
      </c>
      <c r="K260" s="4"/>
      <c r="L260" s="4">
        <v>1227.75</v>
      </c>
      <c r="M260" s="86" t="s">
        <v>2095</v>
      </c>
    </row>
    <row r="261" spans="1:13" ht="75" x14ac:dyDescent="0.2">
      <c r="A261" s="97">
        <v>252</v>
      </c>
      <c r="B261" s="363" t="s">
        <v>2183</v>
      </c>
      <c r="C261" s="335" t="s">
        <v>1746</v>
      </c>
      <c r="D261" s="86" t="s">
        <v>2023</v>
      </c>
      <c r="E261" s="86">
        <v>405004784</v>
      </c>
      <c r="F261" s="86" t="s">
        <v>1748</v>
      </c>
      <c r="G261" s="86" t="s">
        <v>1975</v>
      </c>
      <c r="H261" s="86">
        <v>35.400000000000006</v>
      </c>
      <c r="I261" s="86" t="s">
        <v>1748</v>
      </c>
      <c r="J261" s="86" t="s">
        <v>1750</v>
      </c>
      <c r="K261" s="4"/>
      <c r="L261" s="4">
        <v>4000</v>
      </c>
      <c r="M261" s="86" t="s">
        <v>2095</v>
      </c>
    </row>
    <row r="262" spans="1:13" ht="75" x14ac:dyDescent="0.2">
      <c r="A262" s="97">
        <v>253</v>
      </c>
      <c r="B262" s="363" t="s">
        <v>2183</v>
      </c>
      <c r="C262" s="335" t="s">
        <v>1746</v>
      </c>
      <c r="D262" s="86" t="s">
        <v>2023</v>
      </c>
      <c r="E262" s="86">
        <v>405004784</v>
      </c>
      <c r="F262" s="86" t="s">
        <v>1748</v>
      </c>
      <c r="G262" s="86" t="s">
        <v>1975</v>
      </c>
      <c r="H262" s="86">
        <v>2.7750000000000004</v>
      </c>
      <c r="I262" s="86" t="s">
        <v>1748</v>
      </c>
      <c r="J262" s="86" t="s">
        <v>1750</v>
      </c>
      <c r="K262" s="4"/>
      <c r="L262" s="4">
        <v>1227.75</v>
      </c>
      <c r="M262" s="86" t="s">
        <v>2095</v>
      </c>
    </row>
    <row r="263" spans="1:13" ht="75" x14ac:dyDescent="0.2">
      <c r="A263" s="97">
        <v>254</v>
      </c>
      <c r="B263" s="363" t="s">
        <v>2183</v>
      </c>
      <c r="C263" s="335" t="s">
        <v>1746</v>
      </c>
      <c r="D263" s="86" t="s">
        <v>2023</v>
      </c>
      <c r="E263" s="86">
        <v>405004784</v>
      </c>
      <c r="F263" s="86" t="s">
        <v>1748</v>
      </c>
      <c r="G263" s="86" t="s">
        <v>1975</v>
      </c>
      <c r="H263" s="86">
        <v>46.4</v>
      </c>
      <c r="I263" s="86" t="s">
        <v>1748</v>
      </c>
      <c r="J263" s="86" t="s">
        <v>1750</v>
      </c>
      <c r="K263" s="4"/>
      <c r="L263" s="4">
        <v>7800</v>
      </c>
      <c r="M263" s="86" t="s">
        <v>2096</v>
      </c>
    </row>
    <row r="264" spans="1:13" ht="75" x14ac:dyDescent="0.2">
      <c r="A264" s="97">
        <v>255</v>
      </c>
      <c r="B264" s="363" t="s">
        <v>2183</v>
      </c>
      <c r="C264" s="335" t="s">
        <v>1746</v>
      </c>
      <c r="D264" s="86" t="s">
        <v>2023</v>
      </c>
      <c r="E264" s="86">
        <v>405004784</v>
      </c>
      <c r="F264" s="86" t="s">
        <v>1748</v>
      </c>
      <c r="G264" s="86" t="s">
        <v>1975</v>
      </c>
      <c r="H264" s="86">
        <v>37.950000000000003</v>
      </c>
      <c r="I264" s="86" t="s">
        <v>1748</v>
      </c>
      <c r="J264" s="86" t="s">
        <v>1750</v>
      </c>
      <c r="K264" s="4"/>
      <c r="L264" s="4">
        <v>7715.5</v>
      </c>
      <c r="M264" s="86" t="s">
        <v>2096</v>
      </c>
    </row>
    <row r="265" spans="1:13" ht="60" x14ac:dyDescent="0.2">
      <c r="A265" s="97">
        <v>256</v>
      </c>
      <c r="B265" s="363" t="s">
        <v>2183</v>
      </c>
      <c r="C265" s="335" t="s">
        <v>1746</v>
      </c>
      <c r="D265" s="86" t="s">
        <v>2023</v>
      </c>
      <c r="E265" s="86">
        <v>405004784</v>
      </c>
      <c r="F265" s="86" t="s">
        <v>1748</v>
      </c>
      <c r="G265" s="86" t="s">
        <v>1975</v>
      </c>
      <c r="H265" s="86">
        <v>9.918000000000001</v>
      </c>
      <c r="I265" s="86" t="s">
        <v>1748</v>
      </c>
      <c r="J265" s="86" t="s">
        <v>1750</v>
      </c>
      <c r="K265" s="4"/>
      <c r="L265" s="4">
        <v>3819.18</v>
      </c>
      <c r="M265" s="86" t="s">
        <v>2097</v>
      </c>
    </row>
    <row r="266" spans="1:13" ht="60" x14ac:dyDescent="0.2">
      <c r="A266" s="97">
        <v>257</v>
      </c>
      <c r="B266" s="363" t="s">
        <v>2183</v>
      </c>
      <c r="C266" s="335" t="s">
        <v>1746</v>
      </c>
      <c r="D266" s="86" t="s">
        <v>2023</v>
      </c>
      <c r="E266" s="86">
        <v>405004784</v>
      </c>
      <c r="F266" s="86" t="s">
        <v>1748</v>
      </c>
      <c r="G266" s="86" t="s">
        <v>1975</v>
      </c>
      <c r="H266" s="86">
        <v>21.402000000000001</v>
      </c>
      <c r="I266" s="86" t="s">
        <v>1748</v>
      </c>
      <c r="J266" s="86" t="s">
        <v>1750</v>
      </c>
      <c r="K266" s="4"/>
      <c r="L266" s="4">
        <v>3934.02</v>
      </c>
      <c r="M266" s="86" t="s">
        <v>2097</v>
      </c>
    </row>
    <row r="267" spans="1:13" ht="45" x14ac:dyDescent="0.2">
      <c r="A267" s="97">
        <v>258</v>
      </c>
      <c r="B267" s="363" t="s">
        <v>2183</v>
      </c>
      <c r="C267" s="335" t="s">
        <v>1746</v>
      </c>
      <c r="D267" s="86" t="s">
        <v>2023</v>
      </c>
      <c r="E267" s="86">
        <v>405004784</v>
      </c>
      <c r="F267" s="86" t="s">
        <v>1748</v>
      </c>
      <c r="G267" s="86" t="s">
        <v>1975</v>
      </c>
      <c r="H267" s="86">
        <v>18</v>
      </c>
      <c r="I267" s="86" t="s">
        <v>1748</v>
      </c>
      <c r="J267" s="86" t="s">
        <v>1750</v>
      </c>
      <c r="K267" s="4"/>
      <c r="L267" s="4">
        <v>4000</v>
      </c>
      <c r="M267" s="86" t="s">
        <v>2098</v>
      </c>
    </row>
    <row r="268" spans="1:13" ht="300" x14ac:dyDescent="0.2">
      <c r="A268" s="97">
        <v>259</v>
      </c>
      <c r="B268" s="363" t="s">
        <v>2243</v>
      </c>
      <c r="C268" s="335" t="s">
        <v>2099</v>
      </c>
      <c r="D268" s="86" t="s">
        <v>2100</v>
      </c>
      <c r="E268" s="86">
        <v>204873388</v>
      </c>
      <c r="F268" s="86" t="s">
        <v>1748</v>
      </c>
      <c r="G268" s="86" t="s">
        <v>2101</v>
      </c>
      <c r="H268" s="86">
        <v>60</v>
      </c>
      <c r="I268" s="86" t="s">
        <v>1748</v>
      </c>
      <c r="J268" s="86" t="s">
        <v>1765</v>
      </c>
      <c r="K268" s="4"/>
      <c r="L268" s="4">
        <v>379431.60000000003</v>
      </c>
      <c r="M268" s="86" t="s">
        <v>2102</v>
      </c>
    </row>
    <row r="269" spans="1:13" ht="330" x14ac:dyDescent="0.2">
      <c r="A269" s="97">
        <v>260</v>
      </c>
      <c r="B269" s="363" t="s">
        <v>2243</v>
      </c>
      <c r="C269" s="335" t="s">
        <v>2099</v>
      </c>
      <c r="D269" s="86" t="s">
        <v>2100</v>
      </c>
      <c r="E269" s="86">
        <v>204873388</v>
      </c>
      <c r="F269" s="86" t="s">
        <v>1748</v>
      </c>
      <c r="G269" s="86" t="s">
        <v>2101</v>
      </c>
      <c r="H269" s="86">
        <v>40</v>
      </c>
      <c r="I269" s="86" t="s">
        <v>1748</v>
      </c>
      <c r="J269" s="86" t="s">
        <v>1765</v>
      </c>
      <c r="K269" s="4"/>
      <c r="L269" s="4">
        <v>119264</v>
      </c>
      <c r="M269" s="86" t="s">
        <v>2103</v>
      </c>
    </row>
    <row r="270" spans="1:13" ht="300" x14ac:dyDescent="0.2">
      <c r="A270" s="97">
        <v>261</v>
      </c>
      <c r="B270" s="363" t="s">
        <v>2243</v>
      </c>
      <c r="C270" s="335" t="s">
        <v>2099</v>
      </c>
      <c r="D270" s="86" t="s">
        <v>2100</v>
      </c>
      <c r="E270" s="86">
        <v>204873388</v>
      </c>
      <c r="F270" s="86" t="s">
        <v>1748</v>
      </c>
      <c r="G270" s="86" t="s">
        <v>2101</v>
      </c>
      <c r="H270" s="86">
        <v>70</v>
      </c>
      <c r="I270" s="86" t="s">
        <v>1748</v>
      </c>
      <c r="J270" s="86" t="s">
        <v>1765</v>
      </c>
      <c r="K270" s="4"/>
      <c r="L270" s="4">
        <v>214284</v>
      </c>
      <c r="M270" s="86" t="s">
        <v>2104</v>
      </c>
    </row>
    <row r="271" spans="1:13" ht="90" x14ac:dyDescent="0.2">
      <c r="A271" s="97">
        <v>262</v>
      </c>
      <c r="B271" s="363" t="s">
        <v>2229</v>
      </c>
      <c r="C271" s="335" t="s">
        <v>1929</v>
      </c>
      <c r="D271" s="86" t="s">
        <v>2100</v>
      </c>
      <c r="E271" s="86">
        <v>204873388</v>
      </c>
      <c r="F271" s="86" t="s">
        <v>1748</v>
      </c>
      <c r="G271" s="86" t="s">
        <v>2101</v>
      </c>
      <c r="H271" s="86" t="s">
        <v>2105</v>
      </c>
      <c r="I271" s="86" t="s">
        <v>1748</v>
      </c>
      <c r="J271" s="86" t="s">
        <v>1773</v>
      </c>
      <c r="K271" s="4"/>
      <c r="L271" s="4">
        <v>7200</v>
      </c>
      <c r="M271" s="86" t="s">
        <v>2106</v>
      </c>
    </row>
    <row r="272" spans="1:13" ht="60" x14ac:dyDescent="0.2">
      <c r="A272" s="97">
        <v>263</v>
      </c>
      <c r="B272" s="363" t="s">
        <v>2229</v>
      </c>
      <c r="C272" s="335" t="s">
        <v>1929</v>
      </c>
      <c r="D272" s="86" t="s">
        <v>2100</v>
      </c>
      <c r="E272" s="86">
        <v>204873388</v>
      </c>
      <c r="F272" s="86" t="s">
        <v>1748</v>
      </c>
      <c r="G272" s="86" t="s">
        <v>2101</v>
      </c>
      <c r="H272" s="86" t="s">
        <v>2107</v>
      </c>
      <c r="I272" s="86" t="s">
        <v>1748</v>
      </c>
      <c r="J272" s="86" t="s">
        <v>1773</v>
      </c>
      <c r="K272" s="4"/>
      <c r="L272" s="4">
        <v>7200</v>
      </c>
      <c r="M272" s="86" t="s">
        <v>2108</v>
      </c>
    </row>
    <row r="273" spans="1:13" ht="60" x14ac:dyDescent="0.2">
      <c r="A273" s="97">
        <v>264</v>
      </c>
      <c r="B273" s="363" t="s">
        <v>2229</v>
      </c>
      <c r="C273" s="335" t="s">
        <v>1929</v>
      </c>
      <c r="D273" s="86" t="s">
        <v>2100</v>
      </c>
      <c r="E273" s="86">
        <v>204873388</v>
      </c>
      <c r="F273" s="86" t="s">
        <v>1748</v>
      </c>
      <c r="G273" s="86" t="s">
        <v>2101</v>
      </c>
      <c r="H273" s="86" t="s">
        <v>2109</v>
      </c>
      <c r="I273" s="86" t="s">
        <v>1748</v>
      </c>
      <c r="J273" s="86" t="s">
        <v>1773</v>
      </c>
      <c r="K273" s="4"/>
      <c r="L273" s="4">
        <v>7200</v>
      </c>
      <c r="M273" s="86" t="s">
        <v>2110</v>
      </c>
    </row>
    <row r="274" spans="1:13" ht="60" x14ac:dyDescent="0.2">
      <c r="A274" s="97">
        <v>265</v>
      </c>
      <c r="B274" s="363" t="s">
        <v>2229</v>
      </c>
      <c r="C274" s="335" t="s">
        <v>1929</v>
      </c>
      <c r="D274" s="86" t="s">
        <v>2100</v>
      </c>
      <c r="E274" s="86">
        <v>204873388</v>
      </c>
      <c r="F274" s="86" t="s">
        <v>1748</v>
      </c>
      <c r="G274" s="86" t="s">
        <v>2101</v>
      </c>
      <c r="H274" s="86" t="s">
        <v>2111</v>
      </c>
      <c r="I274" s="86" t="s">
        <v>1748</v>
      </c>
      <c r="J274" s="86" t="s">
        <v>1773</v>
      </c>
      <c r="K274" s="4"/>
      <c r="L274" s="4">
        <v>7200</v>
      </c>
      <c r="M274" s="86" t="s">
        <v>2112</v>
      </c>
    </row>
    <row r="275" spans="1:13" ht="60" x14ac:dyDescent="0.2">
      <c r="A275" s="97">
        <v>266</v>
      </c>
      <c r="B275" s="363" t="s">
        <v>2229</v>
      </c>
      <c r="C275" s="335" t="s">
        <v>1929</v>
      </c>
      <c r="D275" s="86" t="s">
        <v>2100</v>
      </c>
      <c r="E275" s="86">
        <v>204873388</v>
      </c>
      <c r="F275" s="86" t="s">
        <v>1748</v>
      </c>
      <c r="G275" s="86" t="s">
        <v>2101</v>
      </c>
      <c r="H275" s="86" t="s">
        <v>2111</v>
      </c>
      <c r="I275" s="86" t="s">
        <v>1748</v>
      </c>
      <c r="J275" s="86" t="s">
        <v>1773</v>
      </c>
      <c r="K275" s="4"/>
      <c r="L275" s="4">
        <v>7200</v>
      </c>
      <c r="M275" s="86" t="s">
        <v>2113</v>
      </c>
    </row>
    <row r="276" spans="1:13" ht="45" x14ac:dyDescent="0.2">
      <c r="A276" s="97">
        <v>267</v>
      </c>
      <c r="B276" s="363" t="s">
        <v>2229</v>
      </c>
      <c r="C276" s="335" t="s">
        <v>1929</v>
      </c>
      <c r="D276" s="86" t="s">
        <v>2100</v>
      </c>
      <c r="E276" s="86">
        <v>204873388</v>
      </c>
      <c r="F276" s="86" t="s">
        <v>1748</v>
      </c>
      <c r="G276" s="86" t="s">
        <v>2101</v>
      </c>
      <c r="H276" s="86" t="s">
        <v>2114</v>
      </c>
      <c r="I276" s="86" t="s">
        <v>1748</v>
      </c>
      <c r="J276" s="86" t="s">
        <v>1773</v>
      </c>
      <c r="K276" s="4"/>
      <c r="L276" s="4">
        <v>7200</v>
      </c>
      <c r="M276" s="86" t="s">
        <v>2115</v>
      </c>
    </row>
    <row r="277" spans="1:13" ht="90" x14ac:dyDescent="0.2">
      <c r="A277" s="97">
        <v>268</v>
      </c>
      <c r="B277" s="363" t="s">
        <v>2229</v>
      </c>
      <c r="C277" s="335" t="s">
        <v>1929</v>
      </c>
      <c r="D277" s="86" t="s">
        <v>2100</v>
      </c>
      <c r="E277" s="86">
        <v>204873388</v>
      </c>
      <c r="F277" s="86" t="s">
        <v>1748</v>
      </c>
      <c r="G277" s="86" t="s">
        <v>2101</v>
      </c>
      <c r="H277" s="86" t="s">
        <v>2116</v>
      </c>
      <c r="I277" s="86" t="s">
        <v>1748</v>
      </c>
      <c r="J277" s="86" t="s">
        <v>1773</v>
      </c>
      <c r="K277" s="4"/>
      <c r="L277" s="4">
        <v>7200</v>
      </c>
      <c r="M277" s="86" t="s">
        <v>2117</v>
      </c>
    </row>
    <row r="278" spans="1:13" ht="60" x14ac:dyDescent="0.2">
      <c r="A278" s="97">
        <v>269</v>
      </c>
      <c r="B278" s="363" t="s">
        <v>2229</v>
      </c>
      <c r="C278" s="335" t="s">
        <v>1929</v>
      </c>
      <c r="D278" s="86" t="s">
        <v>2100</v>
      </c>
      <c r="E278" s="86">
        <v>204873388</v>
      </c>
      <c r="F278" s="86" t="s">
        <v>1748</v>
      </c>
      <c r="G278" s="86" t="s">
        <v>2101</v>
      </c>
      <c r="H278" s="86" t="s">
        <v>2118</v>
      </c>
      <c r="I278" s="86" t="s">
        <v>1748</v>
      </c>
      <c r="J278" s="86" t="s">
        <v>1773</v>
      </c>
      <c r="K278" s="4"/>
      <c r="L278" s="4">
        <v>7200</v>
      </c>
      <c r="M278" s="86" t="s">
        <v>2119</v>
      </c>
    </row>
    <row r="279" spans="1:13" ht="45" x14ac:dyDescent="0.2">
      <c r="A279" s="97">
        <v>270</v>
      </c>
      <c r="B279" s="363" t="s">
        <v>2229</v>
      </c>
      <c r="C279" s="335" t="s">
        <v>1929</v>
      </c>
      <c r="D279" s="86" t="s">
        <v>2100</v>
      </c>
      <c r="E279" s="86">
        <v>204873388</v>
      </c>
      <c r="F279" s="86" t="s">
        <v>1748</v>
      </c>
      <c r="G279" s="86" t="s">
        <v>2101</v>
      </c>
      <c r="H279" s="86" t="s">
        <v>2120</v>
      </c>
      <c r="I279" s="86" t="s">
        <v>1748</v>
      </c>
      <c r="J279" s="86" t="s">
        <v>1773</v>
      </c>
      <c r="K279" s="4"/>
      <c r="L279" s="4">
        <v>7200</v>
      </c>
      <c r="M279" s="86" t="s">
        <v>2121</v>
      </c>
    </row>
    <row r="280" spans="1:13" ht="45" x14ac:dyDescent="0.2">
      <c r="A280" s="97">
        <v>271</v>
      </c>
      <c r="B280" s="363" t="s">
        <v>2229</v>
      </c>
      <c r="C280" s="335" t="s">
        <v>1929</v>
      </c>
      <c r="D280" s="86" t="s">
        <v>2100</v>
      </c>
      <c r="E280" s="86">
        <v>204873388</v>
      </c>
      <c r="F280" s="86" t="s">
        <v>1748</v>
      </c>
      <c r="G280" s="86" t="s">
        <v>2101</v>
      </c>
      <c r="H280" s="86" t="s">
        <v>2122</v>
      </c>
      <c r="I280" s="86" t="s">
        <v>1748</v>
      </c>
      <c r="J280" s="86" t="s">
        <v>1773</v>
      </c>
      <c r="K280" s="4"/>
      <c r="L280" s="4">
        <v>7200</v>
      </c>
      <c r="M280" s="86" t="s">
        <v>2123</v>
      </c>
    </row>
    <row r="281" spans="1:13" ht="45" x14ac:dyDescent="0.2">
      <c r="A281" s="97">
        <v>272</v>
      </c>
      <c r="B281" s="363" t="s">
        <v>2229</v>
      </c>
      <c r="C281" s="335" t="s">
        <v>1929</v>
      </c>
      <c r="D281" s="86" t="s">
        <v>2100</v>
      </c>
      <c r="E281" s="86">
        <v>204873388</v>
      </c>
      <c r="F281" s="86" t="s">
        <v>1748</v>
      </c>
      <c r="G281" s="86" t="s">
        <v>2101</v>
      </c>
      <c r="H281" s="86" t="s">
        <v>2124</v>
      </c>
      <c r="I281" s="86" t="s">
        <v>1748</v>
      </c>
      <c r="J281" s="86" t="s">
        <v>1773</v>
      </c>
      <c r="K281" s="4"/>
      <c r="L281" s="4">
        <v>7200</v>
      </c>
      <c r="M281" s="86" t="s">
        <v>2125</v>
      </c>
    </row>
    <row r="282" spans="1:13" ht="60" x14ac:dyDescent="0.2">
      <c r="A282" s="97">
        <v>273</v>
      </c>
      <c r="B282" s="363" t="s">
        <v>2229</v>
      </c>
      <c r="C282" s="335" t="s">
        <v>1929</v>
      </c>
      <c r="D282" s="86" t="s">
        <v>2100</v>
      </c>
      <c r="E282" s="86">
        <v>204873388</v>
      </c>
      <c r="F282" s="86" t="s">
        <v>1748</v>
      </c>
      <c r="G282" s="86" t="s">
        <v>2101</v>
      </c>
      <c r="H282" s="86" t="s">
        <v>2126</v>
      </c>
      <c r="I282" s="86" t="s">
        <v>1748</v>
      </c>
      <c r="J282" s="86" t="s">
        <v>1773</v>
      </c>
      <c r="K282" s="4"/>
      <c r="L282" s="4">
        <v>7200</v>
      </c>
      <c r="M282" s="86" t="s">
        <v>2127</v>
      </c>
    </row>
    <row r="283" spans="1:13" ht="75" x14ac:dyDescent="0.2">
      <c r="A283" s="97">
        <v>274</v>
      </c>
      <c r="B283" s="363" t="s">
        <v>2229</v>
      </c>
      <c r="C283" s="335" t="s">
        <v>1929</v>
      </c>
      <c r="D283" s="86" t="s">
        <v>2100</v>
      </c>
      <c r="E283" s="86">
        <v>204873388</v>
      </c>
      <c r="F283" s="86" t="s">
        <v>1748</v>
      </c>
      <c r="G283" s="86" t="s">
        <v>2101</v>
      </c>
      <c r="H283" s="86" t="s">
        <v>2128</v>
      </c>
      <c r="I283" s="86" t="s">
        <v>1748</v>
      </c>
      <c r="J283" s="86" t="s">
        <v>1773</v>
      </c>
      <c r="K283" s="4"/>
      <c r="L283" s="4">
        <v>7200</v>
      </c>
      <c r="M283" s="86" t="s">
        <v>2129</v>
      </c>
    </row>
    <row r="284" spans="1:13" ht="60" x14ac:dyDescent="0.2">
      <c r="A284" s="97">
        <v>275</v>
      </c>
      <c r="B284" s="363" t="s">
        <v>2229</v>
      </c>
      <c r="C284" s="335" t="s">
        <v>1929</v>
      </c>
      <c r="D284" s="86" t="s">
        <v>2100</v>
      </c>
      <c r="E284" s="86">
        <v>204873388</v>
      </c>
      <c r="F284" s="86" t="s">
        <v>1748</v>
      </c>
      <c r="G284" s="86" t="s">
        <v>2101</v>
      </c>
      <c r="H284" s="86" t="s">
        <v>2130</v>
      </c>
      <c r="I284" s="86" t="s">
        <v>1748</v>
      </c>
      <c r="J284" s="86" t="s">
        <v>1773</v>
      </c>
      <c r="K284" s="4"/>
      <c r="L284" s="4">
        <v>7200</v>
      </c>
      <c r="M284" s="86" t="s">
        <v>2131</v>
      </c>
    </row>
    <row r="285" spans="1:13" ht="75" x14ac:dyDescent="0.2">
      <c r="A285" s="97">
        <v>276</v>
      </c>
      <c r="B285" s="363" t="s">
        <v>2229</v>
      </c>
      <c r="C285" s="335" t="s">
        <v>1929</v>
      </c>
      <c r="D285" s="86" t="s">
        <v>2100</v>
      </c>
      <c r="E285" s="86">
        <v>204873388</v>
      </c>
      <c r="F285" s="86" t="s">
        <v>1748</v>
      </c>
      <c r="G285" s="86" t="s">
        <v>2101</v>
      </c>
      <c r="H285" s="86" t="s">
        <v>2132</v>
      </c>
      <c r="I285" s="86" t="s">
        <v>1748</v>
      </c>
      <c r="J285" s="86" t="s">
        <v>1773</v>
      </c>
      <c r="K285" s="4"/>
      <c r="L285" s="4">
        <v>7200</v>
      </c>
      <c r="M285" s="86" t="s">
        <v>2133</v>
      </c>
    </row>
    <row r="286" spans="1:13" ht="45" x14ac:dyDescent="0.2">
      <c r="A286" s="97">
        <v>277</v>
      </c>
      <c r="B286" s="363" t="s">
        <v>2229</v>
      </c>
      <c r="C286" s="335" t="s">
        <v>1929</v>
      </c>
      <c r="D286" s="86" t="s">
        <v>2100</v>
      </c>
      <c r="E286" s="86">
        <v>204873388</v>
      </c>
      <c r="F286" s="86" t="s">
        <v>1748</v>
      </c>
      <c r="G286" s="86" t="s">
        <v>2101</v>
      </c>
      <c r="H286" s="86" t="s">
        <v>2134</v>
      </c>
      <c r="I286" s="86" t="s">
        <v>1748</v>
      </c>
      <c r="J286" s="86" t="s">
        <v>1773</v>
      </c>
      <c r="K286" s="4"/>
      <c r="L286" s="4">
        <v>7200</v>
      </c>
      <c r="M286" s="86" t="s">
        <v>2135</v>
      </c>
    </row>
    <row r="287" spans="1:13" ht="60" x14ac:dyDescent="0.2">
      <c r="A287" s="97">
        <v>278</v>
      </c>
      <c r="B287" s="363" t="s">
        <v>2229</v>
      </c>
      <c r="C287" s="335" t="s">
        <v>1929</v>
      </c>
      <c r="D287" s="86" t="s">
        <v>2100</v>
      </c>
      <c r="E287" s="86">
        <v>204873388</v>
      </c>
      <c r="F287" s="86" t="s">
        <v>1748</v>
      </c>
      <c r="G287" s="86" t="s">
        <v>2101</v>
      </c>
      <c r="H287" s="86" t="s">
        <v>2136</v>
      </c>
      <c r="I287" s="86" t="s">
        <v>1748</v>
      </c>
      <c r="J287" s="86" t="s">
        <v>1773</v>
      </c>
      <c r="K287" s="4"/>
      <c r="L287" s="4">
        <v>7200</v>
      </c>
      <c r="M287" s="86" t="s">
        <v>2137</v>
      </c>
    </row>
    <row r="288" spans="1:13" ht="45" x14ac:dyDescent="0.2">
      <c r="A288" s="97">
        <v>279</v>
      </c>
      <c r="B288" s="363" t="s">
        <v>2229</v>
      </c>
      <c r="C288" s="335" t="s">
        <v>1929</v>
      </c>
      <c r="D288" s="86" t="s">
        <v>2100</v>
      </c>
      <c r="E288" s="86">
        <v>204873388</v>
      </c>
      <c r="F288" s="86" t="s">
        <v>1748</v>
      </c>
      <c r="G288" s="86" t="s">
        <v>2101</v>
      </c>
      <c r="H288" s="86" t="s">
        <v>2138</v>
      </c>
      <c r="I288" s="86" t="s">
        <v>1748</v>
      </c>
      <c r="J288" s="86" t="s">
        <v>1773</v>
      </c>
      <c r="K288" s="4"/>
      <c r="L288" s="4">
        <v>7200</v>
      </c>
      <c r="M288" s="86" t="s">
        <v>2139</v>
      </c>
    </row>
    <row r="289" spans="1:13" ht="45" x14ac:dyDescent="0.2">
      <c r="A289" s="97">
        <v>280</v>
      </c>
      <c r="B289" s="363" t="s">
        <v>2229</v>
      </c>
      <c r="C289" s="335" t="s">
        <v>1929</v>
      </c>
      <c r="D289" s="86" t="s">
        <v>2100</v>
      </c>
      <c r="E289" s="86">
        <v>204873388</v>
      </c>
      <c r="F289" s="86" t="s">
        <v>1748</v>
      </c>
      <c r="G289" s="86" t="s">
        <v>2101</v>
      </c>
      <c r="H289" s="86" t="s">
        <v>2140</v>
      </c>
      <c r="I289" s="86" t="s">
        <v>1748</v>
      </c>
      <c r="J289" s="86" t="s">
        <v>1773</v>
      </c>
      <c r="K289" s="4"/>
      <c r="L289" s="4">
        <v>7200</v>
      </c>
      <c r="M289" s="86" t="s">
        <v>2141</v>
      </c>
    </row>
    <row r="290" spans="1:13" ht="60" x14ac:dyDescent="0.2">
      <c r="A290" s="97">
        <v>281</v>
      </c>
      <c r="B290" s="363" t="s">
        <v>2229</v>
      </c>
      <c r="C290" s="335" t="s">
        <v>1929</v>
      </c>
      <c r="D290" s="86" t="s">
        <v>2100</v>
      </c>
      <c r="E290" s="86">
        <v>204873388</v>
      </c>
      <c r="F290" s="86" t="s">
        <v>1748</v>
      </c>
      <c r="G290" s="86" t="s">
        <v>2101</v>
      </c>
      <c r="H290" s="86" t="s">
        <v>2142</v>
      </c>
      <c r="I290" s="86" t="s">
        <v>1748</v>
      </c>
      <c r="J290" s="86" t="s">
        <v>1773</v>
      </c>
      <c r="K290" s="4"/>
      <c r="L290" s="4">
        <v>6300</v>
      </c>
      <c r="M290" s="86" t="s">
        <v>2143</v>
      </c>
    </row>
    <row r="291" spans="1:13" ht="60" x14ac:dyDescent="0.2">
      <c r="A291" s="97">
        <v>282</v>
      </c>
      <c r="B291" s="363" t="s">
        <v>2229</v>
      </c>
      <c r="C291" s="335" t="s">
        <v>1929</v>
      </c>
      <c r="D291" s="86" t="s">
        <v>2100</v>
      </c>
      <c r="E291" s="86">
        <v>204873388</v>
      </c>
      <c r="F291" s="86" t="s">
        <v>1748</v>
      </c>
      <c r="G291" s="86" t="s">
        <v>2101</v>
      </c>
      <c r="H291" s="86" t="s">
        <v>2144</v>
      </c>
      <c r="I291" s="86" t="s">
        <v>1748</v>
      </c>
      <c r="J291" s="86" t="s">
        <v>1773</v>
      </c>
      <c r="K291" s="4"/>
      <c r="L291" s="4">
        <v>6300</v>
      </c>
      <c r="M291" s="86" t="s">
        <v>2145</v>
      </c>
    </row>
    <row r="292" spans="1:13" ht="45" x14ac:dyDescent="0.2">
      <c r="A292" s="97">
        <v>283</v>
      </c>
      <c r="B292" s="363" t="s">
        <v>2229</v>
      </c>
      <c r="C292" s="335" t="s">
        <v>1929</v>
      </c>
      <c r="D292" s="86" t="s">
        <v>2100</v>
      </c>
      <c r="E292" s="86">
        <v>204873388</v>
      </c>
      <c r="F292" s="86" t="s">
        <v>1748</v>
      </c>
      <c r="G292" s="86" t="s">
        <v>2101</v>
      </c>
      <c r="H292" s="86" t="s">
        <v>2146</v>
      </c>
      <c r="I292" s="86" t="s">
        <v>1748</v>
      </c>
      <c r="J292" s="86" t="s">
        <v>1773</v>
      </c>
      <c r="K292" s="4"/>
      <c r="L292" s="4">
        <v>6300</v>
      </c>
      <c r="M292" s="86" t="s">
        <v>2147</v>
      </c>
    </row>
    <row r="293" spans="1:13" ht="60" x14ac:dyDescent="0.2">
      <c r="A293" s="97">
        <v>284</v>
      </c>
      <c r="B293" s="363" t="s">
        <v>2229</v>
      </c>
      <c r="C293" s="335" t="s">
        <v>1929</v>
      </c>
      <c r="D293" s="86" t="s">
        <v>2100</v>
      </c>
      <c r="E293" s="86">
        <v>204873388</v>
      </c>
      <c r="F293" s="86" t="s">
        <v>1748</v>
      </c>
      <c r="G293" s="86" t="s">
        <v>2101</v>
      </c>
      <c r="H293" s="86" t="s">
        <v>2148</v>
      </c>
      <c r="I293" s="86" t="s">
        <v>1748</v>
      </c>
      <c r="J293" s="86" t="s">
        <v>1773</v>
      </c>
      <c r="K293" s="4"/>
      <c r="L293" s="4">
        <v>6300</v>
      </c>
      <c r="M293" s="86" t="s">
        <v>2149</v>
      </c>
    </row>
    <row r="294" spans="1:13" ht="45" x14ac:dyDescent="0.2">
      <c r="A294" s="97">
        <v>285</v>
      </c>
      <c r="B294" s="363" t="s">
        <v>2229</v>
      </c>
      <c r="C294" s="335" t="s">
        <v>1929</v>
      </c>
      <c r="D294" s="86" t="s">
        <v>2100</v>
      </c>
      <c r="E294" s="86">
        <v>204873388</v>
      </c>
      <c r="F294" s="86" t="s">
        <v>1748</v>
      </c>
      <c r="G294" s="86" t="s">
        <v>2101</v>
      </c>
      <c r="H294" s="86" t="s">
        <v>2150</v>
      </c>
      <c r="I294" s="86" t="s">
        <v>1748</v>
      </c>
      <c r="J294" s="86" t="s">
        <v>1773</v>
      </c>
      <c r="K294" s="4"/>
      <c r="L294" s="4">
        <v>6300</v>
      </c>
      <c r="M294" s="86" t="s">
        <v>2151</v>
      </c>
    </row>
    <row r="295" spans="1:13" ht="60" x14ac:dyDescent="0.2">
      <c r="A295" s="97">
        <v>286</v>
      </c>
      <c r="B295" s="363" t="s">
        <v>2229</v>
      </c>
      <c r="C295" s="335" t="s">
        <v>1929</v>
      </c>
      <c r="D295" s="86" t="s">
        <v>2100</v>
      </c>
      <c r="E295" s="86">
        <v>204873388</v>
      </c>
      <c r="F295" s="86" t="s">
        <v>1748</v>
      </c>
      <c r="G295" s="86" t="s">
        <v>2101</v>
      </c>
      <c r="H295" s="86" t="s">
        <v>2152</v>
      </c>
      <c r="I295" s="86" t="s">
        <v>1748</v>
      </c>
      <c r="J295" s="86" t="s">
        <v>1773</v>
      </c>
      <c r="K295" s="4"/>
      <c r="L295" s="4">
        <v>6300</v>
      </c>
      <c r="M295" s="86" t="s">
        <v>2153</v>
      </c>
    </row>
    <row r="296" spans="1:13" ht="45" x14ac:dyDescent="0.2">
      <c r="A296" s="97">
        <v>287</v>
      </c>
      <c r="B296" s="363" t="s">
        <v>2229</v>
      </c>
      <c r="C296" s="335" t="s">
        <v>1929</v>
      </c>
      <c r="D296" s="86" t="s">
        <v>2100</v>
      </c>
      <c r="E296" s="86">
        <v>204873388</v>
      </c>
      <c r="F296" s="86" t="s">
        <v>1748</v>
      </c>
      <c r="G296" s="86" t="s">
        <v>2101</v>
      </c>
      <c r="H296" s="86" t="s">
        <v>2154</v>
      </c>
      <c r="I296" s="86" t="s">
        <v>1748</v>
      </c>
      <c r="J296" s="86" t="s">
        <v>1773</v>
      </c>
      <c r="K296" s="4"/>
      <c r="L296" s="4">
        <v>6300</v>
      </c>
      <c r="M296" s="86" t="s">
        <v>2155</v>
      </c>
    </row>
    <row r="297" spans="1:13" ht="45" x14ac:dyDescent="0.2">
      <c r="A297" s="97">
        <v>288</v>
      </c>
      <c r="B297" s="363" t="s">
        <v>2229</v>
      </c>
      <c r="C297" s="335" t="s">
        <v>1929</v>
      </c>
      <c r="D297" s="86" t="s">
        <v>2100</v>
      </c>
      <c r="E297" s="86">
        <v>204873388</v>
      </c>
      <c r="F297" s="86" t="s">
        <v>1748</v>
      </c>
      <c r="G297" s="86" t="s">
        <v>2101</v>
      </c>
      <c r="H297" s="86" t="s">
        <v>2132</v>
      </c>
      <c r="I297" s="86" t="s">
        <v>1748</v>
      </c>
      <c r="J297" s="86" t="s">
        <v>1773</v>
      </c>
      <c r="K297" s="4"/>
      <c r="L297" s="4">
        <v>6300</v>
      </c>
      <c r="M297" s="86" t="s">
        <v>2156</v>
      </c>
    </row>
    <row r="298" spans="1:13" ht="45" x14ac:dyDescent="0.2">
      <c r="A298" s="97">
        <v>289</v>
      </c>
      <c r="B298" s="363" t="s">
        <v>2229</v>
      </c>
      <c r="C298" s="335" t="s">
        <v>1929</v>
      </c>
      <c r="D298" s="86" t="s">
        <v>2100</v>
      </c>
      <c r="E298" s="86">
        <v>204873388</v>
      </c>
      <c r="F298" s="86" t="s">
        <v>1748</v>
      </c>
      <c r="G298" s="86" t="s">
        <v>2101</v>
      </c>
      <c r="H298" s="86" t="s">
        <v>2157</v>
      </c>
      <c r="I298" s="86" t="s">
        <v>1748</v>
      </c>
      <c r="J298" s="86" t="s">
        <v>1773</v>
      </c>
      <c r="K298" s="4"/>
      <c r="L298" s="4">
        <v>6300</v>
      </c>
      <c r="M298" s="86" t="s">
        <v>2158</v>
      </c>
    </row>
    <row r="299" spans="1:13" ht="45" x14ac:dyDescent="0.2">
      <c r="A299" s="97">
        <v>290</v>
      </c>
      <c r="B299" s="363" t="s">
        <v>2229</v>
      </c>
      <c r="C299" s="335" t="s">
        <v>1929</v>
      </c>
      <c r="D299" s="86" t="s">
        <v>2100</v>
      </c>
      <c r="E299" s="86">
        <v>204873388</v>
      </c>
      <c r="F299" s="86" t="s">
        <v>1748</v>
      </c>
      <c r="G299" s="86" t="s">
        <v>2101</v>
      </c>
      <c r="H299" s="86" t="s">
        <v>2159</v>
      </c>
      <c r="I299" s="86" t="s">
        <v>1748</v>
      </c>
      <c r="J299" s="86" t="s">
        <v>1773</v>
      </c>
      <c r="K299" s="4"/>
      <c r="L299" s="4">
        <v>6300</v>
      </c>
      <c r="M299" s="86" t="s">
        <v>2160</v>
      </c>
    </row>
    <row r="300" spans="1:13" ht="45" x14ac:dyDescent="0.2">
      <c r="A300" s="97">
        <v>291</v>
      </c>
      <c r="B300" s="363" t="s">
        <v>2229</v>
      </c>
      <c r="C300" s="335" t="s">
        <v>1929</v>
      </c>
      <c r="D300" s="86" t="s">
        <v>2100</v>
      </c>
      <c r="E300" s="86">
        <v>204873388</v>
      </c>
      <c r="F300" s="86" t="s">
        <v>1748</v>
      </c>
      <c r="G300" s="86" t="s">
        <v>2101</v>
      </c>
      <c r="H300" s="86" t="s">
        <v>2161</v>
      </c>
      <c r="I300" s="86" t="s">
        <v>1748</v>
      </c>
      <c r="J300" s="86" t="s">
        <v>1773</v>
      </c>
      <c r="K300" s="4"/>
      <c r="L300" s="4">
        <v>6300</v>
      </c>
      <c r="M300" s="86" t="s">
        <v>2162</v>
      </c>
    </row>
    <row r="301" spans="1:13" ht="45" x14ac:dyDescent="0.2">
      <c r="A301" s="97">
        <v>292</v>
      </c>
      <c r="B301" s="363" t="s">
        <v>2229</v>
      </c>
      <c r="C301" s="335" t="s">
        <v>1929</v>
      </c>
      <c r="D301" s="86" t="s">
        <v>2100</v>
      </c>
      <c r="E301" s="86">
        <v>204873388</v>
      </c>
      <c r="F301" s="86" t="s">
        <v>1748</v>
      </c>
      <c r="G301" s="86" t="s">
        <v>2101</v>
      </c>
      <c r="H301" s="86" t="s">
        <v>2161</v>
      </c>
      <c r="I301" s="86" t="s">
        <v>1748</v>
      </c>
      <c r="J301" s="86" t="s">
        <v>1773</v>
      </c>
      <c r="K301" s="4"/>
      <c r="L301" s="4">
        <v>6300</v>
      </c>
      <c r="M301" s="86" t="s">
        <v>2163</v>
      </c>
    </row>
    <row r="302" spans="1:13" ht="45" x14ac:dyDescent="0.2">
      <c r="A302" s="97">
        <v>293</v>
      </c>
      <c r="B302" s="363" t="s">
        <v>2231</v>
      </c>
      <c r="C302" s="335" t="s">
        <v>1746</v>
      </c>
      <c r="D302" s="86" t="s">
        <v>2100</v>
      </c>
      <c r="E302" s="86">
        <v>204873388</v>
      </c>
      <c r="F302" s="86" t="s">
        <v>1748</v>
      </c>
      <c r="G302" s="86" t="s">
        <v>2164</v>
      </c>
      <c r="H302" s="86">
        <v>297</v>
      </c>
      <c r="I302" s="86" t="s">
        <v>1748</v>
      </c>
      <c r="J302" s="86" t="s">
        <v>1750</v>
      </c>
      <c r="K302" s="4"/>
      <c r="L302" s="4">
        <v>50412.78</v>
      </c>
      <c r="M302" s="86" t="s">
        <v>2165</v>
      </c>
    </row>
    <row r="303" spans="1:13" ht="45" x14ac:dyDescent="0.2">
      <c r="A303" s="97">
        <v>294</v>
      </c>
      <c r="B303" s="363" t="s">
        <v>2231</v>
      </c>
      <c r="C303" s="335" t="s">
        <v>1746</v>
      </c>
      <c r="D303" s="86" t="s">
        <v>2100</v>
      </c>
      <c r="E303" s="86">
        <v>204873388</v>
      </c>
      <c r="F303" s="86" t="s">
        <v>1748</v>
      </c>
      <c r="G303" s="86" t="s">
        <v>2166</v>
      </c>
      <c r="H303" s="86">
        <v>45.6</v>
      </c>
      <c r="I303" s="86" t="s">
        <v>1748</v>
      </c>
      <c r="J303" s="86" t="s">
        <v>1750</v>
      </c>
      <c r="K303" s="4"/>
      <c r="L303" s="4">
        <v>7740.14</v>
      </c>
      <c r="M303" s="86" t="s">
        <v>2167</v>
      </c>
    </row>
    <row r="304" spans="1:13" ht="75" x14ac:dyDescent="0.2">
      <c r="A304" s="97">
        <v>295</v>
      </c>
      <c r="B304" s="363" t="s">
        <v>2231</v>
      </c>
      <c r="C304" s="335" t="s">
        <v>1746</v>
      </c>
      <c r="D304" s="86" t="s">
        <v>2100</v>
      </c>
      <c r="E304" s="86">
        <v>204873388</v>
      </c>
      <c r="F304" s="86" t="s">
        <v>1748</v>
      </c>
      <c r="G304" s="86" t="s">
        <v>2166</v>
      </c>
      <c r="H304" s="86">
        <v>36</v>
      </c>
      <c r="I304" s="86" t="s">
        <v>1748</v>
      </c>
      <c r="J304" s="86" t="s">
        <v>1750</v>
      </c>
      <c r="K304" s="4"/>
      <c r="L304" s="4">
        <v>6110.64</v>
      </c>
      <c r="M304" s="86" t="s">
        <v>2168</v>
      </c>
    </row>
    <row r="305" spans="1:13" ht="90" x14ac:dyDescent="0.2">
      <c r="A305" s="97">
        <v>296</v>
      </c>
      <c r="B305" s="363" t="s">
        <v>2231</v>
      </c>
      <c r="C305" s="335" t="s">
        <v>1746</v>
      </c>
      <c r="D305" s="86" t="s">
        <v>2100</v>
      </c>
      <c r="E305" s="86">
        <v>204873388</v>
      </c>
      <c r="F305" s="86" t="s">
        <v>1748</v>
      </c>
      <c r="G305" s="86" t="s">
        <v>2166</v>
      </c>
      <c r="H305" s="86">
        <v>36</v>
      </c>
      <c r="I305" s="86" t="s">
        <v>1748</v>
      </c>
      <c r="J305" s="86" t="s">
        <v>1750</v>
      </c>
      <c r="K305" s="4"/>
      <c r="L305" s="4">
        <v>6110.64</v>
      </c>
      <c r="M305" s="86" t="s">
        <v>2169</v>
      </c>
    </row>
    <row r="306" spans="1:13" ht="60" x14ac:dyDescent="0.2">
      <c r="A306" s="97">
        <v>297</v>
      </c>
      <c r="B306" s="363" t="s">
        <v>2231</v>
      </c>
      <c r="C306" s="335" t="s">
        <v>1746</v>
      </c>
      <c r="D306" s="86" t="s">
        <v>2100</v>
      </c>
      <c r="E306" s="86">
        <v>204873388</v>
      </c>
      <c r="F306" s="86" t="s">
        <v>1748</v>
      </c>
      <c r="G306" s="86" t="s">
        <v>2166</v>
      </c>
      <c r="H306" s="86">
        <v>36</v>
      </c>
      <c r="I306" s="86" t="s">
        <v>1748</v>
      </c>
      <c r="J306" s="86" t="s">
        <v>1750</v>
      </c>
      <c r="K306" s="4"/>
      <c r="L306" s="4">
        <v>6110.64</v>
      </c>
      <c r="M306" s="86" t="s">
        <v>2170</v>
      </c>
    </row>
    <row r="307" spans="1:13" ht="45" x14ac:dyDescent="0.2">
      <c r="A307" s="97">
        <v>298</v>
      </c>
      <c r="B307" s="363" t="s">
        <v>2231</v>
      </c>
      <c r="C307" s="335" t="s">
        <v>1746</v>
      </c>
      <c r="D307" s="86" t="s">
        <v>2100</v>
      </c>
      <c r="E307" s="86">
        <v>204873388</v>
      </c>
      <c r="F307" s="86" t="s">
        <v>1748</v>
      </c>
      <c r="G307" s="86" t="s">
        <v>2166</v>
      </c>
      <c r="H307" s="86">
        <v>36</v>
      </c>
      <c r="I307" s="86" t="s">
        <v>1748</v>
      </c>
      <c r="J307" s="86" t="s">
        <v>1750</v>
      </c>
      <c r="K307" s="4"/>
      <c r="L307" s="4">
        <v>6110.64</v>
      </c>
      <c r="M307" s="86" t="s">
        <v>2171</v>
      </c>
    </row>
    <row r="308" spans="1:13" ht="45" x14ac:dyDescent="0.2">
      <c r="A308" s="97">
        <v>299</v>
      </c>
      <c r="B308" s="363" t="s">
        <v>2231</v>
      </c>
      <c r="C308" s="335" t="s">
        <v>1746</v>
      </c>
      <c r="D308" s="86" t="s">
        <v>2100</v>
      </c>
      <c r="E308" s="86">
        <v>204873388</v>
      </c>
      <c r="F308" s="86" t="s">
        <v>1748</v>
      </c>
      <c r="G308" s="86" t="s">
        <v>2166</v>
      </c>
      <c r="H308" s="86">
        <v>36</v>
      </c>
      <c r="I308" s="86" t="s">
        <v>1748</v>
      </c>
      <c r="J308" s="86" t="s">
        <v>1750</v>
      </c>
      <c r="K308" s="4"/>
      <c r="L308" s="4">
        <v>6110.64</v>
      </c>
      <c r="M308" s="86" t="s">
        <v>2172</v>
      </c>
    </row>
    <row r="309" spans="1:13" ht="45" x14ac:dyDescent="0.2">
      <c r="A309" s="97">
        <v>300</v>
      </c>
      <c r="B309" s="363" t="s">
        <v>2231</v>
      </c>
      <c r="C309" s="335" t="s">
        <v>1746</v>
      </c>
      <c r="D309" s="86" t="s">
        <v>2100</v>
      </c>
      <c r="E309" s="86">
        <v>204873388</v>
      </c>
      <c r="F309" s="86" t="s">
        <v>1748</v>
      </c>
      <c r="G309" s="86" t="s">
        <v>2166</v>
      </c>
      <c r="H309" s="86">
        <v>36</v>
      </c>
      <c r="I309" s="86" t="s">
        <v>1748</v>
      </c>
      <c r="J309" s="86" t="s">
        <v>1750</v>
      </c>
      <c r="K309" s="4"/>
      <c r="L309" s="4">
        <v>6110.64</v>
      </c>
      <c r="M309" s="86" t="s">
        <v>2173</v>
      </c>
    </row>
    <row r="310" spans="1:13" ht="75" x14ac:dyDescent="0.2">
      <c r="A310" s="97">
        <v>301</v>
      </c>
      <c r="B310" s="363" t="s">
        <v>2231</v>
      </c>
      <c r="C310" s="335" t="s">
        <v>1746</v>
      </c>
      <c r="D310" s="86" t="s">
        <v>2100</v>
      </c>
      <c r="E310" s="86">
        <v>204873388</v>
      </c>
      <c r="F310" s="86" t="s">
        <v>1748</v>
      </c>
      <c r="G310" s="86" t="s">
        <v>2166</v>
      </c>
      <c r="H310" s="86">
        <v>36</v>
      </c>
      <c r="I310" s="86" t="s">
        <v>1748</v>
      </c>
      <c r="J310" s="86" t="s">
        <v>1750</v>
      </c>
      <c r="K310" s="4"/>
      <c r="L310" s="4">
        <v>6110.64</v>
      </c>
      <c r="M310" s="86" t="s">
        <v>2174</v>
      </c>
    </row>
    <row r="311" spans="1:13" ht="135" x14ac:dyDescent="0.2">
      <c r="A311" s="97">
        <v>302</v>
      </c>
      <c r="B311" s="363" t="s">
        <v>2176</v>
      </c>
      <c r="C311" s="335" t="s">
        <v>1746</v>
      </c>
      <c r="D311" s="86" t="s">
        <v>2175</v>
      </c>
      <c r="E311" s="86">
        <v>205255917</v>
      </c>
      <c r="F311" s="86" t="s">
        <v>1748</v>
      </c>
      <c r="G311" s="86" t="s">
        <v>2176</v>
      </c>
      <c r="H311" s="86">
        <v>32.479999999999997</v>
      </c>
      <c r="I311" s="86" t="s">
        <v>1748</v>
      </c>
      <c r="J311" s="86" t="s">
        <v>1750</v>
      </c>
      <c r="K311" s="4"/>
      <c r="L311" s="4">
        <v>1359.89</v>
      </c>
      <c r="M311" s="86" t="s">
        <v>2177</v>
      </c>
    </row>
    <row r="312" spans="1:13" ht="150" x14ac:dyDescent="0.2">
      <c r="A312" s="97">
        <v>303</v>
      </c>
      <c r="B312" s="363" t="s">
        <v>2176</v>
      </c>
      <c r="C312" s="335" t="s">
        <v>1746</v>
      </c>
      <c r="D312" s="86" t="s">
        <v>2175</v>
      </c>
      <c r="E312" s="86">
        <v>205255917</v>
      </c>
      <c r="F312" s="86" t="s">
        <v>1748</v>
      </c>
      <c r="G312" s="86" t="s">
        <v>2176</v>
      </c>
      <c r="H312" s="86">
        <v>32.479999999999997</v>
      </c>
      <c r="I312" s="86" t="s">
        <v>1748</v>
      </c>
      <c r="J312" s="86" t="s">
        <v>1750</v>
      </c>
      <c r="K312" s="4"/>
      <c r="L312" s="4">
        <v>1359.89</v>
      </c>
      <c r="M312" s="86" t="s">
        <v>2178</v>
      </c>
    </row>
    <row r="313" spans="1:13" ht="135" x14ac:dyDescent="0.2">
      <c r="A313" s="97">
        <v>304</v>
      </c>
      <c r="B313" s="363" t="s">
        <v>2176</v>
      </c>
      <c r="C313" s="335" t="s">
        <v>1746</v>
      </c>
      <c r="D313" s="86" t="s">
        <v>2175</v>
      </c>
      <c r="E313" s="86">
        <v>205255917</v>
      </c>
      <c r="F313" s="86" t="s">
        <v>1748</v>
      </c>
      <c r="G313" s="86" t="s">
        <v>2176</v>
      </c>
      <c r="H313" s="86">
        <v>32.479999999999997</v>
      </c>
      <c r="I313" s="86" t="s">
        <v>1748</v>
      </c>
      <c r="J313" s="86" t="s">
        <v>1750</v>
      </c>
      <c r="K313" s="4"/>
      <c r="L313" s="4">
        <v>1359.89</v>
      </c>
      <c r="M313" s="86" t="s">
        <v>2179</v>
      </c>
    </row>
    <row r="314" spans="1:13" ht="120" x14ac:dyDescent="0.2">
      <c r="A314" s="97">
        <v>305</v>
      </c>
      <c r="B314" s="363" t="s">
        <v>2176</v>
      </c>
      <c r="C314" s="335" t="s">
        <v>1746</v>
      </c>
      <c r="D314" s="86" t="s">
        <v>2175</v>
      </c>
      <c r="E314" s="86">
        <v>205255917</v>
      </c>
      <c r="F314" s="86" t="s">
        <v>1748</v>
      </c>
      <c r="G314" s="86" t="s">
        <v>2176</v>
      </c>
      <c r="H314" s="86">
        <v>12</v>
      </c>
      <c r="I314" s="86" t="s">
        <v>1748</v>
      </c>
      <c r="J314" s="86" t="s">
        <v>1750</v>
      </c>
      <c r="K314" s="4"/>
      <c r="L314" s="4">
        <v>914.55</v>
      </c>
      <c r="M314" s="86" t="s">
        <v>2180</v>
      </c>
    </row>
    <row r="315" spans="1:13" ht="105" x14ac:dyDescent="0.2">
      <c r="A315" s="97">
        <v>306</v>
      </c>
      <c r="B315" s="363" t="s">
        <v>2176</v>
      </c>
      <c r="C315" s="335" t="s">
        <v>1746</v>
      </c>
      <c r="D315" s="86" t="s">
        <v>2175</v>
      </c>
      <c r="E315" s="86">
        <v>205255917</v>
      </c>
      <c r="F315" s="86" t="s">
        <v>1748</v>
      </c>
      <c r="G315" s="86" t="s">
        <v>2176</v>
      </c>
      <c r="H315" s="86">
        <v>32.479999999999997</v>
      </c>
      <c r="I315" s="86" t="s">
        <v>1748</v>
      </c>
      <c r="J315" s="86" t="s">
        <v>1750</v>
      </c>
      <c r="K315" s="4"/>
      <c r="L315" s="4">
        <v>1359.89</v>
      </c>
      <c r="M315" s="86" t="s">
        <v>2181</v>
      </c>
    </row>
    <row r="316" spans="1:13" ht="105" x14ac:dyDescent="0.2">
      <c r="A316" s="97">
        <v>307</v>
      </c>
      <c r="B316" s="363" t="s">
        <v>2176</v>
      </c>
      <c r="C316" s="335" t="s">
        <v>1746</v>
      </c>
      <c r="D316" s="86" t="s">
        <v>2175</v>
      </c>
      <c r="E316" s="86">
        <v>205255917</v>
      </c>
      <c r="F316" s="86" t="s">
        <v>1748</v>
      </c>
      <c r="G316" s="86" t="s">
        <v>2176</v>
      </c>
      <c r="H316" s="86">
        <v>32.479999999999997</v>
      </c>
      <c r="I316" s="86" t="s">
        <v>1748</v>
      </c>
      <c r="J316" s="86" t="s">
        <v>1750</v>
      </c>
      <c r="K316" s="4"/>
      <c r="L316" s="4">
        <v>1359.89</v>
      </c>
      <c r="M316" s="86" t="s">
        <v>2181</v>
      </c>
    </row>
    <row r="317" spans="1:13" ht="120" x14ac:dyDescent="0.2">
      <c r="A317" s="97">
        <v>308</v>
      </c>
      <c r="B317" s="363" t="s">
        <v>2176</v>
      </c>
      <c r="C317" s="335" t="s">
        <v>1746</v>
      </c>
      <c r="D317" s="86" t="s">
        <v>2175</v>
      </c>
      <c r="E317" s="86">
        <v>205255917</v>
      </c>
      <c r="F317" s="86" t="s">
        <v>1748</v>
      </c>
      <c r="G317" s="86" t="s">
        <v>2176</v>
      </c>
      <c r="H317" s="86">
        <v>36</v>
      </c>
      <c r="I317" s="86" t="s">
        <v>1748</v>
      </c>
      <c r="J317" s="86" t="s">
        <v>1750</v>
      </c>
      <c r="K317" s="4"/>
      <c r="L317" s="4">
        <v>1436.45</v>
      </c>
      <c r="M317" s="86" t="s">
        <v>2182</v>
      </c>
    </row>
    <row r="318" spans="1:13" ht="90" x14ac:dyDescent="0.2">
      <c r="A318" s="97">
        <v>309</v>
      </c>
      <c r="B318" s="363" t="s">
        <v>2183</v>
      </c>
      <c r="C318" s="335" t="s">
        <v>1746</v>
      </c>
      <c r="D318" s="86" t="s">
        <v>2175</v>
      </c>
      <c r="E318" s="86">
        <v>205255917</v>
      </c>
      <c r="F318" s="86" t="s">
        <v>1748</v>
      </c>
      <c r="G318" s="86" t="s">
        <v>2183</v>
      </c>
      <c r="H318" s="86">
        <v>18</v>
      </c>
      <c r="I318" s="86" t="s">
        <v>1748</v>
      </c>
      <c r="J318" s="86" t="s">
        <v>1750</v>
      </c>
      <c r="K318" s="4"/>
      <c r="L318" s="4">
        <v>790.12</v>
      </c>
      <c r="M318" s="86" t="s">
        <v>2184</v>
      </c>
    </row>
    <row r="319" spans="1:13" ht="90" x14ac:dyDescent="0.2">
      <c r="A319" s="97">
        <v>310</v>
      </c>
      <c r="B319" s="363" t="s">
        <v>2200</v>
      </c>
      <c r="C319" s="335" t="s">
        <v>1746</v>
      </c>
      <c r="D319" s="86" t="s">
        <v>2175</v>
      </c>
      <c r="E319" s="86">
        <v>205255917</v>
      </c>
      <c r="F319" s="86" t="s">
        <v>1748</v>
      </c>
      <c r="G319" s="86" t="s">
        <v>2185</v>
      </c>
      <c r="H319" s="86">
        <v>66.08</v>
      </c>
      <c r="I319" s="86" t="s">
        <v>1748</v>
      </c>
      <c r="J319" s="86" t="s">
        <v>1750</v>
      </c>
      <c r="K319" s="4"/>
      <c r="L319" s="4">
        <v>2900.64</v>
      </c>
      <c r="M319" s="86" t="s">
        <v>2186</v>
      </c>
    </row>
    <row r="320" spans="1:13" ht="135" x14ac:dyDescent="0.2">
      <c r="A320" s="97">
        <v>311</v>
      </c>
      <c r="B320" s="363" t="s">
        <v>2200</v>
      </c>
      <c r="C320" s="335" t="s">
        <v>1746</v>
      </c>
      <c r="D320" s="86" t="s">
        <v>2175</v>
      </c>
      <c r="E320" s="86">
        <v>205255917</v>
      </c>
      <c r="F320" s="86" t="s">
        <v>1748</v>
      </c>
      <c r="G320" s="86" t="s">
        <v>2185</v>
      </c>
      <c r="H320" s="86">
        <v>32.479999999999997</v>
      </c>
      <c r="I320" s="86" t="s">
        <v>1748</v>
      </c>
      <c r="J320" s="86" t="s">
        <v>1750</v>
      </c>
      <c r="K320" s="4"/>
      <c r="L320" s="4">
        <v>1425.74</v>
      </c>
      <c r="M320" s="86" t="s">
        <v>2187</v>
      </c>
    </row>
    <row r="321" spans="1:13" ht="150" x14ac:dyDescent="0.2">
      <c r="A321" s="97">
        <v>312</v>
      </c>
      <c r="B321" s="363" t="s">
        <v>2200</v>
      </c>
      <c r="C321" s="335" t="s">
        <v>1746</v>
      </c>
      <c r="D321" s="86" t="s">
        <v>2175</v>
      </c>
      <c r="E321" s="86">
        <v>205255917</v>
      </c>
      <c r="F321" s="86" t="s">
        <v>1748</v>
      </c>
      <c r="G321" s="86" t="s">
        <v>2185</v>
      </c>
      <c r="H321" s="86">
        <v>32.479999999999997</v>
      </c>
      <c r="I321" s="86" t="s">
        <v>1748</v>
      </c>
      <c r="J321" s="86" t="s">
        <v>1750</v>
      </c>
      <c r="K321" s="4"/>
      <c r="L321" s="4">
        <v>1425.74</v>
      </c>
      <c r="M321" s="86" t="s">
        <v>2188</v>
      </c>
    </row>
    <row r="322" spans="1:13" ht="135" x14ac:dyDescent="0.2">
      <c r="A322" s="97">
        <v>313</v>
      </c>
      <c r="B322" s="363" t="s">
        <v>2200</v>
      </c>
      <c r="C322" s="335" t="s">
        <v>1746</v>
      </c>
      <c r="D322" s="86" t="s">
        <v>2175</v>
      </c>
      <c r="E322" s="86">
        <v>205255917</v>
      </c>
      <c r="F322" s="86" t="s">
        <v>1748</v>
      </c>
      <c r="G322" s="86" t="s">
        <v>2185</v>
      </c>
      <c r="H322" s="86">
        <v>36</v>
      </c>
      <c r="I322" s="86" t="s">
        <v>1748</v>
      </c>
      <c r="J322" s="86" t="s">
        <v>1750</v>
      </c>
      <c r="K322" s="4"/>
      <c r="L322" s="4">
        <v>1580.26</v>
      </c>
      <c r="M322" s="86" t="s">
        <v>2189</v>
      </c>
    </row>
    <row r="323" spans="1:13" ht="120" x14ac:dyDescent="0.2">
      <c r="A323" s="97">
        <v>314</v>
      </c>
      <c r="B323" s="363" t="s">
        <v>2200</v>
      </c>
      <c r="C323" s="335" t="s">
        <v>1746</v>
      </c>
      <c r="D323" s="86" t="s">
        <v>2175</v>
      </c>
      <c r="E323" s="86">
        <v>205255917</v>
      </c>
      <c r="F323" s="86" t="s">
        <v>1748</v>
      </c>
      <c r="G323" s="86" t="s">
        <v>2185</v>
      </c>
      <c r="H323" s="86">
        <v>16.239999999999998</v>
      </c>
      <c r="I323" s="86" t="s">
        <v>1748</v>
      </c>
      <c r="J323" s="86" t="s">
        <v>1750</v>
      </c>
      <c r="K323" s="4"/>
      <c r="L323" s="4">
        <v>712.88</v>
      </c>
      <c r="M323" s="86" t="s">
        <v>2190</v>
      </c>
    </row>
    <row r="324" spans="1:13" ht="105" x14ac:dyDescent="0.2">
      <c r="A324" s="97">
        <v>315</v>
      </c>
      <c r="B324" s="363" t="s">
        <v>2200</v>
      </c>
      <c r="C324" s="335" t="s">
        <v>1746</v>
      </c>
      <c r="D324" s="86" t="s">
        <v>2175</v>
      </c>
      <c r="E324" s="86">
        <v>205255917</v>
      </c>
      <c r="F324" s="86" t="s">
        <v>1748</v>
      </c>
      <c r="G324" s="86" t="s">
        <v>2185</v>
      </c>
      <c r="H324" s="86">
        <v>32.479999999999997</v>
      </c>
      <c r="I324" s="86" t="s">
        <v>1748</v>
      </c>
      <c r="J324" s="86" t="s">
        <v>1750</v>
      </c>
      <c r="K324" s="4"/>
      <c r="L324" s="4">
        <v>1425.74</v>
      </c>
      <c r="M324" s="86" t="s">
        <v>2191</v>
      </c>
    </row>
    <row r="325" spans="1:13" ht="45" x14ac:dyDescent="0.2">
      <c r="A325" s="97">
        <v>316</v>
      </c>
      <c r="B325" s="363" t="s">
        <v>2200</v>
      </c>
      <c r="C325" s="335" t="s">
        <v>1746</v>
      </c>
      <c r="D325" s="86" t="s">
        <v>2175</v>
      </c>
      <c r="E325" s="86">
        <v>205255917</v>
      </c>
      <c r="F325" s="86" t="s">
        <v>1748</v>
      </c>
      <c r="G325" s="86" t="s">
        <v>2185</v>
      </c>
      <c r="H325" s="86">
        <v>16.239999999999998</v>
      </c>
      <c r="I325" s="86" t="s">
        <v>1748</v>
      </c>
      <c r="J325" s="86" t="s">
        <v>1750</v>
      </c>
      <c r="K325" s="4"/>
      <c r="L325" s="4">
        <v>712.88</v>
      </c>
      <c r="M325" s="86" t="s">
        <v>2192</v>
      </c>
    </row>
    <row r="326" spans="1:13" ht="45" x14ac:dyDescent="0.2">
      <c r="A326" s="97">
        <v>317</v>
      </c>
      <c r="B326" s="363" t="s">
        <v>2200</v>
      </c>
      <c r="C326" s="335" t="s">
        <v>1746</v>
      </c>
      <c r="D326" s="86" t="s">
        <v>2175</v>
      </c>
      <c r="E326" s="86">
        <v>205255917</v>
      </c>
      <c r="F326" s="86" t="s">
        <v>1748</v>
      </c>
      <c r="G326" s="86" t="s">
        <v>2185</v>
      </c>
      <c r="H326" s="86">
        <v>16.239999999999998</v>
      </c>
      <c r="I326" s="86" t="s">
        <v>1748</v>
      </c>
      <c r="J326" s="86" t="s">
        <v>1750</v>
      </c>
      <c r="K326" s="4"/>
      <c r="L326" s="4">
        <v>712.88</v>
      </c>
      <c r="M326" s="86" t="s">
        <v>2192</v>
      </c>
    </row>
    <row r="327" spans="1:13" ht="135" x14ac:dyDescent="0.2">
      <c r="A327" s="97">
        <v>318</v>
      </c>
      <c r="B327" s="363" t="s">
        <v>2200</v>
      </c>
      <c r="C327" s="335" t="s">
        <v>1746</v>
      </c>
      <c r="D327" s="86" t="s">
        <v>2175</v>
      </c>
      <c r="E327" s="86">
        <v>205255917</v>
      </c>
      <c r="F327" s="86" t="s">
        <v>1748</v>
      </c>
      <c r="G327" s="86" t="s">
        <v>2185</v>
      </c>
      <c r="H327" s="86">
        <v>32.479999999999997</v>
      </c>
      <c r="I327" s="86" t="s">
        <v>1748</v>
      </c>
      <c r="J327" s="86" t="s">
        <v>1750</v>
      </c>
      <c r="K327" s="4"/>
      <c r="L327" s="4">
        <v>1425.74</v>
      </c>
      <c r="M327" s="86" t="s">
        <v>2193</v>
      </c>
    </row>
    <row r="328" spans="1:13" ht="105" x14ac:dyDescent="0.2">
      <c r="A328" s="97">
        <v>319</v>
      </c>
      <c r="B328" s="363" t="s">
        <v>2200</v>
      </c>
      <c r="C328" s="335" t="s">
        <v>1746</v>
      </c>
      <c r="D328" s="86" t="s">
        <v>2175</v>
      </c>
      <c r="E328" s="86">
        <v>205255917</v>
      </c>
      <c r="F328" s="86" t="s">
        <v>1748</v>
      </c>
      <c r="G328" s="86" t="s">
        <v>2185</v>
      </c>
      <c r="H328" s="86">
        <v>16.239999999999998</v>
      </c>
      <c r="I328" s="86" t="s">
        <v>1748</v>
      </c>
      <c r="J328" s="86" t="s">
        <v>1750</v>
      </c>
      <c r="K328" s="4"/>
      <c r="L328" s="4">
        <v>712.88</v>
      </c>
      <c r="M328" s="86" t="s">
        <v>2194</v>
      </c>
    </row>
    <row r="329" spans="1:13" ht="75" x14ac:dyDescent="0.2">
      <c r="A329" s="97">
        <v>320</v>
      </c>
      <c r="B329" s="363" t="s">
        <v>2200</v>
      </c>
      <c r="C329" s="335" t="s">
        <v>1746</v>
      </c>
      <c r="D329" s="86" t="s">
        <v>2175</v>
      </c>
      <c r="E329" s="86">
        <v>205255917</v>
      </c>
      <c r="F329" s="86" t="s">
        <v>1748</v>
      </c>
      <c r="G329" s="86" t="s">
        <v>2185</v>
      </c>
      <c r="H329" s="86">
        <v>32.479999999999997</v>
      </c>
      <c r="I329" s="86" t="s">
        <v>1748</v>
      </c>
      <c r="J329" s="86" t="s">
        <v>1750</v>
      </c>
      <c r="K329" s="4"/>
      <c r="L329" s="4">
        <v>1425.74</v>
      </c>
      <c r="M329" s="86" t="s">
        <v>2195</v>
      </c>
    </row>
    <row r="330" spans="1:13" ht="90" x14ac:dyDescent="0.2">
      <c r="A330" s="97">
        <v>321</v>
      </c>
      <c r="B330" s="363" t="s">
        <v>2200</v>
      </c>
      <c r="C330" s="335" t="s">
        <v>1746</v>
      </c>
      <c r="D330" s="86" t="s">
        <v>2175</v>
      </c>
      <c r="E330" s="86">
        <v>205255917</v>
      </c>
      <c r="F330" s="86" t="s">
        <v>1748</v>
      </c>
      <c r="G330" s="86" t="s">
        <v>2185</v>
      </c>
      <c r="H330" s="86">
        <v>32.479999999999997</v>
      </c>
      <c r="I330" s="86" t="s">
        <v>1748</v>
      </c>
      <c r="J330" s="86" t="s">
        <v>1750</v>
      </c>
      <c r="K330" s="4"/>
      <c r="L330" s="4">
        <v>1425.74</v>
      </c>
      <c r="M330" s="86" t="s">
        <v>2196</v>
      </c>
    </row>
    <row r="331" spans="1:13" ht="90" x14ac:dyDescent="0.2">
      <c r="A331" s="97">
        <v>322</v>
      </c>
      <c r="B331" s="363" t="s">
        <v>2200</v>
      </c>
      <c r="C331" s="335" t="s">
        <v>1746</v>
      </c>
      <c r="D331" s="86" t="s">
        <v>2175</v>
      </c>
      <c r="E331" s="86">
        <v>205255917</v>
      </c>
      <c r="F331" s="86" t="s">
        <v>1748</v>
      </c>
      <c r="G331" s="86" t="s">
        <v>2185</v>
      </c>
      <c r="H331" s="86">
        <v>32.479999999999997</v>
      </c>
      <c r="I331" s="86" t="s">
        <v>1748</v>
      </c>
      <c r="J331" s="86" t="s">
        <v>1750</v>
      </c>
      <c r="K331" s="4"/>
      <c r="L331" s="4">
        <v>1425.74</v>
      </c>
      <c r="M331" s="86" t="s">
        <v>2197</v>
      </c>
    </row>
    <row r="332" spans="1:13" ht="75" x14ac:dyDescent="0.2">
      <c r="A332" s="97">
        <v>323</v>
      </c>
      <c r="B332" s="363" t="s">
        <v>2200</v>
      </c>
      <c r="C332" s="335" t="s">
        <v>1746</v>
      </c>
      <c r="D332" s="86" t="s">
        <v>2175</v>
      </c>
      <c r="E332" s="86">
        <v>205255917</v>
      </c>
      <c r="F332" s="86" t="s">
        <v>1748</v>
      </c>
      <c r="G332" s="86" t="s">
        <v>2185</v>
      </c>
      <c r="H332" s="86">
        <v>108</v>
      </c>
      <c r="I332" s="86" t="s">
        <v>1748</v>
      </c>
      <c r="J332" s="86" t="s">
        <v>1750</v>
      </c>
      <c r="K332" s="4"/>
      <c r="L332" s="4">
        <v>4740.76</v>
      </c>
      <c r="M332" s="86" t="s">
        <v>2198</v>
      </c>
    </row>
    <row r="333" spans="1:13" ht="105" x14ac:dyDescent="0.2">
      <c r="A333" s="97">
        <v>324</v>
      </c>
      <c r="B333" s="363" t="s">
        <v>2200</v>
      </c>
      <c r="C333" s="335" t="s">
        <v>1746</v>
      </c>
      <c r="D333" s="86" t="s">
        <v>2175</v>
      </c>
      <c r="E333" s="86">
        <v>205255917</v>
      </c>
      <c r="F333" s="86" t="s">
        <v>1748</v>
      </c>
      <c r="G333" s="86" t="s">
        <v>2185</v>
      </c>
      <c r="H333" s="86">
        <v>36</v>
      </c>
      <c r="I333" s="86" t="s">
        <v>1748</v>
      </c>
      <c r="J333" s="86" t="s">
        <v>1750</v>
      </c>
      <c r="K333" s="4"/>
      <c r="L333" s="4">
        <v>1580.26</v>
      </c>
      <c r="M333" s="86" t="s">
        <v>2199</v>
      </c>
    </row>
    <row r="334" spans="1:13" ht="105" x14ac:dyDescent="0.2">
      <c r="A334" s="97">
        <v>325</v>
      </c>
      <c r="B334" s="363" t="s">
        <v>2200</v>
      </c>
      <c r="C334" s="335" t="s">
        <v>1746</v>
      </c>
      <c r="D334" s="86" t="s">
        <v>2175</v>
      </c>
      <c r="E334" s="86">
        <v>205255917</v>
      </c>
      <c r="F334" s="86" t="s">
        <v>1748</v>
      </c>
      <c r="G334" s="86" t="s">
        <v>2200</v>
      </c>
      <c r="H334" s="86">
        <v>32.479999999999997</v>
      </c>
      <c r="I334" s="86" t="s">
        <v>1748</v>
      </c>
      <c r="J334" s="86" t="s">
        <v>1750</v>
      </c>
      <c r="K334" s="4"/>
      <c r="L334" s="4">
        <v>1425.74</v>
      </c>
      <c r="M334" s="86" t="s">
        <v>2201</v>
      </c>
    </row>
    <row r="335" spans="1:13" ht="105" x14ac:dyDescent="0.2">
      <c r="A335" s="97">
        <v>326</v>
      </c>
      <c r="B335" s="363" t="s">
        <v>2200</v>
      </c>
      <c r="C335" s="335" t="s">
        <v>1746</v>
      </c>
      <c r="D335" s="86" t="s">
        <v>2175</v>
      </c>
      <c r="E335" s="86">
        <v>205255917</v>
      </c>
      <c r="F335" s="86" t="s">
        <v>1748</v>
      </c>
      <c r="G335" s="86" t="s">
        <v>2200</v>
      </c>
      <c r="H335" s="86">
        <v>36</v>
      </c>
      <c r="I335" s="86" t="s">
        <v>1748</v>
      </c>
      <c r="J335" s="86" t="s">
        <v>1750</v>
      </c>
      <c r="K335" s="4"/>
      <c r="L335" s="4">
        <v>1580.26</v>
      </c>
      <c r="M335" s="86" t="s">
        <v>2202</v>
      </c>
    </row>
    <row r="336" spans="1:13" ht="45" x14ac:dyDescent="0.2">
      <c r="A336" s="97">
        <v>327</v>
      </c>
      <c r="B336" s="363" t="s">
        <v>2200</v>
      </c>
      <c r="C336" s="335" t="s">
        <v>1746</v>
      </c>
      <c r="D336" s="86" t="s">
        <v>2175</v>
      </c>
      <c r="E336" s="86">
        <v>205255917</v>
      </c>
      <c r="F336" s="86" t="s">
        <v>1748</v>
      </c>
      <c r="G336" s="86" t="s">
        <v>2200</v>
      </c>
      <c r="H336" s="86">
        <v>32.479999999999997</v>
      </c>
      <c r="I336" s="86" t="s">
        <v>1748</v>
      </c>
      <c r="J336" s="86" t="s">
        <v>1750</v>
      </c>
      <c r="K336" s="4"/>
      <c r="L336" s="4">
        <v>1425.74</v>
      </c>
      <c r="M336" s="86" t="s">
        <v>2203</v>
      </c>
    </row>
    <row r="337" spans="1:13" ht="90" x14ac:dyDescent="0.2">
      <c r="A337" s="97">
        <v>328</v>
      </c>
      <c r="B337" s="363" t="s">
        <v>1980</v>
      </c>
      <c r="C337" s="335" t="s">
        <v>1746</v>
      </c>
      <c r="D337" s="86" t="s">
        <v>2175</v>
      </c>
      <c r="E337" s="86">
        <v>205255917</v>
      </c>
      <c r="F337" s="86" t="s">
        <v>1748</v>
      </c>
      <c r="G337" s="86" t="s">
        <v>2200</v>
      </c>
      <c r="H337" s="86">
        <v>16.239999999999998</v>
      </c>
      <c r="I337" s="86" t="s">
        <v>1748</v>
      </c>
      <c r="J337" s="86" t="s">
        <v>1750</v>
      </c>
      <c r="K337" s="4"/>
      <c r="L337" s="4">
        <v>712.88</v>
      </c>
      <c r="M337" s="86" t="s">
        <v>2204</v>
      </c>
    </row>
    <row r="338" spans="1:13" ht="90" x14ac:dyDescent="0.2">
      <c r="A338" s="97">
        <v>329</v>
      </c>
      <c r="B338" s="363" t="s">
        <v>1980</v>
      </c>
      <c r="C338" s="335" t="s">
        <v>1746</v>
      </c>
      <c r="D338" s="86" t="s">
        <v>2175</v>
      </c>
      <c r="E338" s="86">
        <v>205255917</v>
      </c>
      <c r="F338" s="86" t="s">
        <v>1748</v>
      </c>
      <c r="G338" s="86" t="s">
        <v>2200</v>
      </c>
      <c r="H338" s="86">
        <v>49.28</v>
      </c>
      <c r="I338" s="86" t="s">
        <v>1748</v>
      </c>
      <c r="J338" s="86" t="s">
        <v>1750</v>
      </c>
      <c r="K338" s="4"/>
      <c r="L338" s="4">
        <v>2163.1999999999998</v>
      </c>
      <c r="M338" s="86" t="s">
        <v>2205</v>
      </c>
    </row>
    <row r="339" spans="1:13" ht="105" x14ac:dyDescent="0.2">
      <c r="A339" s="97">
        <v>330</v>
      </c>
      <c r="B339" s="363" t="s">
        <v>1980</v>
      </c>
      <c r="C339" s="335" t="s">
        <v>1746</v>
      </c>
      <c r="D339" s="86" t="s">
        <v>2175</v>
      </c>
      <c r="E339" s="86">
        <v>205255917</v>
      </c>
      <c r="F339" s="86" t="s">
        <v>1748</v>
      </c>
      <c r="G339" s="86" t="s">
        <v>2200</v>
      </c>
      <c r="H339" s="86">
        <v>36</v>
      </c>
      <c r="I339" s="86" t="s">
        <v>1748</v>
      </c>
      <c r="J339" s="86" t="s">
        <v>1750</v>
      </c>
      <c r="K339" s="4"/>
      <c r="L339" s="4">
        <v>1580.26</v>
      </c>
      <c r="M339" s="86" t="s">
        <v>2206</v>
      </c>
    </row>
    <row r="340" spans="1:13" ht="90" x14ac:dyDescent="0.2">
      <c r="A340" s="97">
        <v>331</v>
      </c>
      <c r="B340" s="363" t="s">
        <v>1980</v>
      </c>
      <c r="C340" s="335" t="s">
        <v>1746</v>
      </c>
      <c r="D340" s="86" t="s">
        <v>2175</v>
      </c>
      <c r="E340" s="86">
        <v>205255917</v>
      </c>
      <c r="F340" s="86" t="s">
        <v>1748</v>
      </c>
      <c r="G340" s="86" t="s">
        <v>2200</v>
      </c>
      <c r="H340" s="86">
        <v>10.52</v>
      </c>
      <c r="I340" s="86" t="s">
        <v>1748</v>
      </c>
      <c r="J340" s="86" t="s">
        <v>1750</v>
      </c>
      <c r="K340" s="4"/>
      <c r="L340" s="4">
        <v>462.04</v>
      </c>
      <c r="M340" s="86" t="s">
        <v>2207</v>
      </c>
    </row>
    <row r="341" spans="1:13" ht="105" x14ac:dyDescent="0.2">
      <c r="A341" s="97">
        <v>332</v>
      </c>
      <c r="B341" s="363" t="s">
        <v>1980</v>
      </c>
      <c r="C341" s="335" t="s">
        <v>1746</v>
      </c>
      <c r="D341" s="86" t="s">
        <v>2175</v>
      </c>
      <c r="E341" s="86">
        <v>205255917</v>
      </c>
      <c r="F341" s="86" t="s">
        <v>1748</v>
      </c>
      <c r="G341" s="86" t="s">
        <v>1980</v>
      </c>
      <c r="H341" s="86">
        <v>12</v>
      </c>
      <c r="I341" s="86" t="s">
        <v>1748</v>
      </c>
      <c r="J341" s="86" t="s">
        <v>1750</v>
      </c>
      <c r="K341" s="4"/>
      <c r="L341" s="4">
        <v>526.76</v>
      </c>
      <c r="M341" s="86" t="s">
        <v>2208</v>
      </c>
    </row>
    <row r="342" spans="1:13" ht="75" x14ac:dyDescent="0.2">
      <c r="A342" s="97">
        <v>333</v>
      </c>
      <c r="B342" s="363" t="s">
        <v>1980</v>
      </c>
      <c r="C342" s="335" t="s">
        <v>1746</v>
      </c>
      <c r="D342" s="86" t="s">
        <v>2175</v>
      </c>
      <c r="E342" s="86">
        <v>205255917</v>
      </c>
      <c r="F342" s="86" t="s">
        <v>1748</v>
      </c>
      <c r="G342" s="86" t="s">
        <v>1980</v>
      </c>
      <c r="H342" s="86">
        <v>32.479999999999997</v>
      </c>
      <c r="I342" s="86" t="s">
        <v>1748</v>
      </c>
      <c r="J342" s="86" t="s">
        <v>1750</v>
      </c>
      <c r="K342" s="4"/>
      <c r="L342" s="4">
        <v>1425.74</v>
      </c>
      <c r="M342" s="86" t="s">
        <v>2209</v>
      </c>
    </row>
    <row r="343" spans="1:13" ht="120" x14ac:dyDescent="0.2">
      <c r="A343" s="97">
        <v>334</v>
      </c>
      <c r="B343" s="363" t="s">
        <v>1980</v>
      </c>
      <c r="C343" s="335" t="s">
        <v>1746</v>
      </c>
      <c r="D343" s="86" t="s">
        <v>2175</v>
      </c>
      <c r="E343" s="86">
        <v>205255917</v>
      </c>
      <c r="F343" s="86" t="s">
        <v>1748</v>
      </c>
      <c r="G343" s="86" t="s">
        <v>1980</v>
      </c>
      <c r="H343" s="86">
        <v>66.08</v>
      </c>
      <c r="I343" s="86" t="s">
        <v>1748</v>
      </c>
      <c r="J343" s="86" t="s">
        <v>1750</v>
      </c>
      <c r="K343" s="4"/>
      <c r="L343" s="4">
        <v>2900.64</v>
      </c>
      <c r="M343" s="86" t="s">
        <v>2210</v>
      </c>
    </row>
    <row r="344" spans="1:13" ht="90" x14ac:dyDescent="0.2">
      <c r="A344" s="97">
        <v>335</v>
      </c>
      <c r="B344" s="363" t="s">
        <v>1980</v>
      </c>
      <c r="C344" s="335" t="s">
        <v>1746</v>
      </c>
      <c r="D344" s="86" t="s">
        <v>2175</v>
      </c>
      <c r="E344" s="86">
        <v>205255917</v>
      </c>
      <c r="F344" s="86" t="s">
        <v>1748</v>
      </c>
      <c r="G344" s="86" t="s">
        <v>1980</v>
      </c>
      <c r="H344" s="86">
        <v>36</v>
      </c>
      <c r="I344" s="86" t="s">
        <v>1748</v>
      </c>
      <c r="J344" s="86" t="s">
        <v>1750</v>
      </c>
      <c r="K344" s="4"/>
      <c r="L344" s="4">
        <v>1580.28</v>
      </c>
      <c r="M344" s="86" t="s">
        <v>2211</v>
      </c>
    </row>
    <row r="345" spans="1:13" ht="75" x14ac:dyDescent="0.2">
      <c r="A345" s="97">
        <v>336</v>
      </c>
      <c r="B345" s="363" t="s">
        <v>1980</v>
      </c>
      <c r="C345" s="335" t="s">
        <v>1746</v>
      </c>
      <c r="D345" s="86" t="s">
        <v>2175</v>
      </c>
      <c r="E345" s="86">
        <v>205255917</v>
      </c>
      <c r="F345" s="86" t="s">
        <v>1748</v>
      </c>
      <c r="G345" s="86" t="s">
        <v>1980</v>
      </c>
      <c r="H345" s="86">
        <v>60</v>
      </c>
      <c r="I345" s="86" t="s">
        <v>1748</v>
      </c>
      <c r="J345" s="86" t="s">
        <v>1750</v>
      </c>
      <c r="K345" s="4"/>
      <c r="L345" s="4">
        <v>2633.76</v>
      </c>
      <c r="M345" s="86" t="s">
        <v>2212</v>
      </c>
    </row>
    <row r="346" spans="1:13" ht="60" x14ac:dyDescent="0.2">
      <c r="A346" s="97">
        <v>337</v>
      </c>
      <c r="B346" s="363" t="s">
        <v>1980</v>
      </c>
      <c r="C346" s="335" t="s">
        <v>1746</v>
      </c>
      <c r="D346" s="86" t="s">
        <v>2175</v>
      </c>
      <c r="E346" s="86">
        <v>205255917</v>
      </c>
      <c r="F346" s="86" t="s">
        <v>1748</v>
      </c>
      <c r="G346" s="86" t="s">
        <v>1980</v>
      </c>
      <c r="H346" s="86">
        <v>32.479999999999997</v>
      </c>
      <c r="I346" s="86" t="s">
        <v>1748</v>
      </c>
      <c r="J346" s="86" t="s">
        <v>1750</v>
      </c>
      <c r="K346" s="4"/>
      <c r="L346" s="4">
        <v>1425.74</v>
      </c>
      <c r="M346" s="86" t="s">
        <v>2213</v>
      </c>
    </row>
    <row r="347" spans="1:13" ht="75" x14ac:dyDescent="0.2">
      <c r="A347" s="97">
        <v>338</v>
      </c>
      <c r="B347" s="363" t="s">
        <v>1980</v>
      </c>
      <c r="C347" s="335" t="s">
        <v>1746</v>
      </c>
      <c r="D347" s="86" t="s">
        <v>2175</v>
      </c>
      <c r="E347" s="86">
        <v>205255917</v>
      </c>
      <c r="F347" s="86" t="s">
        <v>1748</v>
      </c>
      <c r="G347" s="86" t="s">
        <v>1980</v>
      </c>
      <c r="H347" s="86">
        <v>18</v>
      </c>
      <c r="I347" s="86" t="s">
        <v>1748</v>
      </c>
      <c r="J347" s="86" t="s">
        <v>1750</v>
      </c>
      <c r="K347" s="4"/>
      <c r="L347" s="4">
        <v>790.12</v>
      </c>
      <c r="M347" s="86" t="s">
        <v>2214</v>
      </c>
    </row>
    <row r="348" spans="1:13" ht="75" x14ac:dyDescent="0.2">
      <c r="A348" s="97">
        <v>339</v>
      </c>
      <c r="B348" s="363" t="s">
        <v>1980</v>
      </c>
      <c r="C348" s="335" t="s">
        <v>1746</v>
      </c>
      <c r="D348" s="86" t="s">
        <v>2175</v>
      </c>
      <c r="E348" s="86">
        <v>205255917</v>
      </c>
      <c r="F348" s="86" t="s">
        <v>1748</v>
      </c>
      <c r="G348" s="86" t="s">
        <v>1980</v>
      </c>
      <c r="H348" s="86">
        <v>18</v>
      </c>
      <c r="I348" s="86" t="s">
        <v>1748</v>
      </c>
      <c r="J348" s="86" t="s">
        <v>1750</v>
      </c>
      <c r="K348" s="4"/>
      <c r="L348" s="4">
        <v>790.12</v>
      </c>
      <c r="M348" s="86" t="s">
        <v>2215</v>
      </c>
    </row>
    <row r="349" spans="1:13" ht="135" x14ac:dyDescent="0.2">
      <c r="A349" s="97">
        <v>340</v>
      </c>
      <c r="B349" s="363" t="s">
        <v>1980</v>
      </c>
      <c r="C349" s="335" t="s">
        <v>1746</v>
      </c>
      <c r="D349" s="86" t="s">
        <v>2175</v>
      </c>
      <c r="E349" s="86">
        <v>205255917</v>
      </c>
      <c r="F349" s="86" t="s">
        <v>1748</v>
      </c>
      <c r="G349" s="86" t="s">
        <v>1980</v>
      </c>
      <c r="H349" s="86">
        <v>18</v>
      </c>
      <c r="I349" s="86" t="s">
        <v>1748</v>
      </c>
      <c r="J349" s="86" t="s">
        <v>1750</v>
      </c>
      <c r="K349" s="4"/>
      <c r="L349" s="4">
        <v>790.12</v>
      </c>
      <c r="M349" s="86" t="s">
        <v>2216</v>
      </c>
    </row>
    <row r="350" spans="1:13" ht="105" x14ac:dyDescent="0.2">
      <c r="A350" s="97">
        <v>341</v>
      </c>
      <c r="B350" s="363" t="s">
        <v>1980</v>
      </c>
      <c r="C350" s="335" t="s">
        <v>1746</v>
      </c>
      <c r="D350" s="86" t="s">
        <v>2175</v>
      </c>
      <c r="E350" s="86">
        <v>205255917</v>
      </c>
      <c r="F350" s="86" t="s">
        <v>1748</v>
      </c>
      <c r="G350" s="86" t="s">
        <v>1980</v>
      </c>
      <c r="H350" s="86">
        <v>32.479999999999997</v>
      </c>
      <c r="I350" s="86" t="s">
        <v>1748</v>
      </c>
      <c r="J350" s="86" t="s">
        <v>1750</v>
      </c>
      <c r="K350" s="4"/>
      <c r="L350" s="4">
        <v>1425.74</v>
      </c>
      <c r="M350" s="86" t="s">
        <v>2217</v>
      </c>
    </row>
    <row r="351" spans="1:13" ht="75" x14ac:dyDescent="0.2">
      <c r="A351" s="97">
        <v>342</v>
      </c>
      <c r="B351" s="363" t="s">
        <v>1980</v>
      </c>
      <c r="C351" s="335" t="s">
        <v>1746</v>
      </c>
      <c r="D351" s="86" t="s">
        <v>2175</v>
      </c>
      <c r="E351" s="86">
        <v>205255917</v>
      </c>
      <c r="F351" s="86" t="s">
        <v>1748</v>
      </c>
      <c r="G351" s="86" t="s">
        <v>1980</v>
      </c>
      <c r="H351" s="86">
        <v>64</v>
      </c>
      <c r="I351" s="86" t="s">
        <v>1748</v>
      </c>
      <c r="J351" s="86" t="s">
        <v>1750</v>
      </c>
      <c r="K351" s="4"/>
      <c r="L351" s="4">
        <v>2809.34</v>
      </c>
      <c r="M351" s="86" t="s">
        <v>2218</v>
      </c>
    </row>
    <row r="352" spans="1:13" ht="120" x14ac:dyDescent="0.2">
      <c r="A352" s="97">
        <v>343</v>
      </c>
      <c r="B352" s="363" t="s">
        <v>1980</v>
      </c>
      <c r="C352" s="335" t="s">
        <v>1746</v>
      </c>
      <c r="D352" s="86" t="s">
        <v>2175</v>
      </c>
      <c r="E352" s="86">
        <v>205255917</v>
      </c>
      <c r="F352" s="86" t="s">
        <v>1748</v>
      </c>
      <c r="G352" s="86" t="s">
        <v>1980</v>
      </c>
      <c r="H352" s="86">
        <v>10.52</v>
      </c>
      <c r="I352" s="86" t="s">
        <v>1748</v>
      </c>
      <c r="J352" s="86" t="s">
        <v>1750</v>
      </c>
      <c r="K352" s="4"/>
      <c r="L352" s="4">
        <v>462.06</v>
      </c>
      <c r="M352" s="86" t="s">
        <v>2219</v>
      </c>
    </row>
    <row r="353" spans="1:13" ht="120" x14ac:dyDescent="0.2">
      <c r="A353" s="97">
        <v>344</v>
      </c>
      <c r="B353" s="363" t="s">
        <v>1980</v>
      </c>
      <c r="C353" s="335" t="s">
        <v>1746</v>
      </c>
      <c r="D353" s="86" t="s">
        <v>2175</v>
      </c>
      <c r="E353" s="86">
        <v>205255917</v>
      </c>
      <c r="F353" s="86" t="s">
        <v>1748</v>
      </c>
      <c r="G353" s="86" t="s">
        <v>1980</v>
      </c>
      <c r="H353" s="86">
        <v>10.52</v>
      </c>
      <c r="I353" s="86" t="s">
        <v>1748</v>
      </c>
      <c r="J353" s="86" t="s">
        <v>1750</v>
      </c>
      <c r="K353" s="4"/>
      <c r="L353" s="4">
        <v>462.06</v>
      </c>
      <c r="M353" s="86" t="s">
        <v>2220</v>
      </c>
    </row>
    <row r="354" spans="1:13" ht="45" x14ac:dyDescent="0.2">
      <c r="A354" s="97">
        <v>345</v>
      </c>
      <c r="B354" s="363" t="s">
        <v>1980</v>
      </c>
      <c r="C354" s="335" t="s">
        <v>1746</v>
      </c>
      <c r="D354" s="86" t="s">
        <v>2175</v>
      </c>
      <c r="E354" s="86">
        <v>205255917</v>
      </c>
      <c r="F354" s="86" t="s">
        <v>1748</v>
      </c>
      <c r="G354" s="86" t="s">
        <v>1980</v>
      </c>
      <c r="H354" s="86">
        <v>16.239999999999998</v>
      </c>
      <c r="I354" s="86" t="s">
        <v>1748</v>
      </c>
      <c r="J354" s="86" t="s">
        <v>1750</v>
      </c>
      <c r="K354" s="4"/>
      <c r="L354" s="4">
        <v>712.88</v>
      </c>
      <c r="M354" s="86" t="s">
        <v>2221</v>
      </c>
    </row>
    <row r="355" spans="1:13" ht="90" x14ac:dyDescent="0.2">
      <c r="A355" s="97">
        <v>346</v>
      </c>
      <c r="B355" s="363" t="s">
        <v>1980</v>
      </c>
      <c r="C355" s="335" t="s">
        <v>1746</v>
      </c>
      <c r="D355" s="86" t="s">
        <v>2175</v>
      </c>
      <c r="E355" s="86">
        <v>205255917</v>
      </c>
      <c r="F355" s="86" t="s">
        <v>1748</v>
      </c>
      <c r="G355" s="86" t="s">
        <v>1980</v>
      </c>
      <c r="H355" s="86">
        <v>49.28</v>
      </c>
      <c r="I355" s="86" t="s">
        <v>1748</v>
      </c>
      <c r="J355" s="86" t="s">
        <v>1750</v>
      </c>
      <c r="K355" s="4"/>
      <c r="L355" s="4">
        <v>2163.1999999999998</v>
      </c>
      <c r="M355" s="86" t="s">
        <v>2205</v>
      </c>
    </row>
    <row r="356" spans="1:13" ht="120" x14ac:dyDescent="0.2">
      <c r="A356" s="97">
        <v>347</v>
      </c>
      <c r="B356" s="363" t="s">
        <v>1980</v>
      </c>
      <c r="C356" s="335" t="s">
        <v>1746</v>
      </c>
      <c r="D356" s="86" t="s">
        <v>2175</v>
      </c>
      <c r="E356" s="86">
        <v>205255917</v>
      </c>
      <c r="F356" s="86" t="s">
        <v>1748</v>
      </c>
      <c r="G356" s="86" t="s">
        <v>1980</v>
      </c>
      <c r="H356" s="86">
        <v>36</v>
      </c>
      <c r="I356" s="86" t="s">
        <v>1748</v>
      </c>
      <c r="J356" s="86" t="s">
        <v>1750</v>
      </c>
      <c r="K356" s="4"/>
      <c r="L356" s="4">
        <v>1580.26</v>
      </c>
      <c r="M356" s="86" t="s">
        <v>2222</v>
      </c>
    </row>
    <row r="357" spans="1:13" ht="135" x14ac:dyDescent="0.2">
      <c r="A357" s="97">
        <v>348</v>
      </c>
      <c r="B357" s="363" t="s">
        <v>1980</v>
      </c>
      <c r="C357" s="335" t="s">
        <v>1746</v>
      </c>
      <c r="D357" s="86" t="s">
        <v>2175</v>
      </c>
      <c r="E357" s="86">
        <v>205255917</v>
      </c>
      <c r="F357" s="86" t="s">
        <v>1748</v>
      </c>
      <c r="G357" s="86" t="s">
        <v>1980</v>
      </c>
      <c r="H357" s="86">
        <v>16.239999999999998</v>
      </c>
      <c r="I357" s="86" t="s">
        <v>1748</v>
      </c>
      <c r="J357" s="86" t="s">
        <v>1750</v>
      </c>
      <c r="K357" s="4"/>
      <c r="L357" s="4">
        <v>712.88</v>
      </c>
      <c r="M357" s="86" t="s">
        <v>2223</v>
      </c>
    </row>
    <row r="358" spans="1:13" ht="60" x14ac:dyDescent="0.2">
      <c r="A358" s="97">
        <v>349</v>
      </c>
      <c r="B358" s="363" t="s">
        <v>1980</v>
      </c>
      <c r="C358" s="335" t="s">
        <v>1746</v>
      </c>
      <c r="D358" s="86" t="s">
        <v>2175</v>
      </c>
      <c r="E358" s="86">
        <v>205255917</v>
      </c>
      <c r="F358" s="86" t="s">
        <v>1748</v>
      </c>
      <c r="G358" s="86" t="s">
        <v>1980</v>
      </c>
      <c r="H358" s="86">
        <v>32.479999999999997</v>
      </c>
      <c r="I358" s="86" t="s">
        <v>1748</v>
      </c>
      <c r="J358" s="86" t="s">
        <v>1750</v>
      </c>
      <c r="K358" s="4"/>
      <c r="L358" s="4">
        <v>1426</v>
      </c>
      <c r="M358" s="86" t="s">
        <v>2224</v>
      </c>
    </row>
    <row r="359" spans="1:13" ht="105" x14ac:dyDescent="0.2">
      <c r="A359" s="97">
        <v>350</v>
      </c>
      <c r="B359" s="363" t="s">
        <v>1980</v>
      </c>
      <c r="C359" s="335" t="s">
        <v>1746</v>
      </c>
      <c r="D359" s="86" t="s">
        <v>2175</v>
      </c>
      <c r="E359" s="86">
        <v>205255917</v>
      </c>
      <c r="F359" s="86" t="s">
        <v>1748</v>
      </c>
      <c r="G359" s="86" t="s">
        <v>1980</v>
      </c>
      <c r="H359" s="86">
        <v>10.52</v>
      </c>
      <c r="I359" s="86" t="s">
        <v>1748</v>
      </c>
      <c r="J359" s="86" t="s">
        <v>1750</v>
      </c>
      <c r="K359" s="4"/>
      <c r="L359" s="4">
        <v>462.06</v>
      </c>
      <c r="M359" s="86" t="s">
        <v>2225</v>
      </c>
    </row>
    <row r="360" spans="1:13" ht="105" x14ac:dyDescent="0.2">
      <c r="A360" s="97">
        <v>351</v>
      </c>
      <c r="B360" s="363" t="s">
        <v>1980</v>
      </c>
      <c r="C360" s="335" t="s">
        <v>1746</v>
      </c>
      <c r="D360" s="86" t="s">
        <v>2175</v>
      </c>
      <c r="E360" s="86">
        <v>205255917</v>
      </c>
      <c r="F360" s="86" t="s">
        <v>1748</v>
      </c>
      <c r="G360" s="86" t="s">
        <v>1980</v>
      </c>
      <c r="H360" s="86">
        <v>10.52</v>
      </c>
      <c r="I360" s="86" t="s">
        <v>1748</v>
      </c>
      <c r="J360" s="86" t="s">
        <v>1750</v>
      </c>
      <c r="K360" s="4"/>
      <c r="L360" s="4">
        <v>462.06</v>
      </c>
      <c r="M360" s="86" t="s">
        <v>2225</v>
      </c>
    </row>
    <row r="361" spans="1:13" ht="45" x14ac:dyDescent="0.2">
      <c r="A361" s="97">
        <v>352</v>
      </c>
      <c r="B361" s="363" t="s">
        <v>1980</v>
      </c>
      <c r="C361" s="335" t="s">
        <v>1746</v>
      </c>
      <c r="D361" s="86" t="s">
        <v>2175</v>
      </c>
      <c r="E361" s="86">
        <v>205255917</v>
      </c>
      <c r="F361" s="86" t="s">
        <v>1748</v>
      </c>
      <c r="G361" s="86" t="s">
        <v>1980</v>
      </c>
      <c r="H361" s="86">
        <v>10.52</v>
      </c>
      <c r="I361" s="86" t="s">
        <v>1748</v>
      </c>
      <c r="J361" s="86" t="s">
        <v>1750</v>
      </c>
      <c r="K361" s="4"/>
      <c r="L361" s="4">
        <v>462.06</v>
      </c>
      <c r="M361" s="86" t="s">
        <v>2226</v>
      </c>
    </row>
    <row r="362" spans="1:13" ht="90" x14ac:dyDescent="0.2">
      <c r="A362" s="97">
        <v>353</v>
      </c>
      <c r="B362" s="363" t="s">
        <v>1980</v>
      </c>
      <c r="C362" s="335" t="s">
        <v>1746</v>
      </c>
      <c r="D362" s="86" t="s">
        <v>2175</v>
      </c>
      <c r="E362" s="86">
        <v>205255917</v>
      </c>
      <c r="F362" s="86" t="s">
        <v>1748</v>
      </c>
      <c r="G362" s="86" t="s">
        <v>1980</v>
      </c>
      <c r="H362" s="86">
        <v>16.239999999999998</v>
      </c>
      <c r="I362" s="86" t="s">
        <v>1748</v>
      </c>
      <c r="J362" s="86" t="s">
        <v>1750</v>
      </c>
      <c r="K362" s="4"/>
      <c r="L362" s="4">
        <v>712.9</v>
      </c>
      <c r="M362" s="86" t="s">
        <v>2227</v>
      </c>
    </row>
    <row r="363" spans="1:13" ht="45" x14ac:dyDescent="0.2">
      <c r="A363" s="97">
        <v>354</v>
      </c>
      <c r="B363" s="363"/>
      <c r="C363" s="443" t="s">
        <v>1770</v>
      </c>
      <c r="D363" s="86" t="s">
        <v>2228</v>
      </c>
      <c r="E363" s="86"/>
      <c r="F363" s="97" t="s">
        <v>1748</v>
      </c>
      <c r="G363" s="86"/>
      <c r="H363" s="86"/>
      <c r="I363" s="97" t="s">
        <v>1748</v>
      </c>
      <c r="J363" s="86"/>
      <c r="K363" s="444"/>
      <c r="L363" s="4">
        <v>47999.5</v>
      </c>
      <c r="M363" s="86"/>
    </row>
    <row r="364" spans="1:13" ht="15" x14ac:dyDescent="0.2">
      <c r="A364" s="86" t="s">
        <v>259</v>
      </c>
      <c r="B364" s="364"/>
      <c r="C364" s="335"/>
      <c r="D364" s="86"/>
      <c r="E364" s="86"/>
      <c r="F364" s="86"/>
      <c r="G364" s="86"/>
      <c r="H364" s="86"/>
      <c r="I364" s="86"/>
      <c r="J364" s="86"/>
      <c r="K364" s="4"/>
      <c r="L364" s="4"/>
      <c r="M364" s="86"/>
    </row>
    <row r="365" spans="1:13" ht="15" x14ac:dyDescent="0.3">
      <c r="A365" s="86"/>
      <c r="B365" s="364"/>
      <c r="C365" s="335"/>
      <c r="D365" s="98"/>
      <c r="E365" s="98"/>
      <c r="F365" s="98"/>
      <c r="G365" s="98"/>
      <c r="H365" s="86"/>
      <c r="I365" s="86"/>
      <c r="J365" s="86"/>
      <c r="K365" s="86" t="s">
        <v>423</v>
      </c>
      <c r="L365" s="85">
        <f>SUM(L10:L364)</f>
        <v>3797483.4050000031</v>
      </c>
      <c r="M365" s="86"/>
    </row>
    <row r="366" spans="1:13" ht="15" x14ac:dyDescent="0.3">
      <c r="A366" s="207"/>
      <c r="B366" s="207"/>
      <c r="C366" s="207"/>
      <c r="D366" s="207"/>
      <c r="E366" s="207"/>
      <c r="F366" s="207"/>
      <c r="G366" s="207"/>
      <c r="H366" s="207"/>
      <c r="I366" s="207"/>
      <c r="J366" s="207"/>
      <c r="K366" s="207"/>
      <c r="L366" s="179"/>
    </row>
    <row r="367" spans="1:13" ht="15" x14ac:dyDescent="0.3">
      <c r="A367" s="208" t="s">
        <v>424</v>
      </c>
      <c r="B367" s="208"/>
      <c r="C367" s="208"/>
      <c r="D367" s="207"/>
      <c r="E367" s="207"/>
      <c r="F367" s="207"/>
      <c r="G367" s="207"/>
      <c r="H367" s="207"/>
      <c r="I367" s="207"/>
      <c r="J367" s="207"/>
      <c r="K367" s="207"/>
      <c r="L367" s="179"/>
    </row>
    <row r="368" spans="1:13" ht="15" x14ac:dyDescent="0.3">
      <c r="A368" s="208" t="s">
        <v>425</v>
      </c>
      <c r="B368" s="208"/>
      <c r="C368" s="208"/>
      <c r="D368" s="207"/>
      <c r="E368" s="207"/>
      <c r="F368" s="207"/>
      <c r="G368" s="207"/>
      <c r="H368" s="207"/>
      <c r="I368" s="207"/>
      <c r="J368" s="207"/>
      <c r="K368" s="207"/>
      <c r="L368" s="179"/>
    </row>
    <row r="369" spans="1:12" ht="15" x14ac:dyDescent="0.3">
      <c r="A369" s="196" t="s">
        <v>426</v>
      </c>
      <c r="B369" s="196"/>
      <c r="C369" s="208"/>
      <c r="D369" s="179"/>
      <c r="E369" s="179"/>
      <c r="F369" s="179"/>
      <c r="G369" s="179"/>
      <c r="H369" s="179"/>
      <c r="I369" s="179"/>
      <c r="J369" s="179"/>
      <c r="K369" s="179"/>
      <c r="L369" s="179"/>
    </row>
    <row r="370" spans="1:12" ht="15" x14ac:dyDescent="0.3">
      <c r="A370" s="196" t="s">
        <v>427</v>
      </c>
      <c r="B370" s="196"/>
      <c r="C370" s="208"/>
      <c r="D370" s="179"/>
      <c r="E370" s="179"/>
      <c r="F370" s="179"/>
      <c r="G370" s="179"/>
      <c r="H370" s="179"/>
      <c r="I370" s="179"/>
      <c r="J370" s="179"/>
      <c r="K370" s="179"/>
      <c r="L370" s="179"/>
    </row>
    <row r="371" spans="1:12" ht="15" customHeight="1" x14ac:dyDescent="0.2">
      <c r="A371" s="471" t="s">
        <v>442</v>
      </c>
      <c r="B371" s="471"/>
      <c r="C371" s="471"/>
      <c r="D371" s="471"/>
      <c r="E371" s="471"/>
      <c r="F371" s="471"/>
      <c r="G371" s="471"/>
      <c r="H371" s="471"/>
      <c r="I371" s="471"/>
      <c r="J371" s="471"/>
      <c r="K371" s="471"/>
      <c r="L371" s="471"/>
    </row>
    <row r="372" spans="1:12" ht="15" customHeight="1" x14ac:dyDescent="0.2">
      <c r="A372" s="471"/>
      <c r="B372" s="471"/>
      <c r="C372" s="471"/>
      <c r="D372" s="471"/>
      <c r="E372" s="471"/>
      <c r="F372" s="471"/>
      <c r="G372" s="471"/>
      <c r="H372" s="471"/>
      <c r="I372" s="471"/>
      <c r="J372" s="471"/>
      <c r="K372" s="471"/>
      <c r="L372" s="471"/>
    </row>
    <row r="373" spans="1:12" ht="12.75" customHeight="1" x14ac:dyDescent="0.2">
      <c r="A373" s="354"/>
      <c r="B373" s="354"/>
      <c r="C373" s="354"/>
      <c r="D373" s="354"/>
      <c r="E373" s="354"/>
      <c r="F373" s="354"/>
      <c r="G373" s="354"/>
      <c r="H373" s="354"/>
      <c r="I373" s="354"/>
      <c r="J373" s="354"/>
      <c r="K373" s="354"/>
      <c r="L373" s="354"/>
    </row>
    <row r="374" spans="1:12" ht="15" x14ac:dyDescent="0.3">
      <c r="A374" s="467" t="s">
        <v>96</v>
      </c>
      <c r="B374" s="467"/>
      <c r="C374" s="467"/>
      <c r="D374" s="336"/>
      <c r="E374" s="337"/>
      <c r="F374" s="337"/>
      <c r="G374" s="336"/>
      <c r="H374" s="336"/>
      <c r="I374" s="336"/>
      <c r="J374" s="336"/>
      <c r="K374" s="336"/>
      <c r="L374" s="179"/>
    </row>
    <row r="375" spans="1:12" ht="15" x14ac:dyDescent="0.3">
      <c r="A375" s="336"/>
      <c r="B375" s="336"/>
      <c r="C375" s="337"/>
      <c r="D375" s="336"/>
      <c r="E375" s="337"/>
      <c r="F375" s="337"/>
      <c r="G375" s="336"/>
      <c r="H375" s="336"/>
      <c r="I375" s="336"/>
      <c r="J375" s="336"/>
      <c r="K375" s="338"/>
      <c r="L375" s="179"/>
    </row>
    <row r="376" spans="1:12" ht="15" customHeight="1" x14ac:dyDescent="0.3">
      <c r="A376" s="336"/>
      <c r="B376" s="336"/>
      <c r="C376" s="337"/>
      <c r="D376" s="468" t="s">
        <v>251</v>
      </c>
      <c r="E376" s="468"/>
      <c r="F376" s="339"/>
      <c r="G376" s="340"/>
      <c r="H376" s="469" t="s">
        <v>428</v>
      </c>
      <c r="I376" s="469"/>
      <c r="J376" s="469"/>
      <c r="K376" s="341"/>
      <c r="L376" s="179"/>
    </row>
    <row r="377" spans="1:12" ht="15" x14ac:dyDescent="0.3">
      <c r="A377" s="336"/>
      <c r="B377" s="336"/>
      <c r="C377" s="337"/>
      <c r="D377" s="336"/>
      <c r="E377" s="337"/>
      <c r="F377" s="337"/>
      <c r="G377" s="336"/>
      <c r="H377" s="470"/>
      <c r="I377" s="470"/>
      <c r="J377" s="470"/>
      <c r="K377" s="341"/>
      <c r="L377" s="179"/>
    </row>
    <row r="378" spans="1:12" ht="15" x14ac:dyDescent="0.3">
      <c r="A378" s="336"/>
      <c r="B378" s="336"/>
      <c r="C378" s="337"/>
      <c r="D378" s="465" t="s">
        <v>127</v>
      </c>
      <c r="E378" s="465"/>
      <c r="F378" s="339"/>
      <c r="G378" s="340"/>
      <c r="H378" s="336"/>
      <c r="I378" s="336"/>
      <c r="J378" s="336"/>
      <c r="K378" s="336"/>
      <c r="L378" s="179"/>
    </row>
  </sheetData>
  <mergeCells count="7">
    <mergeCell ref="D378:E378"/>
    <mergeCell ref="A2:E2"/>
    <mergeCell ref="L3:M3"/>
    <mergeCell ref="A374:C374"/>
    <mergeCell ref="D376:E376"/>
    <mergeCell ref="H376:J377"/>
    <mergeCell ref="A371:L372"/>
  </mergeCells>
  <dataValidations count="1">
    <dataValidation type="list" allowBlank="1" showInputMessage="1" showErrorMessage="1" sqref="C10:C36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4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topLeftCell="A19" zoomScale="80" zoomScaleNormal="100" zoomScaleSheetLayoutView="80" workbookViewId="0">
      <selection activeCell="K13" sqref="K13"/>
    </sheetView>
  </sheetViews>
  <sheetFormatPr defaultColWidth="9.140625"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9" x14ac:dyDescent="0.3">
      <c r="A1" s="73" t="s">
        <v>212</v>
      </c>
      <c r="B1" s="120"/>
      <c r="C1" s="472" t="s">
        <v>186</v>
      </c>
      <c r="D1" s="472"/>
      <c r="E1" s="104"/>
    </row>
    <row r="2" spans="1:9" x14ac:dyDescent="0.3">
      <c r="A2" s="75" t="s">
        <v>128</v>
      </c>
      <c r="B2" s="120"/>
      <c r="C2" s="76"/>
      <c r="D2" s="204" t="str">
        <f>'ფორმა N1'!L2</f>
        <v>01.09-21.09.2020</v>
      </c>
      <c r="E2" s="104"/>
    </row>
    <row r="3" spans="1:9" x14ac:dyDescent="0.3">
      <c r="A3" s="115"/>
      <c r="B3" s="120"/>
      <c r="C3" s="76"/>
      <c r="D3" s="76"/>
      <c r="E3" s="104"/>
    </row>
    <row r="4" spans="1:9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107"/>
    </row>
    <row r="5" spans="1:9" x14ac:dyDescent="0.3">
      <c r="A5" s="118" t="str">
        <f>'ფორმა N1'!A5</f>
        <v>მ.პ.გ. ქართული ოცნება დემოკრატიული საქართველო</v>
      </c>
      <c r="B5" s="119"/>
      <c r="C5" s="119"/>
      <c r="D5" s="59"/>
      <c r="E5" s="107"/>
    </row>
    <row r="6" spans="1:9" x14ac:dyDescent="0.3">
      <c r="A6" s="76"/>
      <c r="B6" s="75"/>
      <c r="C6" s="75"/>
      <c r="D6" s="75"/>
      <c r="E6" s="107"/>
    </row>
    <row r="7" spans="1:9" x14ac:dyDescent="0.3">
      <c r="A7" s="114"/>
      <c r="B7" s="121"/>
      <c r="C7" s="122"/>
      <c r="D7" s="122"/>
      <c r="E7" s="104"/>
    </row>
    <row r="8" spans="1:9" ht="45" x14ac:dyDescent="0.3">
      <c r="A8" s="123" t="s">
        <v>101</v>
      </c>
      <c r="B8" s="123" t="s">
        <v>178</v>
      </c>
      <c r="C8" s="123" t="s">
        <v>286</v>
      </c>
      <c r="D8" s="123" t="s">
        <v>240</v>
      </c>
      <c r="E8" s="104"/>
    </row>
    <row r="9" spans="1:9" x14ac:dyDescent="0.3">
      <c r="A9" s="49"/>
      <c r="B9" s="50"/>
      <c r="C9" s="151"/>
      <c r="D9" s="151"/>
      <c r="E9" s="104"/>
    </row>
    <row r="10" spans="1:9" x14ac:dyDescent="0.3">
      <c r="A10" s="51" t="s">
        <v>179</v>
      </c>
      <c r="B10" s="52"/>
      <c r="C10" s="426">
        <f>SUM(C11,C34)</f>
        <v>2346445.37</v>
      </c>
      <c r="D10" s="426">
        <f>SUM(D11,D34)</f>
        <v>4178953</v>
      </c>
      <c r="E10" s="104"/>
      <c r="G10" s="437">
        <f>C10+'ფორმა N2'!C9+'ფორმა N3'!C9-'ფორმა N4'!C11-'ფორმა N5'!C9</f>
        <v>4336084.8900000006</v>
      </c>
      <c r="H10" s="437">
        <f>G10+G47+G49</f>
        <v>4178953.3000000007</v>
      </c>
      <c r="I10" s="437">
        <f>H10-D10</f>
        <v>0.30000000074505806</v>
      </c>
    </row>
    <row r="11" spans="1:9" x14ac:dyDescent="0.3">
      <c r="A11" s="53" t="s">
        <v>180</v>
      </c>
      <c r="B11" s="54"/>
      <c r="C11" s="427">
        <f>SUM(C12:C32)</f>
        <v>1157704.3700000001</v>
      </c>
      <c r="D11" s="427">
        <f>SUM(D12:D32)</f>
        <v>3870361.79</v>
      </c>
      <c r="E11" s="104"/>
    </row>
    <row r="12" spans="1:9" x14ac:dyDescent="0.3">
      <c r="A12" s="57">
        <v>1110</v>
      </c>
      <c r="B12" s="56" t="s">
        <v>130</v>
      </c>
      <c r="C12" s="428">
        <v>1.91</v>
      </c>
      <c r="D12" s="428">
        <v>1.91</v>
      </c>
      <c r="E12" s="104"/>
    </row>
    <row r="13" spans="1:9" x14ac:dyDescent="0.3">
      <c r="A13" s="57">
        <v>1120</v>
      </c>
      <c r="B13" s="56" t="s">
        <v>131</v>
      </c>
      <c r="C13" s="8"/>
      <c r="D13" s="8"/>
      <c r="E13" s="104"/>
    </row>
    <row r="14" spans="1:9" x14ac:dyDescent="0.3">
      <c r="A14" s="57">
        <v>1211</v>
      </c>
      <c r="B14" s="56" t="s">
        <v>132</v>
      </c>
      <c r="C14" s="428">
        <v>420223.96</v>
      </c>
      <c r="D14" s="428">
        <v>1626933.95</v>
      </c>
      <c r="E14" s="104"/>
      <c r="G14" s="437">
        <f>C12+C14+C15+'ფორმა N2'!D9+'ფორმა N3'!D9-'ფორმა N4'!D11-'ფორმა N5'!D9</f>
        <v>1637841.9699999997</v>
      </c>
      <c r="H14" s="437">
        <f>G14-D12-D14-D15</f>
        <v>-1.4600000001300941</v>
      </c>
    </row>
    <row r="15" spans="1:9" x14ac:dyDescent="0.3">
      <c r="A15" s="57">
        <v>1212</v>
      </c>
      <c r="B15" s="56" t="s">
        <v>133</v>
      </c>
      <c r="C15" s="8">
        <v>12455</v>
      </c>
      <c r="D15" s="428">
        <v>10907.57</v>
      </c>
      <c r="E15" s="104"/>
    </row>
    <row r="16" spans="1:9" x14ac:dyDescent="0.3">
      <c r="A16" s="57">
        <v>1213</v>
      </c>
      <c r="B16" s="56" t="s">
        <v>134</v>
      </c>
      <c r="C16" s="8"/>
      <c r="D16" s="8"/>
      <c r="E16" s="104"/>
    </row>
    <row r="17" spans="1:5" x14ac:dyDescent="0.3">
      <c r="A17" s="57">
        <v>1214</v>
      </c>
      <c r="B17" s="56" t="s">
        <v>135</v>
      </c>
      <c r="C17" s="8"/>
      <c r="D17" s="8"/>
      <c r="E17" s="104"/>
    </row>
    <row r="18" spans="1:5" x14ac:dyDescent="0.3">
      <c r="A18" s="57">
        <v>1215</v>
      </c>
      <c r="B18" s="56" t="s">
        <v>136</v>
      </c>
      <c r="C18" s="8"/>
      <c r="D18" s="8"/>
      <c r="E18" s="104"/>
    </row>
    <row r="19" spans="1:5" x14ac:dyDescent="0.3">
      <c r="A19" s="57">
        <v>1300</v>
      </c>
      <c r="B19" s="56" t="s">
        <v>137</v>
      </c>
      <c r="C19" s="8"/>
      <c r="D19" s="8"/>
      <c r="E19" s="104"/>
    </row>
    <row r="20" spans="1:5" x14ac:dyDescent="0.3">
      <c r="A20" s="57">
        <v>1410</v>
      </c>
      <c r="B20" s="56" t="s">
        <v>138</v>
      </c>
      <c r="C20" s="8"/>
      <c r="D20" s="8"/>
      <c r="E20" s="104"/>
    </row>
    <row r="21" spans="1:5" x14ac:dyDescent="0.3">
      <c r="A21" s="57">
        <v>1421</v>
      </c>
      <c r="B21" s="56" t="s">
        <v>139</v>
      </c>
      <c r="C21" s="8"/>
      <c r="D21" s="8"/>
      <c r="E21" s="104"/>
    </row>
    <row r="22" spans="1:5" x14ac:dyDescent="0.3">
      <c r="A22" s="57">
        <v>1422</v>
      </c>
      <c r="B22" s="56" t="s">
        <v>140</v>
      </c>
      <c r="C22" s="8"/>
      <c r="D22" s="8"/>
      <c r="E22" s="104"/>
    </row>
    <row r="23" spans="1:5" x14ac:dyDescent="0.3">
      <c r="A23" s="57">
        <v>1423</v>
      </c>
      <c r="B23" s="56" t="s">
        <v>141</v>
      </c>
      <c r="C23" s="8">
        <v>120</v>
      </c>
      <c r="D23" s="8">
        <v>120</v>
      </c>
      <c r="E23" s="104"/>
    </row>
    <row r="24" spans="1:5" x14ac:dyDescent="0.3">
      <c r="A24" s="57">
        <v>1431</v>
      </c>
      <c r="B24" s="56" t="s">
        <v>142</v>
      </c>
      <c r="C24" s="8"/>
      <c r="D24" s="8"/>
      <c r="E24" s="104"/>
    </row>
    <row r="25" spans="1:5" x14ac:dyDescent="0.3">
      <c r="A25" s="57">
        <v>1432</v>
      </c>
      <c r="B25" s="56" t="s">
        <v>143</v>
      </c>
      <c r="C25" s="8"/>
      <c r="D25" s="8"/>
      <c r="E25" s="104"/>
    </row>
    <row r="26" spans="1:5" x14ac:dyDescent="0.3">
      <c r="A26" s="57">
        <v>1433</v>
      </c>
      <c r="B26" s="56" t="s">
        <v>144</v>
      </c>
      <c r="C26" s="8"/>
      <c r="D26" s="428">
        <v>8349.76</v>
      </c>
      <c r="E26" s="104"/>
    </row>
    <row r="27" spans="1:5" x14ac:dyDescent="0.3">
      <c r="A27" s="57">
        <v>1441</v>
      </c>
      <c r="B27" s="56" t="s">
        <v>145</v>
      </c>
      <c r="C27" s="8">
        <v>25524</v>
      </c>
      <c r="D27" s="8">
        <f>116739+35316.6</f>
        <v>152055.6</v>
      </c>
      <c r="E27" s="104"/>
    </row>
    <row r="28" spans="1:5" x14ac:dyDescent="0.3">
      <c r="A28" s="57">
        <v>1442</v>
      </c>
      <c r="B28" s="56" t="s">
        <v>146</v>
      </c>
      <c r="C28" s="428">
        <f>699380-0.5</f>
        <v>699379.5</v>
      </c>
      <c r="D28" s="8">
        <f>2058393+13600</f>
        <v>2071993</v>
      </c>
      <c r="E28" s="104"/>
    </row>
    <row r="29" spans="1:5" x14ac:dyDescent="0.3">
      <c r="A29" s="57">
        <v>1443</v>
      </c>
      <c r="B29" s="56" t="s">
        <v>147</v>
      </c>
      <c r="C29" s="8"/>
      <c r="D29" s="8"/>
      <c r="E29" s="104"/>
    </row>
    <row r="30" spans="1:5" x14ac:dyDescent="0.3">
      <c r="A30" s="57">
        <v>1444</v>
      </c>
      <c r="B30" s="56" t="s">
        <v>148</v>
      </c>
      <c r="C30" s="8"/>
      <c r="D30" s="8"/>
      <c r="E30" s="104"/>
    </row>
    <row r="31" spans="1:5" x14ac:dyDescent="0.3">
      <c r="A31" s="57">
        <v>1445</v>
      </c>
      <c r="B31" s="56" t="s">
        <v>149</v>
      </c>
      <c r="C31" s="8"/>
      <c r="D31" s="8"/>
      <c r="E31" s="104"/>
    </row>
    <row r="32" spans="1:5" x14ac:dyDescent="0.3">
      <c r="A32" s="57">
        <v>1446</v>
      </c>
      <c r="B32" s="56" t="s">
        <v>150</v>
      </c>
      <c r="C32" s="8"/>
      <c r="D32" s="8"/>
      <c r="E32" s="104"/>
    </row>
    <row r="33" spans="1:7" x14ac:dyDescent="0.3">
      <c r="A33" s="30"/>
      <c r="E33" s="104"/>
    </row>
    <row r="34" spans="1:7" x14ac:dyDescent="0.3">
      <c r="A34" s="58" t="s">
        <v>181</v>
      </c>
      <c r="B34" s="56"/>
      <c r="C34" s="84">
        <f>SUM(C35:C42)</f>
        <v>1188741</v>
      </c>
      <c r="D34" s="84">
        <f>SUM(D35:D42)</f>
        <v>308591.21000000002</v>
      </c>
      <c r="E34" s="104"/>
    </row>
    <row r="35" spans="1:7" x14ac:dyDescent="0.3">
      <c r="A35" s="57">
        <v>2110</v>
      </c>
      <c r="B35" s="56" t="s">
        <v>89</v>
      </c>
      <c r="C35" s="8"/>
      <c r="D35" s="8"/>
      <c r="E35" s="104"/>
    </row>
    <row r="36" spans="1:7" x14ac:dyDescent="0.3">
      <c r="A36" s="57">
        <v>2120</v>
      </c>
      <c r="B36" s="56" t="s">
        <v>151</v>
      </c>
      <c r="C36" s="8">
        <v>261684</v>
      </c>
      <c r="D36" s="8">
        <v>261684</v>
      </c>
      <c r="E36" s="104"/>
    </row>
    <row r="37" spans="1:7" x14ac:dyDescent="0.3">
      <c r="A37" s="57">
        <v>2130</v>
      </c>
      <c r="B37" s="56" t="s">
        <v>90</v>
      </c>
      <c r="C37" s="8">
        <v>28219</v>
      </c>
      <c r="D37" s="8">
        <v>28219</v>
      </c>
      <c r="E37" s="104"/>
    </row>
    <row r="38" spans="1:7" x14ac:dyDescent="0.3">
      <c r="A38" s="57">
        <v>2140</v>
      </c>
      <c r="B38" s="56" t="s">
        <v>366</v>
      </c>
      <c r="C38" s="8"/>
      <c r="D38" s="8"/>
      <c r="E38" s="104"/>
    </row>
    <row r="39" spans="1:7" x14ac:dyDescent="0.3">
      <c r="A39" s="57">
        <v>2150</v>
      </c>
      <c r="B39" s="56" t="s">
        <v>369</v>
      </c>
      <c r="C39" s="8"/>
      <c r="D39" s="8"/>
      <c r="E39" s="104"/>
    </row>
    <row r="40" spans="1:7" x14ac:dyDescent="0.3">
      <c r="A40" s="57">
        <v>2220</v>
      </c>
      <c r="B40" s="56" t="s">
        <v>91</v>
      </c>
      <c r="C40" s="8">
        <v>898838</v>
      </c>
      <c r="D40" s="428">
        <v>18688.21</v>
      </c>
      <c r="E40" s="104"/>
    </row>
    <row r="41" spans="1:7" x14ac:dyDescent="0.3">
      <c r="A41" s="57">
        <v>2300</v>
      </c>
      <c r="B41" s="56" t="s">
        <v>152</v>
      </c>
      <c r="C41" s="8"/>
      <c r="D41" s="8"/>
      <c r="E41" s="104"/>
    </row>
    <row r="42" spans="1:7" x14ac:dyDescent="0.3">
      <c r="A42" s="57">
        <v>2400</v>
      </c>
      <c r="B42" s="56" t="s">
        <v>153</v>
      </c>
      <c r="C42" s="8"/>
      <c r="D42" s="8"/>
      <c r="E42" s="104"/>
    </row>
    <row r="43" spans="1:7" x14ac:dyDescent="0.3">
      <c r="A43" s="31"/>
      <c r="E43" s="104"/>
    </row>
    <row r="44" spans="1:7" x14ac:dyDescent="0.3">
      <c r="A44" s="55" t="s">
        <v>185</v>
      </c>
      <c r="B44" s="56"/>
      <c r="C44" s="84">
        <f>SUM(C45,C64)</f>
        <v>2346445</v>
      </c>
      <c r="D44" s="427">
        <f>SUM(D45,D64)</f>
        <v>4178953.41</v>
      </c>
      <c r="E44" s="104"/>
    </row>
    <row r="45" spans="1:7" x14ac:dyDescent="0.3">
      <c r="A45" s="58" t="s">
        <v>182</v>
      </c>
      <c r="B45" s="56"/>
      <c r="C45" s="84">
        <f>SUM(C46:C61)</f>
        <v>2499144</v>
      </c>
      <c r="D45" s="427">
        <f>SUM(D46:D61)</f>
        <v>2342012.41</v>
      </c>
      <c r="E45" s="104"/>
    </row>
    <row r="46" spans="1:7" x14ac:dyDescent="0.3">
      <c r="A46" s="57">
        <v>3100</v>
      </c>
      <c r="B46" s="56" t="s">
        <v>154</v>
      </c>
      <c r="C46" s="8"/>
      <c r="D46" s="428"/>
      <c r="E46" s="104"/>
    </row>
    <row r="47" spans="1:7" x14ac:dyDescent="0.3">
      <c r="A47" s="57">
        <v>3210</v>
      </c>
      <c r="B47" s="56" t="s">
        <v>155</v>
      </c>
      <c r="C47" s="8">
        <v>2474395</v>
      </c>
      <c r="D47" s="428">
        <f>2313664+4714.78+9580.93+13148.2+812.5</f>
        <v>2341920.41</v>
      </c>
      <c r="E47" s="104"/>
      <c r="G47" s="2">
        <f>D47-C47</f>
        <v>-132474.58999999985</v>
      </c>
    </row>
    <row r="48" spans="1:7" x14ac:dyDescent="0.3">
      <c r="A48" s="57">
        <v>3221</v>
      </c>
      <c r="B48" s="56" t="s">
        <v>156</v>
      </c>
      <c r="C48" s="8"/>
      <c r="D48" s="428"/>
      <c r="E48" s="104"/>
    </row>
    <row r="49" spans="1:7" x14ac:dyDescent="0.3">
      <c r="A49" s="57">
        <v>3222</v>
      </c>
      <c r="B49" s="56" t="s">
        <v>157</v>
      </c>
      <c r="C49" s="8">
        <v>24657</v>
      </c>
      <c r="D49" s="428">
        <v>0</v>
      </c>
      <c r="E49" s="104"/>
      <c r="G49" s="437">
        <f>D49-C49</f>
        <v>-24657</v>
      </c>
    </row>
    <row r="50" spans="1:7" x14ac:dyDescent="0.3">
      <c r="A50" s="57">
        <v>3223</v>
      </c>
      <c r="B50" s="56" t="s">
        <v>158</v>
      </c>
      <c r="C50" s="8"/>
      <c r="D50" s="428"/>
      <c r="E50" s="104"/>
    </row>
    <row r="51" spans="1:7" x14ac:dyDescent="0.3">
      <c r="A51" s="57">
        <v>3224</v>
      </c>
      <c r="B51" s="56" t="s">
        <v>159</v>
      </c>
      <c r="C51" s="8"/>
      <c r="D51" s="8"/>
      <c r="E51" s="104"/>
    </row>
    <row r="52" spans="1:7" x14ac:dyDescent="0.3">
      <c r="A52" s="57">
        <v>3231</v>
      </c>
      <c r="B52" s="56" t="s">
        <v>160</v>
      </c>
      <c r="C52" s="8"/>
      <c r="D52" s="8"/>
      <c r="E52" s="104"/>
    </row>
    <row r="53" spans="1:7" x14ac:dyDescent="0.3">
      <c r="A53" s="57">
        <v>3232</v>
      </c>
      <c r="B53" s="56" t="s">
        <v>161</v>
      </c>
      <c r="C53" s="8"/>
      <c r="D53" s="8"/>
      <c r="E53" s="104"/>
    </row>
    <row r="54" spans="1:7" x14ac:dyDescent="0.3">
      <c r="A54" s="57">
        <v>3234</v>
      </c>
      <c r="B54" s="56" t="s">
        <v>162</v>
      </c>
      <c r="C54" s="8">
        <v>92</v>
      </c>
      <c r="D54" s="8">
        <v>92</v>
      </c>
      <c r="E54" s="104"/>
    </row>
    <row r="55" spans="1:7" ht="30" x14ac:dyDescent="0.3">
      <c r="A55" s="57">
        <v>3236</v>
      </c>
      <c r="B55" s="56" t="s">
        <v>177</v>
      </c>
      <c r="C55" s="8"/>
      <c r="D55" s="8"/>
      <c r="E55" s="104"/>
    </row>
    <row r="56" spans="1:7" ht="45" x14ac:dyDescent="0.3">
      <c r="A56" s="57">
        <v>3237</v>
      </c>
      <c r="B56" s="56" t="s">
        <v>163</v>
      </c>
      <c r="C56" s="8"/>
      <c r="D56" s="8"/>
      <c r="E56" s="104"/>
    </row>
    <row r="57" spans="1:7" x14ac:dyDescent="0.3">
      <c r="A57" s="57">
        <v>3241</v>
      </c>
      <c r="B57" s="56" t="s">
        <v>164</v>
      </c>
      <c r="C57" s="8"/>
      <c r="D57" s="8"/>
      <c r="E57" s="104"/>
    </row>
    <row r="58" spans="1:7" x14ac:dyDescent="0.3">
      <c r="A58" s="57">
        <v>3242</v>
      </c>
      <c r="B58" s="56" t="s">
        <v>165</v>
      </c>
      <c r="C58" s="8"/>
      <c r="D58" s="8"/>
      <c r="E58" s="104"/>
    </row>
    <row r="59" spans="1:7" x14ac:dyDescent="0.3">
      <c r="A59" s="57">
        <v>3243</v>
      </c>
      <c r="B59" s="56" t="s">
        <v>166</v>
      </c>
      <c r="C59" s="8"/>
      <c r="D59" s="8"/>
      <c r="E59" s="104"/>
    </row>
    <row r="60" spans="1:7" x14ac:dyDescent="0.3">
      <c r="A60" s="57">
        <v>3245</v>
      </c>
      <c r="B60" s="56" t="s">
        <v>167</v>
      </c>
      <c r="C60" s="8"/>
      <c r="D60" s="8"/>
      <c r="E60" s="104"/>
    </row>
    <row r="61" spans="1:7" x14ac:dyDescent="0.3">
      <c r="A61" s="57">
        <v>3246</v>
      </c>
      <c r="B61" s="56" t="s">
        <v>168</v>
      </c>
      <c r="C61" s="8"/>
      <c r="D61" s="8"/>
      <c r="E61" s="104"/>
    </row>
    <row r="62" spans="1:7" x14ac:dyDescent="0.3">
      <c r="A62" s="31"/>
      <c r="E62" s="104"/>
    </row>
    <row r="63" spans="1:7" x14ac:dyDescent="0.3">
      <c r="A63" s="32"/>
      <c r="E63" s="104"/>
    </row>
    <row r="64" spans="1:7" x14ac:dyDescent="0.3">
      <c r="A64" s="58" t="s">
        <v>183</v>
      </c>
      <c r="B64" s="56"/>
      <c r="C64" s="84">
        <f>SUM(C65:C67)</f>
        <v>-152699</v>
      </c>
      <c r="D64" s="84">
        <f>SUM(D65:D67)</f>
        <v>1836941</v>
      </c>
      <c r="E64" s="104"/>
    </row>
    <row r="65" spans="1:5" x14ac:dyDescent="0.3">
      <c r="A65" s="57">
        <v>5100</v>
      </c>
      <c r="B65" s="56" t="s">
        <v>238</v>
      </c>
      <c r="C65" s="8"/>
      <c r="D65" s="8"/>
      <c r="E65" s="104"/>
    </row>
    <row r="66" spans="1:5" x14ac:dyDescent="0.3">
      <c r="A66" s="57">
        <v>5220</v>
      </c>
      <c r="B66" s="56" t="s">
        <v>378</v>
      </c>
      <c r="C66" s="8"/>
      <c r="D66" s="8">
        <v>1836941</v>
      </c>
      <c r="E66" s="104"/>
    </row>
    <row r="67" spans="1:5" x14ac:dyDescent="0.3">
      <c r="A67" s="57">
        <v>5230</v>
      </c>
      <c r="B67" s="56" t="s">
        <v>379</v>
      </c>
      <c r="C67" s="8">
        <v>-152699</v>
      </c>
      <c r="D67" s="8"/>
      <c r="E67" s="104"/>
    </row>
    <row r="68" spans="1:5" x14ac:dyDescent="0.3">
      <c r="A68" s="31"/>
      <c r="E68" s="104"/>
    </row>
    <row r="69" spans="1:5" x14ac:dyDescent="0.3">
      <c r="A69" s="2"/>
      <c r="E69" s="104"/>
    </row>
    <row r="70" spans="1:5" x14ac:dyDescent="0.3">
      <c r="A70" s="55" t="s">
        <v>184</v>
      </c>
      <c r="B70" s="56"/>
      <c r="C70" s="8"/>
      <c r="D70" s="8"/>
      <c r="E70" s="104"/>
    </row>
    <row r="71" spans="1:5" ht="30" x14ac:dyDescent="0.3">
      <c r="A71" s="57">
        <v>1</v>
      </c>
      <c r="B71" s="56" t="s">
        <v>169</v>
      </c>
      <c r="C71" s="8"/>
      <c r="D71" s="8"/>
      <c r="E71" s="104"/>
    </row>
    <row r="72" spans="1:5" x14ac:dyDescent="0.3">
      <c r="A72" s="57">
        <v>2</v>
      </c>
      <c r="B72" s="56" t="s">
        <v>170</v>
      </c>
      <c r="C72" s="8"/>
      <c r="D72" s="8"/>
      <c r="E72" s="104"/>
    </row>
    <row r="73" spans="1:5" x14ac:dyDescent="0.3">
      <c r="A73" s="57">
        <v>3</v>
      </c>
      <c r="B73" s="56" t="s">
        <v>171</v>
      </c>
      <c r="C73" s="8"/>
      <c r="D73" s="8"/>
      <c r="E73" s="104"/>
    </row>
    <row r="74" spans="1:5" x14ac:dyDescent="0.3">
      <c r="A74" s="57">
        <v>4</v>
      </c>
      <c r="B74" s="56" t="s">
        <v>334</v>
      </c>
      <c r="C74" s="8"/>
      <c r="D74" s="8"/>
      <c r="E74" s="104"/>
    </row>
    <row r="75" spans="1:5" x14ac:dyDescent="0.3">
      <c r="A75" s="57">
        <v>5</v>
      </c>
      <c r="B75" s="56" t="s">
        <v>172</v>
      </c>
      <c r="C75" s="8"/>
      <c r="D75" s="8"/>
      <c r="E75" s="104"/>
    </row>
    <row r="76" spans="1:5" x14ac:dyDescent="0.3">
      <c r="A76" s="57">
        <v>6</v>
      </c>
      <c r="B76" s="56" t="s">
        <v>173</v>
      </c>
      <c r="C76" s="8"/>
      <c r="D76" s="8"/>
      <c r="E76" s="104"/>
    </row>
    <row r="77" spans="1:5" x14ac:dyDescent="0.3">
      <c r="A77" s="57">
        <v>7</v>
      </c>
      <c r="B77" s="56" t="s">
        <v>174</v>
      </c>
      <c r="C77" s="8"/>
      <c r="D77" s="8"/>
      <c r="E77" s="104"/>
    </row>
    <row r="78" spans="1:5" x14ac:dyDescent="0.3">
      <c r="A78" s="57">
        <v>8</v>
      </c>
      <c r="B78" s="56" t="s">
        <v>175</v>
      </c>
      <c r="C78" s="8"/>
      <c r="D78" s="8"/>
      <c r="E78" s="104"/>
    </row>
    <row r="79" spans="1:5" x14ac:dyDescent="0.3">
      <c r="A79" s="57">
        <v>9</v>
      </c>
      <c r="B79" s="56" t="s">
        <v>176</v>
      </c>
      <c r="C79" s="8"/>
      <c r="D79" s="8"/>
      <c r="E79" s="104"/>
    </row>
    <row r="83" spans="1:7" x14ac:dyDescent="0.3">
      <c r="A83" s="2"/>
      <c r="B83" s="2"/>
    </row>
    <row r="84" spans="1:7" x14ac:dyDescent="0.3">
      <c r="A84" s="68" t="s">
        <v>96</v>
      </c>
      <c r="B84" s="2"/>
      <c r="E84" s="5"/>
    </row>
    <row r="85" spans="1:7" x14ac:dyDescent="0.3">
      <c r="A85" s="2"/>
      <c r="B85" s="2"/>
      <c r="E85"/>
      <c r="F85"/>
      <c r="G85"/>
    </row>
    <row r="86" spans="1:7" x14ac:dyDescent="0.3">
      <c r="A86" s="2"/>
      <c r="B86" s="2"/>
      <c r="D86" s="12"/>
      <c r="E86"/>
      <c r="F86"/>
      <c r="G86"/>
    </row>
    <row r="87" spans="1:7" x14ac:dyDescent="0.3">
      <c r="A87"/>
      <c r="B87" s="68" t="s">
        <v>386</v>
      </c>
      <c r="D87" s="12"/>
      <c r="E87"/>
      <c r="F87"/>
      <c r="G87"/>
    </row>
    <row r="88" spans="1:7" x14ac:dyDescent="0.3">
      <c r="A88"/>
      <c r="B88" s="2" t="s">
        <v>387</v>
      </c>
      <c r="D88" s="12"/>
      <c r="E88"/>
      <c r="F88"/>
      <c r="G88"/>
    </row>
    <row r="89" spans="1:7" customFormat="1" ht="12.75" x14ac:dyDescent="0.2">
      <c r="B89" s="65" t="s">
        <v>127</v>
      </c>
    </row>
    <row r="90" spans="1:7" customFormat="1" ht="12.75" x14ac:dyDescent="0.2"/>
    <row r="91" spans="1:7" customFormat="1" ht="12.75" x14ac:dyDescent="0.2"/>
    <row r="92" spans="1:7" customFormat="1" ht="12.75" x14ac:dyDescent="0.2"/>
    <row r="93" spans="1:7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1"/>
  <sheetViews>
    <sheetView showGridLines="0" view="pageBreakPreview" topLeftCell="A4" zoomScale="80" zoomScaleNormal="100" zoomScaleSheetLayoutView="80" workbookViewId="0">
      <selection activeCell="O21" sqref="O21"/>
    </sheetView>
  </sheetViews>
  <sheetFormatPr defaultColWidth="9.140625"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3" t="s">
        <v>392</v>
      </c>
      <c r="B1" s="75"/>
      <c r="C1" s="75"/>
      <c r="D1" s="75"/>
      <c r="E1" s="75"/>
      <c r="F1" s="75"/>
      <c r="G1" s="75"/>
      <c r="H1" s="75"/>
      <c r="I1" s="460" t="s">
        <v>97</v>
      </c>
      <c r="J1" s="460"/>
      <c r="K1" s="104"/>
    </row>
    <row r="2" spans="1:11" x14ac:dyDescent="0.3">
      <c r="A2" s="75" t="s">
        <v>128</v>
      </c>
      <c r="B2" s="75"/>
      <c r="C2" s="75"/>
      <c r="D2" s="75"/>
      <c r="E2" s="75"/>
      <c r="F2" s="75"/>
      <c r="G2" s="75"/>
      <c r="H2" s="75"/>
      <c r="I2" s="458" t="str">
        <f>'ფორმა N1'!L2</f>
        <v>01.09-21.09.2020</v>
      </c>
      <c r="J2" s="459"/>
      <c r="K2" s="104"/>
    </row>
    <row r="3" spans="1:11" x14ac:dyDescent="0.3">
      <c r="A3" s="75"/>
      <c r="B3" s="75"/>
      <c r="C3" s="75"/>
      <c r="D3" s="75"/>
      <c r="E3" s="75"/>
      <c r="F3" s="75"/>
      <c r="G3" s="75"/>
      <c r="H3" s="75"/>
      <c r="I3" s="74"/>
      <c r="J3" s="74"/>
      <c r="K3" s="104"/>
    </row>
    <row r="4" spans="1:1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124"/>
      <c r="G4" s="75"/>
      <c r="H4" s="75"/>
      <c r="I4" s="75"/>
      <c r="J4" s="75"/>
      <c r="K4" s="104"/>
    </row>
    <row r="5" spans="1:11" x14ac:dyDescent="0.3">
      <c r="A5" s="201" t="str">
        <f>'ფორმა N1'!A5</f>
        <v>მ.პ.გ. ქართული ოცნება დემოკრატიული საქართველო</v>
      </c>
      <c r="B5" s="350"/>
      <c r="C5" s="350"/>
      <c r="D5" s="350"/>
      <c r="E5" s="350"/>
      <c r="F5" s="351"/>
      <c r="G5" s="350"/>
      <c r="H5" s="350"/>
      <c r="I5" s="350"/>
      <c r="J5" s="350"/>
      <c r="K5" s="104"/>
    </row>
    <row r="6" spans="1:11" x14ac:dyDescent="0.3">
      <c r="A6" s="76"/>
      <c r="B6" s="76"/>
      <c r="C6" s="75"/>
      <c r="D6" s="75"/>
      <c r="E6" s="75"/>
      <c r="F6" s="124"/>
      <c r="G6" s="75"/>
      <c r="H6" s="75"/>
      <c r="I6" s="75"/>
      <c r="J6" s="75"/>
      <c r="K6" s="104"/>
    </row>
    <row r="7" spans="1:11" x14ac:dyDescent="0.3">
      <c r="A7" s="125"/>
      <c r="B7" s="122"/>
      <c r="C7" s="122"/>
      <c r="D7" s="122"/>
      <c r="E7" s="122"/>
      <c r="F7" s="122"/>
      <c r="G7" s="122"/>
      <c r="H7" s="122"/>
      <c r="I7" s="122"/>
      <c r="J7" s="122"/>
      <c r="K7" s="104"/>
    </row>
    <row r="8" spans="1:11" s="27" customFormat="1" ht="45" x14ac:dyDescent="0.3">
      <c r="A8" s="127" t="s">
        <v>64</v>
      </c>
      <c r="B8" s="127" t="s">
        <v>99</v>
      </c>
      <c r="C8" s="128" t="s">
        <v>101</v>
      </c>
      <c r="D8" s="128" t="s">
        <v>258</v>
      </c>
      <c r="E8" s="128" t="s">
        <v>100</v>
      </c>
      <c r="F8" s="126" t="s">
        <v>239</v>
      </c>
      <c r="G8" s="126" t="s">
        <v>277</v>
      </c>
      <c r="H8" s="126" t="s">
        <v>278</v>
      </c>
      <c r="I8" s="126" t="s">
        <v>240</v>
      </c>
      <c r="J8" s="129" t="s">
        <v>102</v>
      </c>
      <c r="K8" s="104"/>
    </row>
    <row r="9" spans="1:11" s="27" customFormat="1" x14ac:dyDescent="0.3">
      <c r="A9" s="155">
        <v>1</v>
      </c>
      <c r="B9" s="155">
        <v>2</v>
      </c>
      <c r="C9" s="156">
        <v>3</v>
      </c>
      <c r="D9" s="156">
        <v>4</v>
      </c>
      <c r="E9" s="156">
        <v>5</v>
      </c>
      <c r="F9" s="156">
        <v>6</v>
      </c>
      <c r="G9" s="156">
        <v>7</v>
      </c>
      <c r="H9" s="156">
        <v>8</v>
      </c>
      <c r="I9" s="156">
        <v>9</v>
      </c>
      <c r="J9" s="156">
        <v>10</v>
      </c>
      <c r="K9" s="104"/>
    </row>
    <row r="10" spans="1:11" s="27" customFormat="1" ht="30" x14ac:dyDescent="0.3">
      <c r="A10" s="155">
        <v>1</v>
      </c>
      <c r="B10" s="155" t="s">
        <v>482</v>
      </c>
      <c r="C10" s="156" t="s">
        <v>1117</v>
      </c>
      <c r="D10" s="156" t="s">
        <v>1118</v>
      </c>
      <c r="E10" s="156" t="s">
        <v>1119</v>
      </c>
      <c r="F10" s="156">
        <v>420223.96</v>
      </c>
      <c r="G10" s="156">
        <v>5509870</v>
      </c>
      <c r="H10" s="156">
        <v>4303160.01</v>
      </c>
      <c r="I10" s="156">
        <f>F10+G10-H10</f>
        <v>1626933.9500000002</v>
      </c>
      <c r="J10" s="156"/>
      <c r="K10" s="104"/>
    </row>
    <row r="11" spans="1:11" s="27" customFormat="1" ht="30" x14ac:dyDescent="0.3">
      <c r="A11" s="155">
        <v>2</v>
      </c>
      <c r="B11" s="155" t="s">
        <v>482</v>
      </c>
      <c r="C11" s="156" t="s">
        <v>1120</v>
      </c>
      <c r="D11" s="156" t="s">
        <v>1121</v>
      </c>
      <c r="E11" s="156" t="s">
        <v>1119</v>
      </c>
      <c r="F11" s="156">
        <v>0</v>
      </c>
      <c r="G11" s="156">
        <v>0</v>
      </c>
      <c r="H11" s="156">
        <v>0</v>
      </c>
      <c r="I11" s="156">
        <f t="shared" ref="I11:I15" si="0">F11+G11-H11</f>
        <v>0</v>
      </c>
      <c r="J11" s="156"/>
      <c r="K11" s="104"/>
    </row>
    <row r="12" spans="1:11" s="27" customFormat="1" ht="30" x14ac:dyDescent="0.3">
      <c r="A12" s="155">
        <v>3</v>
      </c>
      <c r="B12" s="155" t="s">
        <v>482</v>
      </c>
      <c r="C12" s="156" t="s">
        <v>1120</v>
      </c>
      <c r="D12" s="156" t="s">
        <v>1122</v>
      </c>
      <c r="E12" s="156" t="s">
        <v>1119</v>
      </c>
      <c r="F12" s="156">
        <v>0</v>
      </c>
      <c r="G12" s="156">
        <v>0</v>
      </c>
      <c r="H12" s="156">
        <v>0</v>
      </c>
      <c r="I12" s="156">
        <f t="shared" si="0"/>
        <v>0</v>
      </c>
      <c r="J12" s="156"/>
      <c r="K12" s="104"/>
    </row>
    <row r="13" spans="1:11" s="27" customFormat="1" ht="30" x14ac:dyDescent="0.3">
      <c r="A13" s="155">
        <v>4</v>
      </c>
      <c r="B13" s="155" t="s">
        <v>482</v>
      </c>
      <c r="C13" s="156" t="s">
        <v>1123</v>
      </c>
      <c r="D13" s="156" t="s">
        <v>1118</v>
      </c>
      <c r="E13" s="156" t="s">
        <v>1124</v>
      </c>
      <c r="F13" s="156">
        <v>0</v>
      </c>
      <c r="G13" s="156">
        <v>0</v>
      </c>
      <c r="H13" s="156">
        <v>0</v>
      </c>
      <c r="I13" s="156">
        <f t="shared" si="0"/>
        <v>0</v>
      </c>
      <c r="J13" s="156"/>
      <c r="K13" s="104"/>
    </row>
    <row r="14" spans="1:11" s="27" customFormat="1" ht="30" x14ac:dyDescent="0.3">
      <c r="A14" s="155">
        <v>5</v>
      </c>
      <c r="B14" s="155" t="s">
        <v>482</v>
      </c>
      <c r="C14" s="156" t="s">
        <v>1125</v>
      </c>
      <c r="D14" s="156" t="s">
        <v>1121</v>
      </c>
      <c r="E14" s="156" t="s">
        <v>1124</v>
      </c>
      <c r="F14" s="156">
        <v>4057.46</v>
      </c>
      <c r="G14" s="156">
        <v>15000</v>
      </c>
      <c r="H14" s="156">
        <v>15663.71</v>
      </c>
      <c r="I14" s="156">
        <f t="shared" si="0"/>
        <v>3393.75</v>
      </c>
      <c r="J14" s="156"/>
      <c r="K14" s="104"/>
    </row>
    <row r="15" spans="1:11" s="27" customFormat="1" ht="30" x14ac:dyDescent="0.3">
      <c r="A15" s="155">
        <v>6</v>
      </c>
      <c r="B15" s="155" t="s">
        <v>482</v>
      </c>
      <c r="C15" s="156" t="s">
        <v>1126</v>
      </c>
      <c r="D15" s="156" t="s">
        <v>1122</v>
      </c>
      <c r="E15" s="156" t="s">
        <v>1124</v>
      </c>
      <c r="F15" s="156">
        <v>0</v>
      </c>
      <c r="G15" s="156">
        <v>0</v>
      </c>
      <c r="H15" s="156">
        <v>0</v>
      </c>
      <c r="I15" s="156">
        <f t="shared" si="0"/>
        <v>0</v>
      </c>
      <c r="J15" s="156"/>
      <c r="K15" s="104"/>
    </row>
    <row r="16" spans="1:11" s="27" customFormat="1" ht="15.75" x14ac:dyDescent="0.3">
      <c r="A16" s="152"/>
      <c r="B16" s="63"/>
      <c r="C16" s="153"/>
      <c r="D16" s="154"/>
      <c r="E16" s="150"/>
      <c r="F16" s="424"/>
      <c r="G16" s="424"/>
      <c r="H16" s="424"/>
      <c r="I16" s="424"/>
      <c r="J16" s="424"/>
      <c r="K16" s="104"/>
    </row>
    <row r="17" spans="1:10" x14ac:dyDescent="0.3">
      <c r="A17" s="103"/>
      <c r="B17" s="103"/>
      <c r="C17" s="103"/>
      <c r="D17" s="103"/>
      <c r="E17" s="103"/>
      <c r="F17" s="103"/>
      <c r="G17" s="103"/>
      <c r="H17" s="103"/>
      <c r="I17" s="103"/>
      <c r="J17" s="103"/>
    </row>
    <row r="18" spans="1:10" x14ac:dyDescent="0.3">
      <c r="A18" s="103"/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0" x14ac:dyDescent="0.3">
      <c r="A19" s="103"/>
      <c r="B19" s="103"/>
      <c r="C19" s="103"/>
      <c r="D19" s="103"/>
      <c r="E19" s="103"/>
      <c r="F19" s="103"/>
      <c r="G19" s="103"/>
      <c r="H19" s="103"/>
      <c r="I19" s="103"/>
      <c r="J19" s="103"/>
    </row>
    <row r="20" spans="1:10" x14ac:dyDescent="0.3">
      <c r="A20" s="103"/>
      <c r="B20" s="103"/>
      <c r="C20" s="103"/>
      <c r="D20" s="103"/>
      <c r="E20" s="103"/>
      <c r="F20" s="103"/>
      <c r="G20" s="103"/>
      <c r="H20" s="103"/>
      <c r="I20" s="103"/>
      <c r="J20" s="103"/>
    </row>
    <row r="21" spans="1:10" x14ac:dyDescent="0.3">
      <c r="A21" s="103"/>
      <c r="B21" s="211" t="s">
        <v>96</v>
      </c>
      <c r="C21" s="103"/>
      <c r="D21" s="103"/>
      <c r="E21" s="103"/>
      <c r="F21" s="212"/>
      <c r="G21" s="103"/>
      <c r="H21" s="103"/>
      <c r="I21" s="103"/>
      <c r="J21" s="103"/>
    </row>
    <row r="22" spans="1:10" x14ac:dyDescent="0.3">
      <c r="A22" s="103"/>
      <c r="B22" s="103"/>
      <c r="C22" s="103"/>
      <c r="D22" s="103"/>
      <c r="E22" s="103"/>
      <c r="F22" s="100"/>
      <c r="G22" s="100"/>
      <c r="H22" s="100"/>
      <c r="I22" s="100"/>
      <c r="J22" s="100"/>
    </row>
    <row r="23" spans="1:10" x14ac:dyDescent="0.3">
      <c r="A23" s="103"/>
      <c r="B23" s="103"/>
      <c r="C23" s="251"/>
      <c r="D23" s="103"/>
      <c r="E23" s="103"/>
      <c r="F23" s="251"/>
      <c r="G23" s="252"/>
      <c r="H23" s="252"/>
      <c r="I23" s="100"/>
      <c r="J23" s="100"/>
    </row>
    <row r="24" spans="1:10" x14ac:dyDescent="0.3">
      <c r="A24" s="100"/>
      <c r="B24" s="103"/>
      <c r="C24" s="213" t="s">
        <v>251</v>
      </c>
      <c r="D24" s="213"/>
      <c r="E24" s="103"/>
      <c r="F24" s="103" t="s">
        <v>256</v>
      </c>
      <c r="G24" s="100"/>
      <c r="H24" s="100"/>
      <c r="I24" s="100"/>
      <c r="J24" s="100"/>
    </row>
    <row r="25" spans="1:10" x14ac:dyDescent="0.3">
      <c r="A25" s="100"/>
      <c r="B25" s="103"/>
      <c r="C25" s="214" t="s">
        <v>127</v>
      </c>
      <c r="D25" s="103"/>
      <c r="E25" s="103"/>
      <c r="F25" s="103" t="s">
        <v>252</v>
      </c>
      <c r="G25" s="100"/>
      <c r="H25" s="100"/>
      <c r="I25" s="100"/>
      <c r="J25" s="100"/>
    </row>
    <row r="26" spans="1:10" customFormat="1" x14ac:dyDescent="0.3">
      <c r="A26" s="100"/>
      <c r="B26" s="103"/>
      <c r="C26" s="103"/>
      <c r="D26" s="214"/>
      <c r="E26" s="100"/>
      <c r="F26" s="100"/>
      <c r="G26" s="100"/>
      <c r="H26" s="100"/>
      <c r="I26" s="100"/>
      <c r="J26" s="100"/>
    </row>
    <row r="27" spans="1:10" customFormat="1" ht="12.75" x14ac:dyDescent="0.2">
      <c r="A27" s="100"/>
      <c r="B27" s="100"/>
      <c r="C27" s="100"/>
      <c r="D27" s="100"/>
      <c r="E27" s="100"/>
      <c r="F27" s="100"/>
      <c r="G27" s="100"/>
      <c r="H27" s="100"/>
      <c r="I27" s="100"/>
      <c r="J27" s="100"/>
    </row>
    <row r="28" spans="1:10" customFormat="1" ht="12.75" x14ac:dyDescent="0.2"/>
    <row r="29" spans="1:10" customFormat="1" ht="12.75" x14ac:dyDescent="0.2"/>
    <row r="30" spans="1:10" customFormat="1" ht="12.75" x14ac:dyDescent="0.2"/>
    <row r="31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6"/>
    <dataValidation allowBlank="1" showInputMessage="1" showErrorMessage="1" prompt="თვე/დღე/წელი" sqref="J16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zoomScale="80" zoomScaleNormal="100" zoomScaleSheetLayoutView="80" workbookViewId="0">
      <selection activeCell="D16" sqref="D16"/>
    </sheetView>
  </sheetViews>
  <sheetFormatPr defaultColWidth="9.140625" defaultRowHeight="15" x14ac:dyDescent="0.3"/>
  <cols>
    <col min="1" max="1" width="12" style="179" customWidth="1"/>
    <col min="2" max="2" width="13.28515625" style="179" customWidth="1"/>
    <col min="3" max="3" width="21.42578125" style="179" customWidth="1"/>
    <col min="4" max="4" width="17.85546875" style="179" customWidth="1"/>
    <col min="5" max="5" width="12.7109375" style="179" customWidth="1"/>
    <col min="6" max="6" width="36.85546875" style="179" customWidth="1"/>
    <col min="7" max="7" width="22.28515625" style="179" customWidth="1"/>
    <col min="8" max="8" width="0.5703125" style="179" customWidth="1"/>
    <col min="9" max="16384" width="9.140625" style="179"/>
  </cols>
  <sheetData>
    <row r="1" spans="1:8" x14ac:dyDescent="0.3">
      <c r="A1" s="73" t="s">
        <v>337</v>
      </c>
      <c r="B1" s="75"/>
      <c r="C1" s="75"/>
      <c r="D1" s="75"/>
      <c r="E1" s="75"/>
      <c r="F1" s="75"/>
      <c r="G1" s="159" t="s">
        <v>97</v>
      </c>
      <c r="H1" s="160"/>
    </row>
    <row r="2" spans="1:8" x14ac:dyDescent="0.3">
      <c r="A2" s="75" t="s">
        <v>128</v>
      </c>
      <c r="B2" s="75"/>
      <c r="C2" s="75"/>
      <c r="D2" s="75"/>
      <c r="E2" s="75"/>
      <c r="F2" s="75"/>
      <c r="G2" s="161" t="str">
        <f>'ფორმა N1'!L2</f>
        <v>01.09-21.09.2020</v>
      </c>
      <c r="H2" s="160"/>
    </row>
    <row r="3" spans="1:8" x14ac:dyDescent="0.3">
      <c r="A3" s="75"/>
      <c r="B3" s="75"/>
      <c r="C3" s="75"/>
      <c r="D3" s="75"/>
      <c r="E3" s="75"/>
      <c r="F3" s="75"/>
      <c r="G3" s="101"/>
      <c r="H3" s="160"/>
    </row>
    <row r="4" spans="1:8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103"/>
    </row>
    <row r="5" spans="1:8" x14ac:dyDescent="0.3">
      <c r="A5" s="201" t="str">
        <f>'ფორმა N1'!A5</f>
        <v>მ.პ.გ. ქართული ოცნება დემოკრატიული საქართველო</v>
      </c>
      <c r="B5" s="201"/>
      <c r="C5" s="201"/>
      <c r="D5" s="201"/>
      <c r="E5" s="201"/>
      <c r="F5" s="201"/>
      <c r="G5" s="201"/>
      <c r="H5" s="103"/>
    </row>
    <row r="6" spans="1:8" x14ac:dyDescent="0.3">
      <c r="A6" s="76"/>
      <c r="B6" s="75"/>
      <c r="C6" s="75"/>
      <c r="D6" s="75"/>
      <c r="E6" s="75"/>
      <c r="F6" s="75"/>
      <c r="G6" s="75"/>
      <c r="H6" s="103"/>
    </row>
    <row r="7" spans="1:8" x14ac:dyDescent="0.3">
      <c r="A7" s="75"/>
      <c r="B7" s="75"/>
      <c r="C7" s="75"/>
      <c r="D7" s="75"/>
      <c r="E7" s="75"/>
      <c r="F7" s="75"/>
      <c r="G7" s="75"/>
      <c r="H7" s="104"/>
    </row>
    <row r="8" spans="1:8" ht="45.75" customHeight="1" x14ac:dyDescent="0.3">
      <c r="A8" s="162" t="s">
        <v>295</v>
      </c>
      <c r="B8" s="162" t="s">
        <v>129</v>
      </c>
      <c r="C8" s="163" t="s">
        <v>335</v>
      </c>
      <c r="D8" s="163" t="s">
        <v>336</v>
      </c>
      <c r="E8" s="163" t="s">
        <v>258</v>
      </c>
      <c r="F8" s="162" t="s">
        <v>300</v>
      </c>
      <c r="G8" s="163" t="s">
        <v>296</v>
      </c>
      <c r="H8" s="104"/>
    </row>
    <row r="9" spans="1:8" x14ac:dyDescent="0.3">
      <c r="A9" s="164" t="s">
        <v>297</v>
      </c>
      <c r="B9" s="165"/>
      <c r="C9" s="166"/>
      <c r="D9" s="167"/>
      <c r="E9" s="167"/>
      <c r="F9" s="167"/>
      <c r="G9" s="168">
        <v>1.91</v>
      </c>
      <c r="H9" s="104"/>
    </row>
    <row r="10" spans="1:8" ht="15.75" x14ac:dyDescent="0.3">
      <c r="A10" s="165">
        <v>1</v>
      </c>
      <c r="B10" s="150"/>
      <c r="C10" s="169"/>
      <c r="D10" s="170"/>
      <c r="E10" s="170"/>
      <c r="F10" s="170"/>
      <c r="G10" s="171" t="str">
        <f>IF(ISBLANK(B10),"",G9+C10-D10)</f>
        <v/>
      </c>
      <c r="H10" s="104"/>
    </row>
    <row r="11" spans="1:8" ht="15.75" x14ac:dyDescent="0.3">
      <c r="A11" s="165">
        <v>2</v>
      </c>
      <c r="B11" s="150"/>
      <c r="C11" s="169"/>
      <c r="D11" s="170"/>
      <c r="E11" s="170"/>
      <c r="F11" s="170"/>
      <c r="G11" s="171" t="str">
        <f t="shared" ref="G11:G14" si="0">IF(ISBLANK(B11),"",G10+C11-D11)</f>
        <v/>
      </c>
      <c r="H11" s="104"/>
    </row>
    <row r="12" spans="1:8" ht="15.75" x14ac:dyDescent="0.3">
      <c r="A12" s="165">
        <v>3</v>
      </c>
      <c r="B12" s="150"/>
      <c r="C12" s="169"/>
      <c r="D12" s="170"/>
      <c r="E12" s="170"/>
      <c r="F12" s="170"/>
      <c r="G12" s="171" t="str">
        <f t="shared" si="0"/>
        <v/>
      </c>
      <c r="H12" s="104"/>
    </row>
    <row r="13" spans="1:8" ht="15.75" x14ac:dyDescent="0.3">
      <c r="A13" s="165">
        <v>4</v>
      </c>
      <c r="B13" s="150"/>
      <c r="C13" s="169"/>
      <c r="D13" s="170"/>
      <c r="E13" s="170"/>
      <c r="F13" s="170"/>
      <c r="G13" s="171" t="str">
        <f t="shared" si="0"/>
        <v/>
      </c>
      <c r="H13" s="104"/>
    </row>
    <row r="14" spans="1:8" ht="15.75" x14ac:dyDescent="0.3">
      <c r="A14" s="165">
        <v>5</v>
      </c>
      <c r="B14" s="150"/>
      <c r="C14" s="169"/>
      <c r="D14" s="170"/>
      <c r="E14" s="170"/>
      <c r="F14" s="170"/>
      <c r="G14" s="171" t="str">
        <f t="shared" si="0"/>
        <v/>
      </c>
      <c r="H14" s="104"/>
    </row>
    <row r="15" spans="1:8" ht="15.75" x14ac:dyDescent="0.3">
      <c r="A15" s="165" t="s">
        <v>261</v>
      </c>
      <c r="B15" s="150"/>
      <c r="C15" s="172"/>
      <c r="D15" s="173"/>
      <c r="E15" s="173"/>
      <c r="F15" s="173"/>
      <c r="G15" s="171" t="str">
        <f>IF(ISBLANK(B15),"",#REF!+C15-D15)</f>
        <v/>
      </c>
      <c r="H15" s="104"/>
    </row>
    <row r="16" spans="1:8" x14ac:dyDescent="0.3">
      <c r="A16" s="174" t="s">
        <v>298</v>
      </c>
      <c r="B16" s="175"/>
      <c r="C16" s="176"/>
      <c r="D16" s="177"/>
      <c r="E16" s="177"/>
      <c r="F16" s="178"/>
      <c r="G16" s="429">
        <v>1.91</v>
      </c>
      <c r="H16" s="104"/>
    </row>
    <row r="20" spans="1:10" x14ac:dyDescent="0.3">
      <c r="B20" s="181" t="s">
        <v>96</v>
      </c>
      <c r="F20" s="182"/>
    </row>
    <row r="21" spans="1:10" x14ac:dyDescent="0.3">
      <c r="F21" s="180"/>
      <c r="G21" s="180"/>
      <c r="H21" s="180"/>
      <c r="I21" s="180"/>
      <c r="J21" s="180"/>
    </row>
    <row r="22" spans="1:10" x14ac:dyDescent="0.3">
      <c r="C22" s="183"/>
      <c r="F22" s="183"/>
      <c r="G22" s="184"/>
      <c r="H22" s="180"/>
      <c r="I22" s="180"/>
      <c r="J22" s="180"/>
    </row>
    <row r="23" spans="1:10" x14ac:dyDescent="0.3">
      <c r="A23" s="180"/>
      <c r="C23" s="185" t="s">
        <v>251</v>
      </c>
      <c r="F23" s="186" t="s">
        <v>256</v>
      </c>
      <c r="G23" s="184"/>
      <c r="H23" s="180"/>
      <c r="I23" s="180"/>
      <c r="J23" s="180"/>
    </row>
    <row r="24" spans="1:10" x14ac:dyDescent="0.3">
      <c r="A24" s="180"/>
      <c r="C24" s="187" t="s">
        <v>127</v>
      </c>
      <c r="F24" s="179" t="s">
        <v>252</v>
      </c>
      <c r="G24" s="180"/>
      <c r="H24" s="180"/>
      <c r="I24" s="180"/>
      <c r="J24" s="180"/>
    </row>
    <row r="25" spans="1:10" s="180" customFormat="1" x14ac:dyDescent="0.3">
      <c r="B25" s="179"/>
    </row>
    <row r="26" spans="1:10" s="180" customFormat="1" ht="12.75" x14ac:dyDescent="0.2"/>
    <row r="27" spans="1:10" s="180" customFormat="1" ht="12.75" x14ac:dyDescent="0.2"/>
    <row r="28" spans="1:10" s="180" customFormat="1" ht="12.75" x14ac:dyDescent="0.2"/>
    <row r="29" spans="1:10" s="180" customFormat="1" ht="12.75" x14ac:dyDescent="0.2"/>
  </sheetData>
  <dataValidations count="1">
    <dataValidation allowBlank="1" showInputMessage="1" showErrorMessage="1" prompt="თვე/დღე/წელი" sqref="B10:B15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10" zoomScale="80" zoomScaleNormal="100" zoomScaleSheetLayoutView="80" workbookViewId="0">
      <selection activeCell="M30" sqref="M30"/>
    </sheetView>
  </sheetViews>
  <sheetFormatPr defaultColWidth="9.140625" defaultRowHeight="15" x14ac:dyDescent="0.3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x14ac:dyDescent="0.2">
      <c r="A1" s="135" t="s">
        <v>287</v>
      </c>
      <c r="B1" s="136"/>
      <c r="C1" s="136"/>
      <c r="D1" s="136"/>
      <c r="E1" s="136"/>
      <c r="F1" s="77"/>
      <c r="G1" s="77"/>
      <c r="H1" s="77"/>
      <c r="I1" s="474" t="s">
        <v>97</v>
      </c>
      <c r="J1" s="474"/>
      <c r="K1" s="142"/>
    </row>
    <row r="2" spans="1:12" s="23" customFormat="1" x14ac:dyDescent="0.3">
      <c r="A2" s="104" t="s">
        <v>128</v>
      </c>
      <c r="B2" s="136"/>
      <c r="C2" s="136"/>
      <c r="D2" s="136"/>
      <c r="E2" s="136"/>
      <c r="F2" s="137"/>
      <c r="G2" s="138"/>
      <c r="H2" s="138"/>
      <c r="I2" s="458" t="str">
        <f>'ფორმა N1'!L2</f>
        <v>01.09-21.09.2020</v>
      </c>
      <c r="J2" s="459"/>
      <c r="K2" s="142"/>
    </row>
    <row r="3" spans="1:12" s="23" customFormat="1" x14ac:dyDescent="0.2">
      <c r="A3" s="136"/>
      <c r="B3" s="136"/>
      <c r="C3" s="136"/>
      <c r="D3" s="136"/>
      <c r="E3" s="136"/>
      <c r="F3" s="137"/>
      <c r="G3" s="138"/>
      <c r="H3" s="138"/>
      <c r="I3" s="139"/>
      <c r="J3" s="74"/>
      <c r="K3" s="142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75"/>
      <c r="E4" s="75"/>
      <c r="F4" s="76"/>
      <c r="G4" s="76"/>
      <c r="H4" s="76"/>
      <c r="I4" s="124"/>
      <c r="J4" s="75"/>
      <c r="K4" s="104"/>
      <c r="L4" s="23"/>
    </row>
    <row r="5" spans="1:12" s="2" customFormat="1" x14ac:dyDescent="0.3">
      <c r="A5" s="118" t="str">
        <f>'ფორმა N1'!A5</f>
        <v>მ.პ.გ. ქართული ოცნება დემოკრატიული საქართველო</v>
      </c>
      <c r="B5" s="119"/>
      <c r="C5" s="119"/>
      <c r="D5" s="119"/>
      <c r="E5" s="119"/>
      <c r="F5" s="59"/>
      <c r="G5" s="59"/>
      <c r="H5" s="59"/>
      <c r="I5" s="130"/>
      <c r="J5" s="59"/>
      <c r="K5" s="104"/>
    </row>
    <row r="6" spans="1:12" s="2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  <c r="J6" s="136"/>
      <c r="K6" s="142"/>
    </row>
    <row r="7" spans="1:12" ht="45" x14ac:dyDescent="0.3">
      <c r="A7" s="131"/>
      <c r="B7" s="473" t="s">
        <v>208</v>
      </c>
      <c r="C7" s="473"/>
      <c r="D7" s="473" t="s">
        <v>275</v>
      </c>
      <c r="E7" s="473"/>
      <c r="F7" s="473" t="s">
        <v>276</v>
      </c>
      <c r="G7" s="473"/>
      <c r="H7" s="149" t="s">
        <v>262</v>
      </c>
      <c r="I7" s="473" t="s">
        <v>211</v>
      </c>
      <c r="J7" s="473"/>
      <c r="K7" s="143"/>
    </row>
    <row r="8" spans="1:12" x14ac:dyDescent="0.3">
      <c r="A8" s="132" t="s">
        <v>103</v>
      </c>
      <c r="B8" s="133" t="s">
        <v>210</v>
      </c>
      <c r="C8" s="134" t="s">
        <v>209</v>
      </c>
      <c r="D8" s="133" t="s">
        <v>210</v>
      </c>
      <c r="E8" s="134" t="s">
        <v>209</v>
      </c>
      <c r="F8" s="133" t="s">
        <v>210</v>
      </c>
      <c r="G8" s="134" t="s">
        <v>209</v>
      </c>
      <c r="H8" s="134" t="s">
        <v>209</v>
      </c>
      <c r="I8" s="133" t="s">
        <v>210</v>
      </c>
      <c r="J8" s="134" t="s">
        <v>209</v>
      </c>
      <c r="K8" s="143"/>
    </row>
    <row r="9" spans="1:12" x14ac:dyDescent="0.3">
      <c r="A9" s="60" t="s">
        <v>104</v>
      </c>
      <c r="B9" s="81">
        <f>SUM(B10,B14,B17)</f>
        <v>3648</v>
      </c>
      <c r="C9" s="81">
        <f>SUM(C10,C14,C17)</f>
        <v>289901.99</v>
      </c>
      <c r="D9" s="81">
        <f t="shared" ref="D9:J9" si="0">SUM(D10,D14,D17)</f>
        <v>0</v>
      </c>
      <c r="E9" s="81">
        <f>SUM(E10,E14,E17)</f>
        <v>0</v>
      </c>
      <c r="F9" s="81">
        <f t="shared" si="0"/>
        <v>0</v>
      </c>
      <c r="G9" s="81">
        <f>SUM(G10,G14,G17)</f>
        <v>0</v>
      </c>
      <c r="H9" s="81">
        <f>SUM(H10,H14,H17)</f>
        <v>0</v>
      </c>
      <c r="I9" s="81">
        <f>SUM(I10,I14,I17)</f>
        <v>3648</v>
      </c>
      <c r="J9" s="81">
        <f t="shared" si="0"/>
        <v>289901.99</v>
      </c>
      <c r="K9" s="143"/>
    </row>
    <row r="10" spans="1:12" x14ac:dyDescent="0.3">
      <c r="A10" s="61" t="s">
        <v>105</v>
      </c>
      <c r="B10" s="131">
        <f>SUM(B11:B13)</f>
        <v>0</v>
      </c>
      <c r="C10" s="131">
        <f>SUM(C11:C13)</f>
        <v>0</v>
      </c>
      <c r="D10" s="131">
        <f t="shared" ref="D10:J10" si="1">SUM(D11:D13)</f>
        <v>0</v>
      </c>
      <c r="E10" s="131">
        <f>SUM(E11:E13)</f>
        <v>0</v>
      </c>
      <c r="F10" s="131">
        <f t="shared" si="1"/>
        <v>0</v>
      </c>
      <c r="G10" s="131">
        <f>SUM(G11:G13)</f>
        <v>0</v>
      </c>
      <c r="H10" s="131">
        <f>SUM(H11:H13)</f>
        <v>0</v>
      </c>
      <c r="I10" s="131">
        <f>SUM(I11:I13)</f>
        <v>0</v>
      </c>
      <c r="J10" s="131">
        <f t="shared" si="1"/>
        <v>0</v>
      </c>
      <c r="K10" s="143"/>
    </row>
    <row r="11" spans="1:12" x14ac:dyDescent="0.3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3"/>
    </row>
    <row r="12" spans="1:12" x14ac:dyDescent="0.3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3"/>
    </row>
    <row r="13" spans="1:12" x14ac:dyDescent="0.3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3"/>
    </row>
    <row r="14" spans="1:12" x14ac:dyDescent="0.3">
      <c r="A14" s="61" t="s">
        <v>109</v>
      </c>
      <c r="B14" s="131">
        <f>SUM(B15:B16)</f>
        <v>3646</v>
      </c>
      <c r="C14" s="131">
        <f>SUM(C15:C16)</f>
        <v>261683.03</v>
      </c>
      <c r="D14" s="131">
        <f t="shared" ref="D14:J14" si="2">SUM(D15:D16)</f>
        <v>0</v>
      </c>
      <c r="E14" s="131">
        <f>SUM(E15:E16)</f>
        <v>0</v>
      </c>
      <c r="F14" s="131">
        <f t="shared" si="2"/>
        <v>0</v>
      </c>
      <c r="G14" s="131">
        <f>SUM(G15:G16)</f>
        <v>0</v>
      </c>
      <c r="H14" s="131">
        <f>SUM(H15:H16)</f>
        <v>0</v>
      </c>
      <c r="I14" s="131">
        <f>SUM(I15:I16)</f>
        <v>3646</v>
      </c>
      <c r="J14" s="131">
        <f t="shared" si="2"/>
        <v>261683.03</v>
      </c>
      <c r="K14" s="143"/>
    </row>
    <row r="15" spans="1:12" x14ac:dyDescent="0.3">
      <c r="A15" s="61" t="s">
        <v>110</v>
      </c>
      <c r="B15" s="26">
        <v>11</v>
      </c>
      <c r="C15" s="26">
        <v>69844.13</v>
      </c>
      <c r="D15" s="26"/>
      <c r="E15" s="26"/>
      <c r="F15" s="26"/>
      <c r="G15" s="26"/>
      <c r="H15" s="26"/>
      <c r="I15" s="26">
        <f>B15+D15-F15</f>
        <v>11</v>
      </c>
      <c r="J15" s="26">
        <f>C15+E15-G15-H15</f>
        <v>69844.13</v>
      </c>
      <c r="K15" s="143"/>
    </row>
    <row r="16" spans="1:12" x14ac:dyDescent="0.3">
      <c r="A16" s="61" t="s">
        <v>111</v>
      </c>
      <c r="B16" s="26">
        <v>3635</v>
      </c>
      <c r="C16" s="26">
        <v>191838.9</v>
      </c>
      <c r="D16" s="26"/>
      <c r="E16" s="26"/>
      <c r="F16" s="26"/>
      <c r="G16" s="26"/>
      <c r="H16" s="26"/>
      <c r="I16" s="26">
        <f>B16+D16-F16</f>
        <v>3635</v>
      </c>
      <c r="J16" s="26">
        <f>C16+E16-G16-H16</f>
        <v>191838.9</v>
      </c>
      <c r="K16" s="143"/>
    </row>
    <row r="17" spans="1:11" x14ac:dyDescent="0.3">
      <c r="A17" s="61" t="s">
        <v>112</v>
      </c>
      <c r="B17" s="131">
        <f>SUM(B18:B19,B22,B23)</f>
        <v>2</v>
      </c>
      <c r="C17" s="131">
        <f>SUM(C18:C19,C22,C23)</f>
        <v>28218.959999999999</v>
      </c>
      <c r="D17" s="131">
        <f t="shared" ref="D17:J17" si="3">SUM(D18:D19,D22,D23)</f>
        <v>0</v>
      </c>
      <c r="E17" s="131">
        <f>SUM(E18:E19,E22,E23)</f>
        <v>0</v>
      </c>
      <c r="F17" s="131">
        <f t="shared" si="3"/>
        <v>0</v>
      </c>
      <c r="G17" s="131">
        <f>SUM(G18:G19,G22,G23)</f>
        <v>0</v>
      </c>
      <c r="H17" s="131">
        <f>SUM(H18:H19,H22,H23)</f>
        <v>0</v>
      </c>
      <c r="I17" s="131">
        <f>SUM(I18:I19,I22,I23)</f>
        <v>2</v>
      </c>
      <c r="J17" s="131">
        <f t="shared" si="3"/>
        <v>28218.959999999999</v>
      </c>
      <c r="K17" s="143"/>
    </row>
    <row r="18" spans="1:11" x14ac:dyDescent="0.3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3"/>
    </row>
    <row r="19" spans="1:11" x14ac:dyDescent="0.3">
      <c r="A19" s="61" t="s">
        <v>114</v>
      </c>
      <c r="B19" s="131">
        <f>SUM(B20:B21)</f>
        <v>2</v>
      </c>
      <c r="C19" s="131">
        <f>SUM(C20:C21)</f>
        <v>28218.959999999999</v>
      </c>
      <c r="D19" s="131">
        <f t="shared" ref="D19:J19" si="4">SUM(D20:D21)</f>
        <v>0</v>
      </c>
      <c r="E19" s="131">
        <f>SUM(E20:E21)</f>
        <v>0</v>
      </c>
      <c r="F19" s="131">
        <f t="shared" si="4"/>
        <v>0</v>
      </c>
      <c r="G19" s="131">
        <f>SUM(G20:G21)</f>
        <v>0</v>
      </c>
      <c r="H19" s="131">
        <f>SUM(H20:H21)</f>
        <v>0</v>
      </c>
      <c r="I19" s="131">
        <f>SUM(I20:I21)</f>
        <v>2</v>
      </c>
      <c r="J19" s="131">
        <f t="shared" si="4"/>
        <v>28218.959999999999</v>
      </c>
      <c r="K19" s="143"/>
    </row>
    <row r="20" spans="1:11" x14ac:dyDescent="0.3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3"/>
    </row>
    <row r="21" spans="1:11" x14ac:dyDescent="0.3">
      <c r="A21" s="61" t="s">
        <v>116</v>
      </c>
      <c r="B21" s="26">
        <v>2</v>
      </c>
      <c r="C21" s="26">
        <v>28218.959999999999</v>
      </c>
      <c r="D21" s="26"/>
      <c r="E21" s="26"/>
      <c r="F21" s="26"/>
      <c r="G21" s="26"/>
      <c r="H21" s="26"/>
      <c r="I21" s="26">
        <f>B21+D21-F21</f>
        <v>2</v>
      </c>
      <c r="J21" s="26">
        <f>C21+E21-G21-H21</f>
        <v>28218.959999999999</v>
      </c>
      <c r="K21" s="143"/>
    </row>
    <row r="22" spans="1:11" x14ac:dyDescent="0.3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3"/>
    </row>
    <row r="23" spans="1:11" x14ac:dyDescent="0.3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3"/>
    </row>
    <row r="24" spans="1:11" x14ac:dyDescent="0.3">
      <c r="A24" s="60" t="s">
        <v>119</v>
      </c>
      <c r="B24" s="81">
        <f>SUM(B25:B31)</f>
        <v>352410</v>
      </c>
      <c r="C24" s="81">
        <f t="shared" ref="C24:J24" si="5">SUM(C25:C31)</f>
        <v>898837.74</v>
      </c>
      <c r="D24" s="81">
        <f t="shared" si="5"/>
        <v>5000</v>
      </c>
      <c r="E24" s="81">
        <f t="shared" si="5"/>
        <v>10200</v>
      </c>
      <c r="F24" s="81">
        <f t="shared" si="5"/>
        <v>348970</v>
      </c>
      <c r="G24" s="81">
        <f t="shared" si="5"/>
        <v>890349.53</v>
      </c>
      <c r="H24" s="81">
        <f t="shared" si="5"/>
        <v>0</v>
      </c>
      <c r="I24" s="81">
        <f t="shared" si="5"/>
        <v>8440</v>
      </c>
      <c r="J24" s="81">
        <f t="shared" si="5"/>
        <v>18688.209999999963</v>
      </c>
      <c r="K24" s="143"/>
    </row>
    <row r="25" spans="1:11" x14ac:dyDescent="0.3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3"/>
    </row>
    <row r="26" spans="1:11" x14ac:dyDescent="0.3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3"/>
    </row>
    <row r="27" spans="1:11" x14ac:dyDescent="0.3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3"/>
    </row>
    <row r="28" spans="1:11" x14ac:dyDescent="0.3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3"/>
    </row>
    <row r="29" spans="1:11" x14ac:dyDescent="0.3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3"/>
    </row>
    <row r="30" spans="1:11" x14ac:dyDescent="0.3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3"/>
    </row>
    <row r="31" spans="1:11" x14ac:dyDescent="0.3">
      <c r="A31" s="61" t="s">
        <v>247</v>
      </c>
      <c r="B31" s="26">
        <v>352410</v>
      </c>
      <c r="C31" s="26">
        <v>898837.74</v>
      </c>
      <c r="D31" s="26">
        <v>5000</v>
      </c>
      <c r="E31" s="26">
        <v>10200</v>
      </c>
      <c r="F31" s="26">
        <v>348970</v>
      </c>
      <c r="G31" s="26">
        <v>890349.53</v>
      </c>
      <c r="H31" s="26"/>
      <c r="I31" s="26">
        <f>B31+D31-F31</f>
        <v>8440</v>
      </c>
      <c r="J31" s="26">
        <f>C31+E31-G31-H31</f>
        <v>18688.209999999963</v>
      </c>
      <c r="K31" s="143"/>
    </row>
    <row r="32" spans="1:11" x14ac:dyDescent="0.3">
      <c r="A32" s="60" t="s">
        <v>120</v>
      </c>
      <c r="B32" s="81">
        <f>SUM(B33:B35)</f>
        <v>0</v>
      </c>
      <c r="C32" s="81">
        <f>SUM(C33:C35)</f>
        <v>0</v>
      </c>
      <c r="D32" s="81">
        <f t="shared" ref="D32:J32" si="6">SUM(D33:D35)</f>
        <v>0</v>
      </c>
      <c r="E32" s="81">
        <f>SUM(E33:E35)</f>
        <v>0</v>
      </c>
      <c r="F32" s="81">
        <f t="shared" si="6"/>
        <v>0</v>
      </c>
      <c r="G32" s="81">
        <f>SUM(G33:G35)</f>
        <v>0</v>
      </c>
      <c r="H32" s="81">
        <f>SUM(H33:H35)</f>
        <v>0</v>
      </c>
      <c r="I32" s="81">
        <f>SUM(I33:I35)</f>
        <v>0</v>
      </c>
      <c r="J32" s="81">
        <f t="shared" si="6"/>
        <v>0</v>
      </c>
      <c r="K32" s="143"/>
    </row>
    <row r="33" spans="1:11" x14ac:dyDescent="0.3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3"/>
    </row>
    <row r="34" spans="1:11" x14ac:dyDescent="0.3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3"/>
    </row>
    <row r="35" spans="1:11" x14ac:dyDescent="0.3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3"/>
    </row>
    <row r="36" spans="1:11" x14ac:dyDescent="0.3">
      <c r="A36" s="60" t="s">
        <v>121</v>
      </c>
      <c r="B36" s="81">
        <f t="shared" ref="B36:J36" si="7">SUM(B37:B39,B42)</f>
        <v>0</v>
      </c>
      <c r="C36" s="81">
        <f t="shared" si="7"/>
        <v>0</v>
      </c>
      <c r="D36" s="81">
        <f t="shared" si="7"/>
        <v>0</v>
      </c>
      <c r="E36" s="81">
        <f t="shared" si="7"/>
        <v>0</v>
      </c>
      <c r="F36" s="81">
        <f t="shared" si="7"/>
        <v>0</v>
      </c>
      <c r="G36" s="81">
        <f t="shared" si="7"/>
        <v>0</v>
      </c>
      <c r="H36" s="81">
        <f t="shared" si="7"/>
        <v>0</v>
      </c>
      <c r="I36" s="81">
        <f t="shared" si="7"/>
        <v>0</v>
      </c>
      <c r="J36" s="81">
        <f t="shared" si="7"/>
        <v>0</v>
      </c>
      <c r="K36" s="143"/>
    </row>
    <row r="37" spans="1:11" x14ac:dyDescent="0.3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3"/>
    </row>
    <row r="38" spans="1:11" x14ac:dyDescent="0.3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3"/>
    </row>
    <row r="39" spans="1:11" x14ac:dyDescent="0.3">
      <c r="A39" s="61" t="s">
        <v>124</v>
      </c>
      <c r="B39" s="131">
        <f t="shared" ref="B39:J39" si="8">SUM(B40:B41)</f>
        <v>0</v>
      </c>
      <c r="C39" s="131">
        <f t="shared" si="8"/>
        <v>0</v>
      </c>
      <c r="D39" s="131">
        <f t="shared" si="8"/>
        <v>0</v>
      </c>
      <c r="E39" s="131">
        <f t="shared" si="8"/>
        <v>0</v>
      </c>
      <c r="F39" s="131">
        <f t="shared" si="8"/>
        <v>0</v>
      </c>
      <c r="G39" s="131">
        <f t="shared" si="8"/>
        <v>0</v>
      </c>
      <c r="H39" s="131">
        <f t="shared" si="8"/>
        <v>0</v>
      </c>
      <c r="I39" s="131">
        <f t="shared" si="8"/>
        <v>0</v>
      </c>
      <c r="J39" s="131">
        <f t="shared" si="8"/>
        <v>0</v>
      </c>
      <c r="K39" s="143"/>
    </row>
    <row r="40" spans="1:11" ht="30" x14ac:dyDescent="0.3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3"/>
    </row>
    <row r="41" spans="1:11" x14ac:dyDescent="0.3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3"/>
    </row>
    <row r="42" spans="1:11" x14ac:dyDescent="0.3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3"/>
    </row>
    <row r="43" spans="1:1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2.75" x14ac:dyDescent="0.2"/>
    <row r="45" spans="1:11" s="23" customFormat="1" x14ac:dyDescent="0.3">
      <c r="A45" s="25"/>
    </row>
    <row r="46" spans="1:11" s="2" customFormat="1" x14ac:dyDescent="0.3">
      <c r="A46" s="70" t="s">
        <v>96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69"/>
      <c r="C48" s="69"/>
      <c r="F48" s="69"/>
      <c r="G48" s="72"/>
      <c r="H48" s="69"/>
      <c r="I48"/>
      <c r="J48"/>
    </row>
    <row r="49" spans="1:10" s="2" customFormat="1" x14ac:dyDescent="0.3">
      <c r="B49" s="68" t="s">
        <v>251</v>
      </c>
      <c r="F49" s="12" t="s">
        <v>256</v>
      </c>
      <c r="G49" s="71"/>
      <c r="I49"/>
      <c r="J49"/>
    </row>
    <row r="50" spans="1:10" s="2" customFormat="1" x14ac:dyDescent="0.3">
      <c r="B50" s="65" t="s">
        <v>127</v>
      </c>
      <c r="F50" s="2" t="s">
        <v>252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441"/>
  <sheetViews>
    <sheetView tabSelected="1" view="pageBreakPreview" topLeftCell="A427" zoomScale="80" zoomScaleNormal="80" zoomScaleSheetLayoutView="80" workbookViewId="0">
      <selection activeCell="J437" sqref="J437:K437"/>
    </sheetView>
  </sheetViews>
  <sheetFormatPr defaultColWidth="9.140625" defaultRowHeight="12.75" x14ac:dyDescent="0.2"/>
  <cols>
    <col min="1" max="1" width="6" style="195" customWidth="1"/>
    <col min="2" max="2" width="21.140625" style="195" customWidth="1"/>
    <col min="3" max="3" width="25.140625" style="195" bestFit="1" customWidth="1"/>
    <col min="4" max="4" width="18.42578125" style="195" customWidth="1"/>
    <col min="5" max="5" width="19.5703125" style="195" customWidth="1"/>
    <col min="6" max="6" width="22" style="195" customWidth="1"/>
    <col min="7" max="7" width="25.28515625" style="195" customWidth="1"/>
    <col min="8" max="8" width="18.28515625" style="195" customWidth="1"/>
    <col min="9" max="9" width="17.140625" style="195" customWidth="1"/>
    <col min="10" max="16384" width="9.140625" style="195"/>
  </cols>
  <sheetData>
    <row r="1" spans="1:9" ht="15" x14ac:dyDescent="0.2">
      <c r="A1" s="188" t="s">
        <v>459</v>
      </c>
      <c r="B1" s="188"/>
      <c r="C1" s="189"/>
      <c r="D1" s="189"/>
      <c r="E1" s="189"/>
      <c r="F1" s="189"/>
      <c r="G1" s="189"/>
      <c r="H1" s="189"/>
      <c r="I1" s="358" t="s">
        <v>97</v>
      </c>
    </row>
    <row r="2" spans="1:9" ht="15" x14ac:dyDescent="0.3">
      <c r="A2" s="146" t="s">
        <v>128</v>
      </c>
      <c r="B2" s="146"/>
      <c r="C2" s="189"/>
      <c r="D2" s="189"/>
      <c r="E2" s="189"/>
      <c r="F2" s="189"/>
      <c r="G2" s="189"/>
      <c r="H2" s="189"/>
      <c r="I2" s="355" t="str">
        <f>'ფორმა N1'!L2</f>
        <v>01.09-21.09.2020</v>
      </c>
    </row>
    <row r="3" spans="1:9" ht="15" x14ac:dyDescent="0.2">
      <c r="A3" s="189"/>
      <c r="B3" s="189"/>
      <c r="C3" s="189"/>
      <c r="D3" s="189"/>
      <c r="E3" s="189"/>
      <c r="F3" s="189"/>
      <c r="G3" s="189"/>
      <c r="H3" s="189"/>
      <c r="I3" s="139"/>
    </row>
    <row r="4" spans="1:9" ht="15" x14ac:dyDescent="0.3">
      <c r="A4" s="113" t="s">
        <v>257</v>
      </c>
      <c r="B4" s="113"/>
      <c r="C4" s="113"/>
      <c r="D4" s="113"/>
      <c r="E4" s="367"/>
      <c r="F4" s="190"/>
      <c r="G4" s="189"/>
      <c r="H4" s="189"/>
      <c r="I4" s="190"/>
    </row>
    <row r="5" spans="1:9" s="372" customFormat="1" ht="15" x14ac:dyDescent="0.3">
      <c r="A5" s="368" t="str">
        <f>'ფორმა N1'!A5</f>
        <v>მ.პ.გ. ქართული ოცნება დემოკრატიული საქართველო</v>
      </c>
      <c r="B5" s="368"/>
      <c r="C5" s="369"/>
      <c r="D5" s="369"/>
      <c r="E5" s="369"/>
      <c r="F5" s="370"/>
      <c r="G5" s="371"/>
      <c r="H5" s="371"/>
      <c r="I5" s="370"/>
    </row>
    <row r="6" spans="1:9" ht="13.5" x14ac:dyDescent="0.2">
      <c r="A6" s="140"/>
      <c r="B6" s="140"/>
      <c r="C6" s="373"/>
      <c r="D6" s="373"/>
      <c r="E6" s="373"/>
      <c r="F6" s="189"/>
      <c r="G6" s="189"/>
      <c r="H6" s="189"/>
      <c r="I6" s="189"/>
    </row>
    <row r="7" spans="1:9" ht="60" x14ac:dyDescent="0.2">
      <c r="A7" s="374" t="s">
        <v>64</v>
      </c>
      <c r="B7" s="374" t="s">
        <v>450</v>
      </c>
      <c r="C7" s="375" t="s">
        <v>451</v>
      </c>
      <c r="D7" s="375" t="s">
        <v>452</v>
      </c>
      <c r="E7" s="375" t="s">
        <v>453</v>
      </c>
      <c r="F7" s="375" t="s">
        <v>346</v>
      </c>
      <c r="G7" s="375" t="s">
        <v>454</v>
      </c>
      <c r="H7" s="375" t="s">
        <v>455</v>
      </c>
      <c r="I7" s="375" t="s">
        <v>456</v>
      </c>
    </row>
    <row r="8" spans="1:9" ht="15" x14ac:dyDescent="0.2">
      <c r="A8" s="374">
        <v>1</v>
      </c>
      <c r="B8" s="374">
        <v>2</v>
      </c>
      <c r="C8" s="374">
        <v>3</v>
      </c>
      <c r="D8" s="375">
        <v>4</v>
      </c>
      <c r="E8" s="374">
        <v>5</v>
      </c>
      <c r="F8" s="375">
        <v>6</v>
      </c>
      <c r="G8" s="374">
        <v>7</v>
      </c>
      <c r="H8" s="375">
        <v>8</v>
      </c>
      <c r="I8" s="375">
        <v>9</v>
      </c>
    </row>
    <row r="9" spans="1:9" ht="30" x14ac:dyDescent="0.2">
      <c r="A9" s="430">
        <v>1</v>
      </c>
      <c r="B9" s="430" t="s">
        <v>1127</v>
      </c>
      <c r="C9" s="431" t="s">
        <v>1128</v>
      </c>
      <c r="D9" s="431" t="s">
        <v>1129</v>
      </c>
      <c r="E9" s="431" t="s">
        <v>1130</v>
      </c>
      <c r="F9" s="431" t="s">
        <v>1131</v>
      </c>
      <c r="G9" s="431">
        <v>26390.7</v>
      </c>
      <c r="H9" s="432" t="s">
        <v>1132</v>
      </c>
      <c r="I9" s="431" t="s">
        <v>1133</v>
      </c>
    </row>
    <row r="10" spans="1:9" ht="15" x14ac:dyDescent="0.2">
      <c r="A10" s="475">
        <v>2</v>
      </c>
      <c r="B10" s="475" t="s">
        <v>1127</v>
      </c>
      <c r="C10" s="475" t="s">
        <v>1134</v>
      </c>
      <c r="D10" s="475" t="s">
        <v>1135</v>
      </c>
      <c r="E10" s="475" t="s">
        <v>1136</v>
      </c>
      <c r="F10" s="475" t="s">
        <v>1137</v>
      </c>
      <c r="G10" s="431">
        <v>5575.5</v>
      </c>
      <c r="H10" s="432" t="s">
        <v>1138</v>
      </c>
      <c r="I10" s="431" t="s">
        <v>1139</v>
      </c>
    </row>
    <row r="11" spans="1:9" ht="15" x14ac:dyDescent="0.2">
      <c r="A11" s="476"/>
      <c r="B11" s="476"/>
      <c r="C11" s="476"/>
      <c r="D11" s="476"/>
      <c r="E11" s="476"/>
      <c r="F11" s="476"/>
      <c r="G11" s="431">
        <v>1239</v>
      </c>
      <c r="H11" s="432" t="s">
        <v>1140</v>
      </c>
      <c r="I11" s="431" t="s">
        <v>1141</v>
      </c>
    </row>
    <row r="12" spans="1:9" ht="45" x14ac:dyDescent="0.2">
      <c r="A12" s="430">
        <v>3</v>
      </c>
      <c r="B12" s="430" t="s">
        <v>1127</v>
      </c>
      <c r="C12" s="431" t="s">
        <v>1142</v>
      </c>
      <c r="D12" s="431" t="s">
        <v>1143</v>
      </c>
      <c r="E12" s="431" t="s">
        <v>1136</v>
      </c>
      <c r="F12" s="431" t="s">
        <v>1144</v>
      </c>
      <c r="G12" s="431">
        <v>3097.5</v>
      </c>
      <c r="H12" s="432" t="s">
        <v>1145</v>
      </c>
      <c r="I12" s="431" t="s">
        <v>1146</v>
      </c>
    </row>
    <row r="13" spans="1:9" ht="30" x14ac:dyDescent="0.2">
      <c r="A13" s="430">
        <v>4</v>
      </c>
      <c r="B13" s="430" t="s">
        <v>1127</v>
      </c>
      <c r="C13" s="431" t="s">
        <v>1147</v>
      </c>
      <c r="D13" s="431" t="s">
        <v>1148</v>
      </c>
      <c r="E13" s="431" t="s">
        <v>1136</v>
      </c>
      <c r="F13" s="431" t="s">
        <v>1149</v>
      </c>
      <c r="G13" s="431">
        <v>6690.6</v>
      </c>
      <c r="H13" s="432" t="s">
        <v>1150</v>
      </c>
      <c r="I13" s="431" t="s">
        <v>1151</v>
      </c>
    </row>
    <row r="14" spans="1:9" ht="60" x14ac:dyDescent="0.2">
      <c r="A14" s="430">
        <v>5</v>
      </c>
      <c r="B14" s="430" t="s">
        <v>1127</v>
      </c>
      <c r="C14" s="431" t="s">
        <v>1152</v>
      </c>
      <c r="D14" s="431" t="s">
        <v>1153</v>
      </c>
      <c r="E14" s="431" t="s">
        <v>1136</v>
      </c>
      <c r="F14" s="431" t="s">
        <v>1154</v>
      </c>
      <c r="G14" s="431">
        <v>3097.5</v>
      </c>
      <c r="H14" s="432" t="s">
        <v>1155</v>
      </c>
      <c r="I14" s="431" t="s">
        <v>1156</v>
      </c>
    </row>
    <row r="15" spans="1:9" ht="30" x14ac:dyDescent="0.2">
      <c r="A15" s="430">
        <v>6</v>
      </c>
      <c r="B15" s="430" t="s">
        <v>1127</v>
      </c>
      <c r="C15" s="431" t="s">
        <v>1157</v>
      </c>
      <c r="D15" s="431" t="s">
        <v>1158</v>
      </c>
      <c r="E15" s="431" t="s">
        <v>1136</v>
      </c>
      <c r="F15" s="431" t="s">
        <v>1159</v>
      </c>
      <c r="G15" s="431">
        <v>3717</v>
      </c>
      <c r="H15" s="432" t="s">
        <v>1160</v>
      </c>
      <c r="I15" s="431" t="s">
        <v>1161</v>
      </c>
    </row>
    <row r="16" spans="1:9" ht="30" x14ac:dyDescent="0.2">
      <c r="A16" s="475">
        <v>7</v>
      </c>
      <c r="B16" s="475" t="s">
        <v>1127</v>
      </c>
      <c r="C16" s="475" t="s">
        <v>1162</v>
      </c>
      <c r="D16" s="475" t="s">
        <v>1163</v>
      </c>
      <c r="E16" s="475" t="s">
        <v>1136</v>
      </c>
      <c r="F16" s="475" t="s">
        <v>1164</v>
      </c>
      <c r="G16" s="431">
        <v>2013.375</v>
      </c>
      <c r="H16" s="432" t="s">
        <v>1165</v>
      </c>
      <c r="I16" s="431" t="s">
        <v>1166</v>
      </c>
    </row>
    <row r="17" spans="1:9" ht="30" x14ac:dyDescent="0.2">
      <c r="A17" s="476"/>
      <c r="B17" s="476"/>
      <c r="C17" s="476"/>
      <c r="D17" s="476"/>
      <c r="E17" s="476"/>
      <c r="F17" s="476"/>
      <c r="G17" s="431">
        <v>2013.375</v>
      </c>
      <c r="H17" s="432" t="s">
        <v>1167</v>
      </c>
      <c r="I17" s="431" t="s">
        <v>1168</v>
      </c>
    </row>
    <row r="18" spans="1:9" ht="30" x14ac:dyDescent="0.2">
      <c r="A18" s="430">
        <v>8</v>
      </c>
      <c r="B18" s="430" t="s">
        <v>1127</v>
      </c>
      <c r="C18" s="431" t="s">
        <v>1169</v>
      </c>
      <c r="D18" s="431" t="s">
        <v>1170</v>
      </c>
      <c r="E18" s="431" t="s">
        <v>1136</v>
      </c>
      <c r="F18" s="431" t="s">
        <v>1171</v>
      </c>
      <c r="G18" s="431">
        <v>3717</v>
      </c>
      <c r="H18" s="432" t="s">
        <v>1172</v>
      </c>
      <c r="I18" s="431" t="s">
        <v>1173</v>
      </c>
    </row>
    <row r="19" spans="1:9" ht="45" x14ac:dyDescent="0.2">
      <c r="A19" s="430">
        <v>9</v>
      </c>
      <c r="B19" s="430" t="s">
        <v>1127</v>
      </c>
      <c r="C19" s="431" t="s">
        <v>1174</v>
      </c>
      <c r="D19" s="431" t="s">
        <v>1175</v>
      </c>
      <c r="E19" s="431" t="s">
        <v>1136</v>
      </c>
      <c r="F19" s="431" t="s">
        <v>1176</v>
      </c>
      <c r="G19" s="431">
        <v>5807.8125</v>
      </c>
      <c r="H19" s="432" t="s">
        <v>1177</v>
      </c>
      <c r="I19" s="431" t="s">
        <v>1178</v>
      </c>
    </row>
    <row r="20" spans="1:9" ht="30" x14ac:dyDescent="0.2">
      <c r="A20" s="430">
        <v>10</v>
      </c>
      <c r="B20" s="430" t="s">
        <v>1127</v>
      </c>
      <c r="C20" s="431" t="s">
        <v>1179</v>
      </c>
      <c r="D20" s="431" t="s">
        <v>1180</v>
      </c>
      <c r="E20" s="431" t="s">
        <v>1136</v>
      </c>
      <c r="F20" s="431" t="s">
        <v>1181</v>
      </c>
      <c r="G20" s="431">
        <v>2478</v>
      </c>
      <c r="H20" s="432" t="s">
        <v>1182</v>
      </c>
      <c r="I20" s="431" t="s">
        <v>1183</v>
      </c>
    </row>
    <row r="21" spans="1:9" ht="30" x14ac:dyDescent="0.2">
      <c r="A21" s="430">
        <v>11</v>
      </c>
      <c r="B21" s="430" t="s">
        <v>1127</v>
      </c>
      <c r="C21" s="431" t="s">
        <v>1184</v>
      </c>
      <c r="D21" s="431" t="s">
        <v>1185</v>
      </c>
      <c r="E21" s="431" t="s">
        <v>1130</v>
      </c>
      <c r="F21" s="431" t="s">
        <v>1186</v>
      </c>
      <c r="G21" s="431">
        <v>7743.75</v>
      </c>
      <c r="H21" s="432" t="s">
        <v>1187</v>
      </c>
      <c r="I21" s="431" t="s">
        <v>1188</v>
      </c>
    </row>
    <row r="22" spans="1:9" ht="30" x14ac:dyDescent="0.2">
      <c r="A22" s="430">
        <v>12</v>
      </c>
      <c r="B22" s="430" t="s">
        <v>1127</v>
      </c>
      <c r="C22" s="431" t="s">
        <v>1189</v>
      </c>
      <c r="D22" s="431" t="s">
        <v>1190</v>
      </c>
      <c r="E22" s="431" t="s">
        <v>1136</v>
      </c>
      <c r="F22" s="431" t="s">
        <v>1191</v>
      </c>
      <c r="G22" s="431">
        <v>1000</v>
      </c>
      <c r="H22" s="432">
        <v>36001011819</v>
      </c>
      <c r="I22" s="431" t="s">
        <v>1192</v>
      </c>
    </row>
    <row r="23" spans="1:9" ht="30" x14ac:dyDescent="0.2">
      <c r="A23" s="430">
        <v>13</v>
      </c>
      <c r="B23" s="430" t="s">
        <v>1127</v>
      </c>
      <c r="C23" s="431" t="s">
        <v>1193</v>
      </c>
      <c r="D23" s="431" t="s">
        <v>1194</v>
      </c>
      <c r="E23" s="431" t="s">
        <v>1195</v>
      </c>
      <c r="F23" s="431" t="s">
        <v>1196</v>
      </c>
      <c r="G23" s="431">
        <v>820</v>
      </c>
      <c r="H23" s="432" t="s">
        <v>1197</v>
      </c>
      <c r="I23" s="431" t="s">
        <v>1198</v>
      </c>
    </row>
    <row r="24" spans="1:9" ht="30" x14ac:dyDescent="0.2">
      <c r="A24" s="430">
        <v>14</v>
      </c>
      <c r="B24" s="430" t="s">
        <v>1127</v>
      </c>
      <c r="C24" s="431" t="s">
        <v>1199</v>
      </c>
      <c r="D24" s="431" t="s">
        <v>1200</v>
      </c>
      <c r="E24" s="431" t="s">
        <v>1136</v>
      </c>
      <c r="F24" s="431" t="s">
        <v>1201</v>
      </c>
      <c r="G24" s="431">
        <v>750</v>
      </c>
      <c r="H24" s="432" t="s">
        <v>1202</v>
      </c>
      <c r="I24" s="431" t="s">
        <v>1203</v>
      </c>
    </row>
    <row r="25" spans="1:9" ht="45" x14ac:dyDescent="0.2">
      <c r="A25" s="430">
        <v>15</v>
      </c>
      <c r="B25" s="430" t="s">
        <v>1127</v>
      </c>
      <c r="C25" s="431" t="s">
        <v>1205</v>
      </c>
      <c r="D25" s="431" t="s">
        <v>1206</v>
      </c>
      <c r="E25" s="431" t="s">
        <v>1136</v>
      </c>
      <c r="F25" s="431" t="s">
        <v>1207</v>
      </c>
      <c r="G25" s="431">
        <v>774.375</v>
      </c>
      <c r="H25" s="432">
        <v>25001000163</v>
      </c>
      <c r="I25" s="431" t="s">
        <v>1208</v>
      </c>
    </row>
    <row r="26" spans="1:9" ht="30" x14ac:dyDescent="0.2">
      <c r="A26" s="430">
        <v>16</v>
      </c>
      <c r="B26" s="430" t="s">
        <v>1127</v>
      </c>
      <c r="C26" s="431" t="s">
        <v>1209</v>
      </c>
      <c r="D26" s="431" t="s">
        <v>1210</v>
      </c>
      <c r="E26" s="431" t="s">
        <v>1136</v>
      </c>
      <c r="F26" s="431" t="s">
        <v>1211</v>
      </c>
      <c r="G26" s="431">
        <v>300</v>
      </c>
      <c r="H26" s="432" t="s">
        <v>1212</v>
      </c>
      <c r="I26" s="431" t="s">
        <v>1213</v>
      </c>
    </row>
    <row r="27" spans="1:9" ht="45" x14ac:dyDescent="0.2">
      <c r="A27" s="430">
        <v>17</v>
      </c>
      <c r="B27" s="430" t="s">
        <v>1127</v>
      </c>
      <c r="C27" s="431" t="s">
        <v>1214</v>
      </c>
      <c r="D27" s="431" t="s">
        <v>1215</v>
      </c>
      <c r="E27" s="431" t="s">
        <v>1136</v>
      </c>
      <c r="F27" s="431" t="s">
        <v>1216</v>
      </c>
      <c r="G27" s="431">
        <v>900</v>
      </c>
      <c r="H27" s="432" t="s">
        <v>1217</v>
      </c>
      <c r="I27" s="431" t="s">
        <v>1218</v>
      </c>
    </row>
    <row r="28" spans="1:9" ht="30" x14ac:dyDescent="0.2">
      <c r="A28" s="430">
        <v>18</v>
      </c>
      <c r="B28" s="430" t="s">
        <v>1127</v>
      </c>
      <c r="C28" s="431" t="s">
        <v>1219</v>
      </c>
      <c r="D28" s="431" t="s">
        <v>1220</v>
      </c>
      <c r="E28" s="431" t="s">
        <v>1136</v>
      </c>
      <c r="F28" s="431" t="s">
        <v>1221</v>
      </c>
      <c r="G28" s="431">
        <v>700</v>
      </c>
      <c r="H28" s="432" t="s">
        <v>1222</v>
      </c>
      <c r="I28" s="431" t="s">
        <v>1223</v>
      </c>
    </row>
    <row r="29" spans="1:9" ht="30" x14ac:dyDescent="0.2">
      <c r="A29" s="430">
        <v>19</v>
      </c>
      <c r="B29" s="430" t="s">
        <v>1127</v>
      </c>
      <c r="C29" s="431" t="s">
        <v>1224</v>
      </c>
      <c r="D29" s="431" t="s">
        <v>1225</v>
      </c>
      <c r="E29" s="431" t="s">
        <v>1130</v>
      </c>
      <c r="F29" s="431" t="s">
        <v>1226</v>
      </c>
      <c r="G29" s="431">
        <v>3750</v>
      </c>
      <c r="H29" s="432" t="s">
        <v>1227</v>
      </c>
      <c r="I29" s="431" t="s">
        <v>1228</v>
      </c>
    </row>
    <row r="30" spans="1:9" ht="30" x14ac:dyDescent="0.2">
      <c r="A30" s="430">
        <v>20</v>
      </c>
      <c r="B30" s="430" t="s">
        <v>1127</v>
      </c>
      <c r="C30" s="431" t="s">
        <v>1229</v>
      </c>
      <c r="D30" s="431" t="s">
        <v>1230</v>
      </c>
      <c r="E30" s="431" t="s">
        <v>1136</v>
      </c>
      <c r="F30" s="431" t="s">
        <v>1231</v>
      </c>
      <c r="G30" s="431">
        <v>625</v>
      </c>
      <c r="H30" s="432" t="s">
        <v>1232</v>
      </c>
      <c r="I30" s="431" t="s">
        <v>1233</v>
      </c>
    </row>
    <row r="31" spans="1:9" ht="30" x14ac:dyDescent="0.2">
      <c r="A31" s="475">
        <v>21</v>
      </c>
      <c r="B31" s="475" t="s">
        <v>1127</v>
      </c>
      <c r="C31" s="475" t="s">
        <v>1234</v>
      </c>
      <c r="D31" s="475" t="s">
        <v>1235</v>
      </c>
      <c r="E31" s="475" t="s">
        <v>1136</v>
      </c>
      <c r="F31" s="475" t="s">
        <v>1236</v>
      </c>
      <c r="G31" s="431">
        <v>400</v>
      </c>
      <c r="H31" s="432" t="s">
        <v>1237</v>
      </c>
      <c r="I31" s="431" t="s">
        <v>1238</v>
      </c>
    </row>
    <row r="32" spans="1:9" ht="30" x14ac:dyDescent="0.2">
      <c r="A32" s="476"/>
      <c r="B32" s="476"/>
      <c r="C32" s="476"/>
      <c r="D32" s="476"/>
      <c r="E32" s="476"/>
      <c r="F32" s="476"/>
      <c r="G32" s="431">
        <v>400</v>
      </c>
      <c r="H32" s="432" t="s">
        <v>1239</v>
      </c>
      <c r="I32" s="431" t="s">
        <v>1240</v>
      </c>
    </row>
    <row r="33" spans="1:9" ht="30" x14ac:dyDescent="0.2">
      <c r="A33" s="430">
        <v>22</v>
      </c>
      <c r="B33" s="430" t="s">
        <v>1127</v>
      </c>
      <c r="C33" s="431" t="s">
        <v>1241</v>
      </c>
      <c r="D33" s="431" t="s">
        <v>1242</v>
      </c>
      <c r="E33" s="431" t="s">
        <v>1243</v>
      </c>
      <c r="F33" s="431" t="s">
        <v>1244</v>
      </c>
      <c r="G33" s="431">
        <v>700</v>
      </c>
      <c r="H33" s="432" t="s">
        <v>1245</v>
      </c>
      <c r="I33" s="431" t="s">
        <v>193</v>
      </c>
    </row>
    <row r="34" spans="1:9" ht="30" x14ac:dyDescent="0.2">
      <c r="A34" s="430">
        <v>23</v>
      </c>
      <c r="B34" s="430" t="s">
        <v>1127</v>
      </c>
      <c r="C34" s="431" t="s">
        <v>1246</v>
      </c>
      <c r="D34" s="431" t="s">
        <v>1247</v>
      </c>
      <c r="E34" s="431" t="s">
        <v>1136</v>
      </c>
      <c r="F34" s="431" t="s">
        <v>1248</v>
      </c>
      <c r="G34" s="431">
        <v>562.5</v>
      </c>
      <c r="H34" s="432" t="s">
        <v>1249</v>
      </c>
      <c r="I34" s="431" t="s">
        <v>1250</v>
      </c>
    </row>
    <row r="35" spans="1:9" ht="30" x14ac:dyDescent="0.2">
      <c r="A35" s="430">
        <v>24</v>
      </c>
      <c r="B35" s="430" t="s">
        <v>1127</v>
      </c>
      <c r="C35" s="431" t="s">
        <v>1251</v>
      </c>
      <c r="D35" s="431" t="s">
        <v>1252</v>
      </c>
      <c r="E35" s="431" t="s">
        <v>1136</v>
      </c>
      <c r="F35" s="431" t="s">
        <v>1253</v>
      </c>
      <c r="G35" s="431">
        <v>750</v>
      </c>
      <c r="H35" s="432" t="s">
        <v>1254</v>
      </c>
      <c r="I35" s="431" t="s">
        <v>1255</v>
      </c>
    </row>
    <row r="36" spans="1:9" ht="30" x14ac:dyDescent="0.2">
      <c r="A36" s="430">
        <v>25</v>
      </c>
      <c r="B36" s="430" t="s">
        <v>1127</v>
      </c>
      <c r="C36" s="431" t="s">
        <v>1256</v>
      </c>
      <c r="D36" s="431" t="s">
        <v>1257</v>
      </c>
      <c r="E36" s="431" t="s">
        <v>1136</v>
      </c>
      <c r="F36" s="431" t="s">
        <v>1258</v>
      </c>
      <c r="G36" s="431">
        <v>1250</v>
      </c>
      <c r="H36" s="432" t="s">
        <v>1259</v>
      </c>
      <c r="I36" s="431" t="s">
        <v>1260</v>
      </c>
    </row>
    <row r="37" spans="1:9" ht="45" x14ac:dyDescent="0.2">
      <c r="A37" s="430">
        <v>26</v>
      </c>
      <c r="B37" s="430" t="s">
        <v>1127</v>
      </c>
      <c r="C37" s="431" t="s">
        <v>1261</v>
      </c>
      <c r="D37" s="431" t="s">
        <v>1262</v>
      </c>
      <c r="E37" s="431" t="s">
        <v>1136</v>
      </c>
      <c r="F37" s="431" t="s">
        <v>1263</v>
      </c>
      <c r="G37" s="431">
        <v>1125</v>
      </c>
      <c r="H37" s="432">
        <v>60001129329</v>
      </c>
      <c r="I37" s="431" t="s">
        <v>1264</v>
      </c>
    </row>
    <row r="38" spans="1:9" ht="30" x14ac:dyDescent="0.2">
      <c r="A38" s="430">
        <v>27</v>
      </c>
      <c r="B38" s="430" t="s">
        <v>1127</v>
      </c>
      <c r="C38" s="431" t="s">
        <v>1265</v>
      </c>
      <c r="D38" s="431" t="s">
        <v>1266</v>
      </c>
      <c r="E38" s="431" t="s">
        <v>1136</v>
      </c>
      <c r="F38" s="431" t="s">
        <v>1211</v>
      </c>
      <c r="G38" s="431">
        <v>1500</v>
      </c>
      <c r="H38" s="432" t="s">
        <v>1267</v>
      </c>
      <c r="I38" s="431" t="s">
        <v>1268</v>
      </c>
    </row>
    <row r="39" spans="1:9" ht="30" x14ac:dyDescent="0.2">
      <c r="A39" s="430">
        <v>28</v>
      </c>
      <c r="B39" s="430" t="s">
        <v>1127</v>
      </c>
      <c r="C39" s="431" t="s">
        <v>1269</v>
      </c>
      <c r="D39" s="431" t="s">
        <v>1270</v>
      </c>
      <c r="E39" s="431" t="s">
        <v>1136</v>
      </c>
      <c r="F39" s="431" t="s">
        <v>1271</v>
      </c>
      <c r="G39" s="431">
        <v>1187.5</v>
      </c>
      <c r="H39" s="432" t="s">
        <v>1272</v>
      </c>
      <c r="I39" s="431" t="s">
        <v>1273</v>
      </c>
    </row>
    <row r="40" spans="1:9" ht="30" x14ac:dyDescent="0.2">
      <c r="A40" s="430">
        <v>29</v>
      </c>
      <c r="B40" s="430" t="s">
        <v>1127</v>
      </c>
      <c r="C40" s="431" t="s">
        <v>1274</v>
      </c>
      <c r="D40" s="431" t="s">
        <v>1275</v>
      </c>
      <c r="E40" s="431" t="s">
        <v>1136</v>
      </c>
      <c r="F40" s="431" t="s">
        <v>1276</v>
      </c>
      <c r="G40" s="431">
        <v>2500</v>
      </c>
      <c r="H40" s="432" t="s">
        <v>1277</v>
      </c>
      <c r="I40" s="431" t="s">
        <v>1278</v>
      </c>
    </row>
    <row r="41" spans="1:9" ht="45" x14ac:dyDescent="0.2">
      <c r="A41" s="430">
        <v>30</v>
      </c>
      <c r="B41" s="430" t="s">
        <v>1127</v>
      </c>
      <c r="C41" s="431" t="s">
        <v>1279</v>
      </c>
      <c r="D41" s="431" t="s">
        <v>1280</v>
      </c>
      <c r="E41" s="431" t="s">
        <v>1281</v>
      </c>
      <c r="F41" s="431" t="s">
        <v>1282</v>
      </c>
      <c r="G41" s="431">
        <v>500</v>
      </c>
      <c r="H41" s="432">
        <v>24001004130</v>
      </c>
      <c r="I41" s="431" t="s">
        <v>1283</v>
      </c>
    </row>
    <row r="42" spans="1:9" ht="15" x14ac:dyDescent="0.2">
      <c r="A42" s="430">
        <v>31</v>
      </c>
      <c r="B42" s="430" t="s">
        <v>1127</v>
      </c>
      <c r="C42" s="431" t="s">
        <v>1284</v>
      </c>
      <c r="D42" s="431" t="s">
        <v>1285</v>
      </c>
      <c r="E42" s="431" t="s">
        <v>1136</v>
      </c>
      <c r="F42" s="431" t="s">
        <v>1286</v>
      </c>
      <c r="G42" s="431">
        <v>2000</v>
      </c>
      <c r="H42" s="432" t="s">
        <v>1287</v>
      </c>
      <c r="I42" s="431" t="s">
        <v>1288</v>
      </c>
    </row>
    <row r="43" spans="1:9" ht="30" x14ac:dyDescent="0.2">
      <c r="A43" s="430">
        <v>32</v>
      </c>
      <c r="B43" s="430" t="s">
        <v>1127</v>
      </c>
      <c r="C43" s="431" t="s">
        <v>1289</v>
      </c>
      <c r="D43" s="431" t="s">
        <v>1290</v>
      </c>
      <c r="E43" s="431" t="s">
        <v>1130</v>
      </c>
      <c r="F43" s="431" t="s">
        <v>1291</v>
      </c>
      <c r="G43" s="431">
        <v>1750</v>
      </c>
      <c r="H43" s="432" t="s">
        <v>1292</v>
      </c>
      <c r="I43" s="431" t="s">
        <v>1293</v>
      </c>
    </row>
    <row r="44" spans="1:9" ht="30" x14ac:dyDescent="0.2">
      <c r="A44" s="430">
        <v>33</v>
      </c>
      <c r="B44" s="430" t="s">
        <v>1127</v>
      </c>
      <c r="C44" s="431" t="s">
        <v>1294</v>
      </c>
      <c r="D44" s="431" t="s">
        <v>1295</v>
      </c>
      <c r="E44" s="431" t="s">
        <v>1136</v>
      </c>
      <c r="F44" s="431" t="s">
        <v>1296</v>
      </c>
      <c r="G44" s="431">
        <v>1250</v>
      </c>
      <c r="H44" s="432" t="s">
        <v>1297</v>
      </c>
      <c r="I44" s="431" t="s">
        <v>1298</v>
      </c>
    </row>
    <row r="45" spans="1:9" ht="30" x14ac:dyDescent="0.2">
      <c r="A45" s="430">
        <v>34</v>
      </c>
      <c r="B45" s="430" t="s">
        <v>1127</v>
      </c>
      <c r="C45" s="431" t="s">
        <v>1299</v>
      </c>
      <c r="D45" s="431" t="s">
        <v>1300</v>
      </c>
      <c r="E45" s="431" t="s">
        <v>1136</v>
      </c>
      <c r="F45" s="431" t="s">
        <v>1301</v>
      </c>
      <c r="G45" s="431">
        <v>1000</v>
      </c>
      <c r="H45" s="432" t="s">
        <v>1302</v>
      </c>
      <c r="I45" s="431" t="s">
        <v>1303</v>
      </c>
    </row>
    <row r="46" spans="1:9" ht="30" x14ac:dyDescent="0.2">
      <c r="A46" s="430">
        <v>35</v>
      </c>
      <c r="B46" s="430" t="s">
        <v>1127</v>
      </c>
      <c r="C46" s="431" t="s">
        <v>1304</v>
      </c>
      <c r="D46" s="431" t="s">
        <v>1305</v>
      </c>
      <c r="E46" s="431" t="s">
        <v>1136</v>
      </c>
      <c r="F46" s="431" t="s">
        <v>1306</v>
      </c>
      <c r="G46" s="431">
        <v>800</v>
      </c>
      <c r="H46" s="432">
        <v>47001000294</v>
      </c>
      <c r="I46" s="431" t="s">
        <v>1307</v>
      </c>
    </row>
    <row r="47" spans="1:9" ht="30" x14ac:dyDescent="0.2">
      <c r="A47" s="430">
        <v>36</v>
      </c>
      <c r="B47" s="430" t="s">
        <v>1127</v>
      </c>
      <c r="C47" s="431" t="s">
        <v>1308</v>
      </c>
      <c r="D47" s="431" t="s">
        <v>1309</v>
      </c>
      <c r="E47" s="431" t="s">
        <v>1136</v>
      </c>
      <c r="F47" s="431" t="s">
        <v>1310</v>
      </c>
      <c r="G47" s="431">
        <v>625</v>
      </c>
      <c r="H47" s="432" t="s">
        <v>1311</v>
      </c>
      <c r="I47" s="431" t="s">
        <v>1312</v>
      </c>
    </row>
    <row r="48" spans="1:9" ht="30" x14ac:dyDescent="0.2">
      <c r="A48" s="430">
        <v>37</v>
      </c>
      <c r="B48" s="430" t="s">
        <v>1127</v>
      </c>
      <c r="C48" s="431" t="s">
        <v>1313</v>
      </c>
      <c r="D48" s="431" t="s">
        <v>1314</v>
      </c>
      <c r="E48" s="431" t="s">
        <v>1136</v>
      </c>
      <c r="F48" s="431" t="s">
        <v>1315</v>
      </c>
      <c r="G48" s="431">
        <v>400</v>
      </c>
      <c r="H48" s="432">
        <v>47001003904</v>
      </c>
      <c r="I48" s="431" t="s">
        <v>1316</v>
      </c>
    </row>
    <row r="49" spans="1:9" ht="30" x14ac:dyDescent="0.2">
      <c r="A49" s="430">
        <v>38</v>
      </c>
      <c r="B49" s="430" t="s">
        <v>1127</v>
      </c>
      <c r="C49" s="431" t="s">
        <v>1317</v>
      </c>
      <c r="D49" s="431" t="s">
        <v>1318</v>
      </c>
      <c r="E49" s="431" t="s">
        <v>1136</v>
      </c>
      <c r="F49" s="431" t="s">
        <v>1319</v>
      </c>
      <c r="G49" s="431">
        <v>1250</v>
      </c>
      <c r="H49" s="432" t="s">
        <v>1320</v>
      </c>
      <c r="I49" s="431" t="s">
        <v>1321</v>
      </c>
    </row>
    <row r="50" spans="1:9" ht="30" x14ac:dyDescent="0.2">
      <c r="A50" s="430">
        <v>39</v>
      </c>
      <c r="B50" s="430" t="s">
        <v>1127</v>
      </c>
      <c r="C50" s="431" t="s">
        <v>1322</v>
      </c>
      <c r="D50" s="431" t="s">
        <v>1323</v>
      </c>
      <c r="E50" s="431" t="s">
        <v>1136</v>
      </c>
      <c r="F50" s="431" t="s">
        <v>1324</v>
      </c>
      <c r="G50" s="431">
        <v>1250</v>
      </c>
      <c r="H50" s="432" t="s">
        <v>1325</v>
      </c>
      <c r="I50" s="431" t="s">
        <v>1326</v>
      </c>
    </row>
    <row r="51" spans="1:9" ht="30" x14ac:dyDescent="0.2">
      <c r="A51" s="430">
        <v>40</v>
      </c>
      <c r="B51" s="430" t="s">
        <v>1127</v>
      </c>
      <c r="C51" s="431" t="s">
        <v>1327</v>
      </c>
      <c r="D51" s="431" t="s">
        <v>1328</v>
      </c>
      <c r="E51" s="431" t="s">
        <v>1329</v>
      </c>
      <c r="F51" s="431" t="s">
        <v>1330</v>
      </c>
      <c r="G51" s="431">
        <v>700</v>
      </c>
      <c r="H51" s="432" t="s">
        <v>1331</v>
      </c>
      <c r="I51" s="431" t="s">
        <v>1332</v>
      </c>
    </row>
    <row r="52" spans="1:9" ht="30" x14ac:dyDescent="0.2">
      <c r="A52" s="430">
        <v>41</v>
      </c>
      <c r="B52" s="430" t="s">
        <v>1127</v>
      </c>
      <c r="C52" s="431" t="s">
        <v>1334</v>
      </c>
      <c r="D52" s="431" t="s">
        <v>1335</v>
      </c>
      <c r="E52" s="431" t="s">
        <v>1136</v>
      </c>
      <c r="F52" s="431" t="s">
        <v>1336</v>
      </c>
      <c r="G52" s="431">
        <v>313</v>
      </c>
      <c r="H52" s="432">
        <v>49001006224</v>
      </c>
      <c r="I52" s="431" t="s">
        <v>1337</v>
      </c>
    </row>
    <row r="53" spans="1:9" ht="45" x14ac:dyDescent="0.2">
      <c r="A53" s="430">
        <v>42</v>
      </c>
      <c r="B53" s="430" t="s">
        <v>1127</v>
      </c>
      <c r="C53" s="431" t="s">
        <v>1338</v>
      </c>
      <c r="D53" s="431" t="s">
        <v>1339</v>
      </c>
      <c r="E53" s="431" t="s">
        <v>1136</v>
      </c>
      <c r="F53" s="431" t="s">
        <v>1340</v>
      </c>
      <c r="G53" s="431">
        <v>625</v>
      </c>
      <c r="H53" s="432" t="s">
        <v>1341</v>
      </c>
      <c r="I53" s="431" t="s">
        <v>1342</v>
      </c>
    </row>
    <row r="54" spans="1:9" ht="45" x14ac:dyDescent="0.2">
      <c r="A54" s="430">
        <v>43</v>
      </c>
      <c r="B54" s="430" t="s">
        <v>1127</v>
      </c>
      <c r="C54" s="431" t="s">
        <v>1343</v>
      </c>
      <c r="D54" s="431" t="s">
        <v>1344</v>
      </c>
      <c r="E54" s="431" t="s">
        <v>1281</v>
      </c>
      <c r="F54" s="431" t="s">
        <v>1345</v>
      </c>
      <c r="G54" s="431">
        <v>625</v>
      </c>
      <c r="H54" s="432" t="s">
        <v>1346</v>
      </c>
      <c r="I54" s="431" t="s">
        <v>1347</v>
      </c>
    </row>
    <row r="55" spans="1:9" ht="30" x14ac:dyDescent="0.2">
      <c r="A55" s="430">
        <v>44</v>
      </c>
      <c r="B55" s="430" t="s">
        <v>1127</v>
      </c>
      <c r="C55" s="431" t="s">
        <v>1348</v>
      </c>
      <c r="D55" s="431" t="s">
        <v>1349</v>
      </c>
      <c r="E55" s="431" t="s">
        <v>1136</v>
      </c>
      <c r="F55" s="431" t="s">
        <v>1350</v>
      </c>
      <c r="G55" s="431">
        <v>750</v>
      </c>
      <c r="H55" s="432" t="s">
        <v>1351</v>
      </c>
      <c r="I55" s="431" t="s">
        <v>1352</v>
      </c>
    </row>
    <row r="56" spans="1:9" ht="30" x14ac:dyDescent="0.2">
      <c r="A56" s="430">
        <v>45</v>
      </c>
      <c r="B56" s="430" t="s">
        <v>1127</v>
      </c>
      <c r="C56" s="431" t="s">
        <v>1353</v>
      </c>
      <c r="D56" s="431" t="s">
        <v>1354</v>
      </c>
      <c r="E56" s="431" t="s">
        <v>1136</v>
      </c>
      <c r="F56" s="431" t="s">
        <v>1355</v>
      </c>
      <c r="G56" s="431">
        <v>1000</v>
      </c>
      <c r="H56" s="432">
        <v>38001047179</v>
      </c>
      <c r="I56" s="431" t="s">
        <v>1356</v>
      </c>
    </row>
    <row r="57" spans="1:9" ht="30" x14ac:dyDescent="0.2">
      <c r="A57" s="430">
        <v>46</v>
      </c>
      <c r="B57" s="430" t="s">
        <v>1127</v>
      </c>
      <c r="C57" s="431" t="s">
        <v>1357</v>
      </c>
      <c r="D57" s="431" t="s">
        <v>1358</v>
      </c>
      <c r="E57" s="431" t="s">
        <v>1136</v>
      </c>
      <c r="F57" s="431" t="s">
        <v>1359</v>
      </c>
      <c r="G57" s="431">
        <v>1800</v>
      </c>
      <c r="H57" s="432" t="s">
        <v>1360</v>
      </c>
      <c r="I57" s="431" t="s">
        <v>1361</v>
      </c>
    </row>
    <row r="58" spans="1:9" ht="30" x14ac:dyDescent="0.2">
      <c r="A58" s="430">
        <v>47</v>
      </c>
      <c r="B58" s="430" t="s">
        <v>1127</v>
      </c>
      <c r="C58" s="431" t="s">
        <v>1362</v>
      </c>
      <c r="D58" s="431" t="s">
        <v>1363</v>
      </c>
      <c r="E58" s="431" t="s">
        <v>1136</v>
      </c>
      <c r="F58" s="431" t="s">
        <v>1364</v>
      </c>
      <c r="G58" s="431">
        <v>700</v>
      </c>
      <c r="H58" s="432">
        <v>225063123</v>
      </c>
      <c r="I58" s="431" t="s">
        <v>1365</v>
      </c>
    </row>
    <row r="59" spans="1:9" ht="30" x14ac:dyDescent="0.2">
      <c r="A59" s="430">
        <v>48</v>
      </c>
      <c r="B59" s="430" t="s">
        <v>1127</v>
      </c>
      <c r="C59" s="431" t="s">
        <v>1366</v>
      </c>
      <c r="D59" s="431" t="s">
        <v>1367</v>
      </c>
      <c r="E59" s="431" t="s">
        <v>1136</v>
      </c>
      <c r="F59" s="431" t="s">
        <v>1310</v>
      </c>
      <c r="G59" s="431">
        <v>762.5</v>
      </c>
      <c r="H59" s="432" t="s">
        <v>1368</v>
      </c>
      <c r="I59" s="431" t="s">
        <v>1369</v>
      </c>
    </row>
    <row r="60" spans="1:9" ht="30" x14ac:dyDescent="0.2">
      <c r="A60" s="430">
        <v>49</v>
      </c>
      <c r="B60" s="430" t="s">
        <v>1127</v>
      </c>
      <c r="C60" s="431" t="s">
        <v>1370</v>
      </c>
      <c r="D60" s="431" t="s">
        <v>1371</v>
      </c>
      <c r="E60" s="431" t="s">
        <v>1136</v>
      </c>
      <c r="F60" s="431" t="s">
        <v>1372</v>
      </c>
      <c r="G60" s="431">
        <v>1250</v>
      </c>
      <c r="H60" s="432" t="s">
        <v>1373</v>
      </c>
      <c r="I60" s="431" t="s">
        <v>1374</v>
      </c>
    </row>
    <row r="61" spans="1:9" ht="30" x14ac:dyDescent="0.2">
      <c r="A61" s="430">
        <v>50</v>
      </c>
      <c r="B61" s="430" t="s">
        <v>1127</v>
      </c>
      <c r="C61" s="431" t="s">
        <v>1375</v>
      </c>
      <c r="D61" s="431" t="s">
        <v>1376</v>
      </c>
      <c r="E61" s="431" t="s">
        <v>1136</v>
      </c>
      <c r="F61" s="431" t="s">
        <v>1377</v>
      </c>
      <c r="G61" s="431">
        <v>625</v>
      </c>
      <c r="H61" s="432">
        <v>54001031206</v>
      </c>
      <c r="I61" s="431" t="s">
        <v>1378</v>
      </c>
    </row>
    <row r="62" spans="1:9" ht="30" x14ac:dyDescent="0.2">
      <c r="A62" s="430">
        <v>51</v>
      </c>
      <c r="B62" s="430" t="s">
        <v>1127</v>
      </c>
      <c r="C62" s="431" t="s">
        <v>1379</v>
      </c>
      <c r="D62" s="431" t="s">
        <v>1380</v>
      </c>
      <c r="E62" s="431" t="s">
        <v>1136</v>
      </c>
      <c r="F62" s="431" t="s">
        <v>1381</v>
      </c>
      <c r="G62" s="431">
        <v>375</v>
      </c>
      <c r="H62" s="432" t="s">
        <v>1382</v>
      </c>
      <c r="I62" s="431" t="s">
        <v>1383</v>
      </c>
    </row>
    <row r="63" spans="1:9" ht="45" x14ac:dyDescent="0.2">
      <c r="A63" s="430">
        <v>52</v>
      </c>
      <c r="B63" s="430" t="s">
        <v>1127</v>
      </c>
      <c r="C63" s="431" t="s">
        <v>1384</v>
      </c>
      <c r="D63" s="431" t="s">
        <v>1385</v>
      </c>
      <c r="E63" s="431" t="s">
        <v>1136</v>
      </c>
      <c r="F63" s="431" t="s">
        <v>1310</v>
      </c>
      <c r="G63" s="431">
        <v>500</v>
      </c>
      <c r="H63" s="432">
        <v>53001007238</v>
      </c>
      <c r="I63" s="431" t="s">
        <v>1386</v>
      </c>
    </row>
    <row r="64" spans="1:9" ht="45" x14ac:dyDescent="0.2">
      <c r="A64" s="430">
        <v>53</v>
      </c>
      <c r="B64" s="430" t="s">
        <v>1127</v>
      </c>
      <c r="C64" s="431" t="s">
        <v>1387</v>
      </c>
      <c r="D64" s="431" t="s">
        <v>1388</v>
      </c>
      <c r="E64" s="431" t="s">
        <v>1136</v>
      </c>
      <c r="F64" s="431" t="s">
        <v>1389</v>
      </c>
      <c r="G64" s="431">
        <v>1500</v>
      </c>
      <c r="H64" s="432" t="s">
        <v>1390</v>
      </c>
      <c r="I64" s="431" t="s">
        <v>1391</v>
      </c>
    </row>
    <row r="65" spans="1:9" ht="30" x14ac:dyDescent="0.2">
      <c r="A65" s="475">
        <v>54</v>
      </c>
      <c r="B65" s="475" t="s">
        <v>1127</v>
      </c>
      <c r="C65" s="475" t="s">
        <v>1392</v>
      </c>
      <c r="D65" s="475" t="s">
        <v>1393</v>
      </c>
      <c r="E65" s="475" t="s">
        <v>1136</v>
      </c>
      <c r="F65" s="475" t="s">
        <v>1394</v>
      </c>
      <c r="G65" s="431">
        <v>325</v>
      </c>
      <c r="H65" s="432">
        <v>33001014275</v>
      </c>
      <c r="I65" s="431" t="s">
        <v>1395</v>
      </c>
    </row>
    <row r="66" spans="1:9" ht="30" x14ac:dyDescent="0.2">
      <c r="A66" s="477"/>
      <c r="B66" s="477"/>
      <c r="C66" s="477"/>
      <c r="D66" s="477"/>
      <c r="E66" s="477"/>
      <c r="F66" s="477"/>
      <c r="G66" s="431">
        <v>325</v>
      </c>
      <c r="H66" s="432" t="s">
        <v>1396</v>
      </c>
      <c r="I66" s="431" t="s">
        <v>1397</v>
      </c>
    </row>
    <row r="67" spans="1:9" ht="30" x14ac:dyDescent="0.2">
      <c r="A67" s="477"/>
      <c r="B67" s="477"/>
      <c r="C67" s="477"/>
      <c r="D67" s="477"/>
      <c r="E67" s="477"/>
      <c r="F67" s="477"/>
      <c r="G67" s="431">
        <v>325</v>
      </c>
      <c r="H67" s="432">
        <v>33001050106</v>
      </c>
      <c r="I67" s="431" t="s">
        <v>1398</v>
      </c>
    </row>
    <row r="68" spans="1:9" ht="30" x14ac:dyDescent="0.2">
      <c r="A68" s="476"/>
      <c r="B68" s="476"/>
      <c r="C68" s="476"/>
      <c r="D68" s="476"/>
      <c r="E68" s="476"/>
      <c r="F68" s="476"/>
      <c r="G68" s="431">
        <v>325</v>
      </c>
      <c r="H68" s="432" t="s">
        <v>1399</v>
      </c>
      <c r="I68" s="431" t="s">
        <v>1400</v>
      </c>
    </row>
    <row r="69" spans="1:9" ht="30" x14ac:dyDescent="0.2">
      <c r="A69" s="430">
        <v>55</v>
      </c>
      <c r="B69" s="430" t="s">
        <v>1127</v>
      </c>
      <c r="C69" s="431" t="s">
        <v>1401</v>
      </c>
      <c r="D69" s="431" t="s">
        <v>1402</v>
      </c>
      <c r="E69" s="431" t="s">
        <v>1136</v>
      </c>
      <c r="F69" s="431" t="s">
        <v>1403</v>
      </c>
      <c r="G69" s="431">
        <v>625</v>
      </c>
      <c r="H69" s="432">
        <v>26001002376</v>
      </c>
      <c r="I69" s="431" t="s">
        <v>1404</v>
      </c>
    </row>
    <row r="70" spans="1:9" ht="30" x14ac:dyDescent="0.2">
      <c r="A70" s="430">
        <v>56</v>
      </c>
      <c r="B70" s="430" t="s">
        <v>1127</v>
      </c>
      <c r="C70" s="431" t="s">
        <v>1405</v>
      </c>
      <c r="D70" s="431" t="s">
        <v>1406</v>
      </c>
      <c r="E70" s="431" t="s">
        <v>1136</v>
      </c>
      <c r="F70" s="431" t="s">
        <v>1310</v>
      </c>
      <c r="G70" s="431">
        <v>437.5</v>
      </c>
      <c r="H70" s="432" t="s">
        <v>1407</v>
      </c>
      <c r="I70" s="431" t="s">
        <v>1408</v>
      </c>
    </row>
    <row r="71" spans="1:9" ht="45" x14ac:dyDescent="0.2">
      <c r="A71" s="475">
        <v>57</v>
      </c>
      <c r="B71" s="475" t="s">
        <v>1127</v>
      </c>
      <c r="C71" s="475" t="s">
        <v>1409</v>
      </c>
      <c r="D71" s="475" t="s">
        <v>1410</v>
      </c>
      <c r="E71" s="475" t="s">
        <v>1136</v>
      </c>
      <c r="F71" s="475" t="s">
        <v>1411</v>
      </c>
      <c r="G71" s="431">
        <v>250</v>
      </c>
      <c r="H71" s="432" t="s">
        <v>1412</v>
      </c>
      <c r="I71" s="431" t="s">
        <v>1413</v>
      </c>
    </row>
    <row r="72" spans="1:9" ht="30" x14ac:dyDescent="0.2">
      <c r="A72" s="476"/>
      <c r="B72" s="476"/>
      <c r="C72" s="476"/>
      <c r="D72" s="476"/>
      <c r="E72" s="476"/>
      <c r="F72" s="476"/>
      <c r="G72" s="431">
        <v>250</v>
      </c>
      <c r="H72" s="432">
        <v>62007000585</v>
      </c>
      <c r="I72" s="431" t="s">
        <v>1414</v>
      </c>
    </row>
    <row r="73" spans="1:9" ht="105" x14ac:dyDescent="0.2">
      <c r="A73" s="430">
        <v>58</v>
      </c>
      <c r="B73" s="430" t="s">
        <v>1127</v>
      </c>
      <c r="C73" s="431" t="s">
        <v>1415</v>
      </c>
      <c r="D73" s="431" t="s">
        <v>1416</v>
      </c>
      <c r="E73" s="431" t="s">
        <v>1136</v>
      </c>
      <c r="F73" s="431" t="s">
        <v>1417</v>
      </c>
      <c r="G73" s="431">
        <v>1200</v>
      </c>
      <c r="H73" s="432" t="s">
        <v>1418</v>
      </c>
      <c r="I73" s="431" t="s">
        <v>1419</v>
      </c>
    </row>
    <row r="74" spans="1:9" ht="30" x14ac:dyDescent="0.2">
      <c r="A74" s="430">
        <v>59</v>
      </c>
      <c r="B74" s="430" t="s">
        <v>1127</v>
      </c>
      <c r="C74" s="431" t="s">
        <v>1420</v>
      </c>
      <c r="D74" s="431" t="s">
        <v>1421</v>
      </c>
      <c r="E74" s="431" t="s">
        <v>1136</v>
      </c>
      <c r="F74" s="431" t="s">
        <v>1422</v>
      </c>
      <c r="G74" s="431">
        <v>1000</v>
      </c>
      <c r="H74" s="432" t="s">
        <v>1423</v>
      </c>
      <c r="I74" s="431" t="s">
        <v>1424</v>
      </c>
    </row>
    <row r="75" spans="1:9" ht="15" x14ac:dyDescent="0.2">
      <c r="A75" s="430">
        <v>60</v>
      </c>
      <c r="B75" s="430" t="s">
        <v>1127</v>
      </c>
      <c r="C75" s="431" t="s">
        <v>1425</v>
      </c>
      <c r="D75" s="431" t="s">
        <v>1426</v>
      </c>
      <c r="E75" s="431" t="s">
        <v>1136</v>
      </c>
      <c r="F75" s="431" t="s">
        <v>1427</v>
      </c>
      <c r="G75" s="431">
        <v>550</v>
      </c>
      <c r="H75" s="432" t="s">
        <v>1428</v>
      </c>
      <c r="I75" s="431" t="s">
        <v>1429</v>
      </c>
    </row>
    <row r="76" spans="1:9" ht="30" x14ac:dyDescent="0.2">
      <c r="A76" s="430">
        <v>61</v>
      </c>
      <c r="B76" s="430" t="s">
        <v>1127</v>
      </c>
      <c r="C76" s="431" t="s">
        <v>1430</v>
      </c>
      <c r="D76" s="431" t="s">
        <v>1431</v>
      </c>
      <c r="E76" s="431" t="s">
        <v>1329</v>
      </c>
      <c r="F76" s="431" t="s">
        <v>1432</v>
      </c>
      <c r="G76" s="431">
        <v>3871.875</v>
      </c>
      <c r="H76" s="432" t="s">
        <v>1433</v>
      </c>
      <c r="I76" s="431" t="s">
        <v>1434</v>
      </c>
    </row>
    <row r="77" spans="1:9" ht="30" x14ac:dyDescent="0.2">
      <c r="A77" s="430">
        <v>62</v>
      </c>
      <c r="B77" s="430" t="s">
        <v>1127</v>
      </c>
      <c r="C77" s="431" t="s">
        <v>1435</v>
      </c>
      <c r="D77" s="431" t="s">
        <v>1436</v>
      </c>
      <c r="E77" s="431" t="s">
        <v>1136</v>
      </c>
      <c r="F77" s="431" t="s">
        <v>1306</v>
      </c>
      <c r="G77" s="431">
        <v>737.5</v>
      </c>
      <c r="H77" s="432"/>
      <c r="I77" s="431" t="s">
        <v>1437</v>
      </c>
    </row>
    <row r="78" spans="1:9" ht="30" x14ac:dyDescent="0.2">
      <c r="A78" s="430">
        <v>63</v>
      </c>
      <c r="B78" s="430" t="s">
        <v>1127</v>
      </c>
      <c r="C78" s="431" t="s">
        <v>1438</v>
      </c>
      <c r="D78" s="431" t="s">
        <v>1439</v>
      </c>
      <c r="E78" s="431" t="s">
        <v>1136</v>
      </c>
      <c r="F78" s="431" t="s">
        <v>1440</v>
      </c>
      <c r="G78" s="431">
        <v>625</v>
      </c>
      <c r="H78" s="432" t="s">
        <v>1441</v>
      </c>
      <c r="I78" s="431" t="s">
        <v>1442</v>
      </c>
    </row>
    <row r="79" spans="1:9" ht="30" x14ac:dyDescent="0.2">
      <c r="A79" s="430">
        <v>64</v>
      </c>
      <c r="B79" s="430" t="s">
        <v>1127</v>
      </c>
      <c r="C79" s="431" t="s">
        <v>1443</v>
      </c>
      <c r="D79" s="431" t="s">
        <v>1444</v>
      </c>
      <c r="E79" s="431" t="s">
        <v>1136</v>
      </c>
      <c r="F79" s="431" t="s">
        <v>1445</v>
      </c>
      <c r="G79" s="431">
        <v>1187.5</v>
      </c>
      <c r="H79" s="432" t="s">
        <v>1446</v>
      </c>
      <c r="I79" s="431" t="s">
        <v>1447</v>
      </c>
    </row>
    <row r="80" spans="1:9" ht="30" x14ac:dyDescent="0.2">
      <c r="A80" s="430">
        <v>65</v>
      </c>
      <c r="B80" s="430" t="s">
        <v>1127</v>
      </c>
      <c r="C80" s="431" t="s">
        <v>1448</v>
      </c>
      <c r="D80" s="431" t="s">
        <v>1449</v>
      </c>
      <c r="E80" s="431" t="s">
        <v>1136</v>
      </c>
      <c r="F80" s="431" t="s">
        <v>1450</v>
      </c>
      <c r="G80" s="431">
        <v>1000</v>
      </c>
      <c r="H80" s="432">
        <v>62005023736</v>
      </c>
      <c r="I80" s="431" t="s">
        <v>1451</v>
      </c>
    </row>
    <row r="81" spans="1:9" ht="30" x14ac:dyDescent="0.2">
      <c r="A81" s="430">
        <v>66</v>
      </c>
      <c r="B81" s="430" t="s">
        <v>1127</v>
      </c>
      <c r="C81" s="431" t="s">
        <v>1452</v>
      </c>
      <c r="D81" s="431" t="s">
        <v>1453</v>
      </c>
      <c r="E81" s="431" t="s">
        <v>1454</v>
      </c>
      <c r="F81" s="431" t="s">
        <v>1455</v>
      </c>
      <c r="G81" s="431">
        <v>1991.25</v>
      </c>
      <c r="H81" s="432"/>
      <c r="I81" s="431" t="s">
        <v>1456</v>
      </c>
    </row>
    <row r="82" spans="1:9" ht="30" x14ac:dyDescent="0.2">
      <c r="A82" s="430">
        <v>67</v>
      </c>
      <c r="B82" s="430" t="s">
        <v>1127</v>
      </c>
      <c r="C82" s="431" t="s">
        <v>1457</v>
      </c>
      <c r="D82" s="431" t="s">
        <v>1458</v>
      </c>
      <c r="E82" s="431" t="s">
        <v>1136</v>
      </c>
      <c r="F82" s="431" t="s">
        <v>1459</v>
      </c>
      <c r="G82" s="431">
        <v>690</v>
      </c>
      <c r="H82" s="432">
        <v>61008000273</v>
      </c>
      <c r="I82" s="431" t="s">
        <v>1460</v>
      </c>
    </row>
    <row r="83" spans="1:9" ht="45" x14ac:dyDescent="0.2">
      <c r="A83" s="430">
        <v>68</v>
      </c>
      <c r="B83" s="430" t="s">
        <v>1127</v>
      </c>
      <c r="C83" s="431" t="s">
        <v>1461</v>
      </c>
      <c r="D83" s="431" t="s">
        <v>1462</v>
      </c>
      <c r="E83" s="431" t="s">
        <v>1136</v>
      </c>
      <c r="F83" s="431" t="s">
        <v>1319</v>
      </c>
      <c r="G83" s="431">
        <v>1500</v>
      </c>
      <c r="H83" s="432" t="s">
        <v>1463</v>
      </c>
      <c r="I83" s="431" t="s">
        <v>1464</v>
      </c>
    </row>
    <row r="84" spans="1:9" ht="30" x14ac:dyDescent="0.2">
      <c r="A84" s="430">
        <v>69</v>
      </c>
      <c r="B84" s="430" t="s">
        <v>1127</v>
      </c>
      <c r="C84" s="431" t="s">
        <v>1465</v>
      </c>
      <c r="D84" s="431" t="s">
        <v>1466</v>
      </c>
      <c r="E84" s="431" t="s">
        <v>1136</v>
      </c>
      <c r="F84" s="431" t="s">
        <v>1467</v>
      </c>
      <c r="G84" s="431">
        <v>875</v>
      </c>
      <c r="H84" s="432" t="s">
        <v>1468</v>
      </c>
      <c r="I84" s="431" t="s">
        <v>1469</v>
      </c>
    </row>
    <row r="85" spans="1:9" ht="30" x14ac:dyDescent="0.2">
      <c r="A85" s="430">
        <v>70</v>
      </c>
      <c r="B85" s="430" t="s">
        <v>1127</v>
      </c>
      <c r="C85" s="431" t="s">
        <v>1470</v>
      </c>
      <c r="D85" s="431" t="s">
        <v>1471</v>
      </c>
      <c r="E85" s="431" t="s">
        <v>1281</v>
      </c>
      <c r="F85" s="431" t="s">
        <v>1472</v>
      </c>
      <c r="G85" s="431">
        <v>1935.9375</v>
      </c>
      <c r="H85" s="432" t="s">
        <v>1473</v>
      </c>
      <c r="I85" s="431" t="s">
        <v>1474</v>
      </c>
    </row>
    <row r="86" spans="1:9" ht="30" x14ac:dyDescent="0.2">
      <c r="A86" s="430">
        <v>71</v>
      </c>
      <c r="B86" s="430" t="s">
        <v>1127</v>
      </c>
      <c r="C86" s="431" t="s">
        <v>1475</v>
      </c>
      <c r="D86" s="431" t="s">
        <v>1476</v>
      </c>
      <c r="E86" s="431" t="s">
        <v>1136</v>
      </c>
      <c r="F86" s="431" t="s">
        <v>1477</v>
      </c>
      <c r="G86" s="431">
        <v>625</v>
      </c>
      <c r="H86" s="432">
        <v>61002004053</v>
      </c>
      <c r="I86" s="431" t="s">
        <v>1478</v>
      </c>
    </row>
    <row r="87" spans="1:9" ht="30" x14ac:dyDescent="0.2">
      <c r="A87" s="430">
        <v>72</v>
      </c>
      <c r="B87" s="430" t="s">
        <v>1127</v>
      </c>
      <c r="C87" s="431" t="s">
        <v>1479</v>
      </c>
      <c r="D87" s="431" t="s">
        <v>1480</v>
      </c>
      <c r="E87" s="431" t="s">
        <v>1281</v>
      </c>
      <c r="F87" s="431" t="s">
        <v>1481</v>
      </c>
      <c r="G87" s="431">
        <v>4026.75</v>
      </c>
      <c r="H87" s="433" t="s">
        <v>1482</v>
      </c>
      <c r="I87" s="431" t="s">
        <v>1483</v>
      </c>
    </row>
    <row r="88" spans="1:9" ht="30" x14ac:dyDescent="0.2">
      <c r="A88" s="430">
        <v>73</v>
      </c>
      <c r="B88" s="430" t="s">
        <v>1127</v>
      </c>
      <c r="C88" s="431" t="s">
        <v>1484</v>
      </c>
      <c r="D88" s="431" t="s">
        <v>1485</v>
      </c>
      <c r="E88" s="431" t="s">
        <v>1329</v>
      </c>
      <c r="F88" s="431" t="s">
        <v>1211</v>
      </c>
      <c r="G88" s="431">
        <v>3375</v>
      </c>
      <c r="H88" s="433" t="s">
        <v>1486</v>
      </c>
      <c r="I88" s="431" t="s">
        <v>1487</v>
      </c>
    </row>
    <row r="89" spans="1:9" ht="30" x14ac:dyDescent="0.2">
      <c r="A89" s="430">
        <v>74</v>
      </c>
      <c r="B89" s="430" t="s">
        <v>1127</v>
      </c>
      <c r="C89" s="431" t="s">
        <v>1488</v>
      </c>
      <c r="D89" s="431" t="s">
        <v>1489</v>
      </c>
      <c r="E89" s="431" t="s">
        <v>1329</v>
      </c>
      <c r="F89" s="431" t="s">
        <v>1490</v>
      </c>
      <c r="G89" s="431">
        <v>1375</v>
      </c>
      <c r="H89" s="433" t="s">
        <v>1491</v>
      </c>
      <c r="I89" s="431" t="s">
        <v>1492</v>
      </c>
    </row>
    <row r="90" spans="1:9" ht="30" x14ac:dyDescent="0.2">
      <c r="A90" s="430">
        <v>75</v>
      </c>
      <c r="B90" s="430" t="s">
        <v>1127</v>
      </c>
      <c r="C90" s="431" t="s">
        <v>1493</v>
      </c>
      <c r="D90" s="431" t="s">
        <v>1494</v>
      </c>
      <c r="E90" s="431" t="s">
        <v>1495</v>
      </c>
      <c r="F90" s="431" t="s">
        <v>1496</v>
      </c>
      <c r="G90" s="431">
        <v>3000</v>
      </c>
      <c r="H90" s="433" t="s">
        <v>1497</v>
      </c>
      <c r="I90" s="431" t="s">
        <v>1498</v>
      </c>
    </row>
    <row r="91" spans="1:9" ht="30" x14ac:dyDescent="0.2">
      <c r="A91" s="430">
        <v>76</v>
      </c>
      <c r="B91" s="430" t="s">
        <v>1127</v>
      </c>
      <c r="C91" s="431" t="s">
        <v>1499</v>
      </c>
      <c r="D91" s="431" t="s">
        <v>1500</v>
      </c>
      <c r="E91" s="431" t="s">
        <v>1495</v>
      </c>
      <c r="F91" s="431" t="s">
        <v>1501</v>
      </c>
      <c r="G91" s="431">
        <v>840</v>
      </c>
      <c r="H91" s="433" t="s">
        <v>1502</v>
      </c>
      <c r="I91" s="431" t="s">
        <v>1503</v>
      </c>
    </row>
    <row r="92" spans="1:9" ht="30" x14ac:dyDescent="0.2">
      <c r="A92" s="430">
        <v>77</v>
      </c>
      <c r="B92" s="430" t="s">
        <v>1127</v>
      </c>
      <c r="C92" s="431" t="s">
        <v>1504</v>
      </c>
      <c r="D92" s="431" t="s">
        <v>1505</v>
      </c>
      <c r="E92" s="431" t="s">
        <v>1136</v>
      </c>
      <c r="F92" s="431" t="s">
        <v>1506</v>
      </c>
      <c r="G92" s="431">
        <v>687.5</v>
      </c>
      <c r="H92" s="433" t="s">
        <v>1507</v>
      </c>
      <c r="I92" s="431" t="s">
        <v>1508</v>
      </c>
    </row>
    <row r="93" spans="1:9" ht="45" x14ac:dyDescent="0.2">
      <c r="A93" s="430">
        <v>78</v>
      </c>
      <c r="B93" s="430" t="s">
        <v>1127</v>
      </c>
      <c r="C93" s="431" t="s">
        <v>1509</v>
      </c>
      <c r="D93" s="431" t="s">
        <v>1510</v>
      </c>
      <c r="E93" s="431" t="s">
        <v>1329</v>
      </c>
      <c r="F93" s="431" t="s">
        <v>1511</v>
      </c>
      <c r="G93" s="431">
        <v>1875</v>
      </c>
      <c r="H93" s="433" t="s">
        <v>1512</v>
      </c>
      <c r="I93" s="431" t="s">
        <v>1513</v>
      </c>
    </row>
    <row r="94" spans="1:9" ht="45" x14ac:dyDescent="0.2">
      <c r="A94" s="430">
        <v>79</v>
      </c>
      <c r="B94" s="430" t="s">
        <v>1127</v>
      </c>
      <c r="C94" s="431" t="s">
        <v>1514</v>
      </c>
      <c r="D94" s="431" t="s">
        <v>1515</v>
      </c>
      <c r="E94" s="431" t="s">
        <v>1281</v>
      </c>
      <c r="F94" s="431" t="s">
        <v>1516</v>
      </c>
      <c r="G94" s="431">
        <v>1200</v>
      </c>
      <c r="H94" s="433" t="s">
        <v>1517</v>
      </c>
      <c r="I94" s="431" t="s">
        <v>1518</v>
      </c>
    </row>
    <row r="95" spans="1:9" ht="30" x14ac:dyDescent="0.2">
      <c r="A95" s="430">
        <v>80</v>
      </c>
      <c r="B95" s="430" t="s">
        <v>1127</v>
      </c>
      <c r="C95" s="431" t="s">
        <v>1519</v>
      </c>
      <c r="D95" s="431" t="s">
        <v>1520</v>
      </c>
      <c r="E95" s="431" t="s">
        <v>1281</v>
      </c>
      <c r="F95" s="431" t="s">
        <v>1521</v>
      </c>
      <c r="G95" s="431">
        <v>3000</v>
      </c>
      <c r="H95" s="433" t="s">
        <v>1522</v>
      </c>
      <c r="I95" s="431" t="s">
        <v>1523</v>
      </c>
    </row>
    <row r="96" spans="1:9" ht="30" x14ac:dyDescent="0.2">
      <c r="A96" s="430">
        <v>81</v>
      </c>
      <c r="B96" s="430" t="s">
        <v>1127</v>
      </c>
      <c r="C96" s="431" t="s">
        <v>1524</v>
      </c>
      <c r="D96" s="431" t="s">
        <v>1525</v>
      </c>
      <c r="E96" s="431" t="s">
        <v>1526</v>
      </c>
      <c r="F96" s="431" t="s">
        <v>1527</v>
      </c>
      <c r="G96" s="431">
        <v>1625</v>
      </c>
      <c r="H96" s="433" t="s">
        <v>1528</v>
      </c>
      <c r="I96" s="431" t="s">
        <v>1529</v>
      </c>
    </row>
    <row r="97" spans="1:9" ht="30" x14ac:dyDescent="0.2">
      <c r="A97" s="430">
        <v>82</v>
      </c>
      <c r="B97" s="430" t="s">
        <v>1127</v>
      </c>
      <c r="C97" s="431" t="s">
        <v>1530</v>
      </c>
      <c r="D97" s="431" t="s">
        <v>1531</v>
      </c>
      <c r="E97" s="431" t="s">
        <v>1495</v>
      </c>
      <c r="F97" s="431" t="s">
        <v>1532</v>
      </c>
      <c r="G97" s="431">
        <v>1200</v>
      </c>
      <c r="H97" s="433" t="s">
        <v>1533</v>
      </c>
      <c r="I97" s="431" t="s">
        <v>1534</v>
      </c>
    </row>
    <row r="98" spans="1:9" ht="45" x14ac:dyDescent="0.2">
      <c r="A98" s="430">
        <v>83</v>
      </c>
      <c r="B98" s="430" t="s">
        <v>1127</v>
      </c>
      <c r="C98" s="431" t="s">
        <v>1535</v>
      </c>
      <c r="D98" s="431" t="s">
        <v>1536</v>
      </c>
      <c r="E98" s="431" t="s">
        <v>1537</v>
      </c>
      <c r="F98" s="431" t="s">
        <v>1538</v>
      </c>
      <c r="G98" s="431">
        <v>2600</v>
      </c>
      <c r="H98" s="434">
        <v>416305830</v>
      </c>
      <c r="I98" s="431" t="s">
        <v>1539</v>
      </c>
    </row>
    <row r="99" spans="1:9" ht="30" x14ac:dyDescent="0.2">
      <c r="A99" s="430">
        <v>84</v>
      </c>
      <c r="B99" s="430" t="s">
        <v>1127</v>
      </c>
      <c r="C99" s="431" t="s">
        <v>1540</v>
      </c>
      <c r="D99" s="431" t="s">
        <v>1541</v>
      </c>
      <c r="E99" s="431" t="s">
        <v>1537</v>
      </c>
      <c r="F99" s="431" t="s">
        <v>1542</v>
      </c>
      <c r="G99" s="431">
        <v>6000</v>
      </c>
      <c r="H99" s="433" t="s">
        <v>1543</v>
      </c>
      <c r="I99" s="431" t="s">
        <v>1544</v>
      </c>
    </row>
    <row r="100" spans="1:9" ht="30" x14ac:dyDescent="0.2">
      <c r="A100" s="430">
        <v>85</v>
      </c>
      <c r="B100" s="430" t="s">
        <v>1127</v>
      </c>
      <c r="C100" s="431" t="s">
        <v>1545</v>
      </c>
      <c r="D100" s="431" t="s">
        <v>1546</v>
      </c>
      <c r="E100" s="431" t="s">
        <v>1537</v>
      </c>
      <c r="F100" s="431" t="s">
        <v>1547</v>
      </c>
      <c r="G100" s="431">
        <v>4187.5</v>
      </c>
      <c r="H100" s="434">
        <v>206106239</v>
      </c>
      <c r="I100" s="431" t="s">
        <v>1548</v>
      </c>
    </row>
    <row r="101" spans="1:9" ht="45" x14ac:dyDescent="0.2">
      <c r="A101" s="430">
        <v>86</v>
      </c>
      <c r="B101" s="430" t="s">
        <v>1127</v>
      </c>
      <c r="C101" s="431" t="s">
        <v>1549</v>
      </c>
      <c r="D101" s="431" t="s">
        <v>1550</v>
      </c>
      <c r="E101" s="431" t="s">
        <v>1537</v>
      </c>
      <c r="F101" s="431" t="s">
        <v>1551</v>
      </c>
      <c r="G101" s="431">
        <v>1900</v>
      </c>
      <c r="H101" s="434">
        <v>406195095</v>
      </c>
      <c r="I101" s="431" t="s">
        <v>1552</v>
      </c>
    </row>
    <row r="102" spans="1:9" ht="45" x14ac:dyDescent="0.2">
      <c r="A102" s="430">
        <v>87</v>
      </c>
      <c r="B102" s="430" t="s">
        <v>1127</v>
      </c>
      <c r="C102" s="431" t="s">
        <v>1553</v>
      </c>
      <c r="D102" s="431" t="s">
        <v>1554</v>
      </c>
      <c r="E102" s="431" t="s">
        <v>1537</v>
      </c>
      <c r="F102" s="431" t="s">
        <v>1555</v>
      </c>
      <c r="G102" s="435">
        <v>4646.25</v>
      </c>
      <c r="H102" s="434">
        <v>404895716</v>
      </c>
      <c r="I102" s="431" t="s">
        <v>1556</v>
      </c>
    </row>
    <row r="103" spans="1:9" ht="45" x14ac:dyDescent="0.2">
      <c r="A103" s="430">
        <v>88</v>
      </c>
      <c r="B103" s="430" t="s">
        <v>1127</v>
      </c>
      <c r="C103" s="431" t="s">
        <v>1557</v>
      </c>
      <c r="D103" s="431" t="s">
        <v>1558</v>
      </c>
      <c r="E103" s="431" t="s">
        <v>1537</v>
      </c>
      <c r="F103" s="431" t="s">
        <v>1559</v>
      </c>
      <c r="G103" s="431">
        <v>1161.56</v>
      </c>
      <c r="H103" s="433" t="s">
        <v>1560</v>
      </c>
      <c r="I103" s="431" t="s">
        <v>1561</v>
      </c>
    </row>
    <row r="104" spans="1:9" ht="30" x14ac:dyDescent="0.2">
      <c r="A104" s="430">
        <v>89</v>
      </c>
      <c r="B104" s="430" t="s">
        <v>1127</v>
      </c>
      <c r="C104" s="431" t="s">
        <v>1562</v>
      </c>
      <c r="D104" s="431" t="s">
        <v>1563</v>
      </c>
      <c r="E104" s="431" t="s">
        <v>1537</v>
      </c>
      <c r="F104" s="431" t="s">
        <v>1564</v>
      </c>
      <c r="G104" s="431">
        <v>3871.88</v>
      </c>
      <c r="H104" s="433" t="s">
        <v>1565</v>
      </c>
      <c r="I104" s="431" t="s">
        <v>1566</v>
      </c>
    </row>
    <row r="105" spans="1:9" ht="30" x14ac:dyDescent="0.2">
      <c r="A105" s="430">
        <v>90</v>
      </c>
      <c r="B105" s="430" t="s">
        <v>1127</v>
      </c>
      <c r="C105" s="431" t="s">
        <v>1567</v>
      </c>
      <c r="D105" s="431" t="s">
        <v>1568</v>
      </c>
      <c r="E105" s="431" t="s">
        <v>1569</v>
      </c>
      <c r="F105" s="431" t="s">
        <v>1570</v>
      </c>
      <c r="G105" s="431">
        <v>3750</v>
      </c>
      <c r="H105" s="432">
        <v>35031005911</v>
      </c>
      <c r="I105" s="431" t="s">
        <v>1571</v>
      </c>
    </row>
    <row r="106" spans="1:9" ht="45" x14ac:dyDescent="0.2">
      <c r="A106" s="430">
        <v>91</v>
      </c>
      <c r="B106" s="430" t="s">
        <v>1127</v>
      </c>
      <c r="C106" s="431" t="s">
        <v>1572</v>
      </c>
      <c r="D106" s="431" t="s">
        <v>1573</v>
      </c>
      <c r="E106" s="431" t="s">
        <v>1569</v>
      </c>
      <c r="F106" s="431" t="s">
        <v>1574</v>
      </c>
      <c r="G106" s="431">
        <v>1500</v>
      </c>
      <c r="H106" s="432">
        <v>35001044277</v>
      </c>
      <c r="I106" s="431" t="s">
        <v>1575</v>
      </c>
    </row>
    <row r="107" spans="1:9" ht="30" x14ac:dyDescent="0.2">
      <c r="A107" s="430">
        <v>92</v>
      </c>
      <c r="B107" s="430" t="s">
        <v>1127</v>
      </c>
      <c r="C107" s="431" t="s">
        <v>1576</v>
      </c>
      <c r="D107" s="431" t="s">
        <v>1577</v>
      </c>
      <c r="E107" s="431" t="s">
        <v>1569</v>
      </c>
      <c r="F107" s="431" t="s">
        <v>1578</v>
      </c>
      <c r="G107" s="431">
        <v>1250</v>
      </c>
      <c r="H107" s="432">
        <v>216425385</v>
      </c>
      <c r="I107" s="431" t="s">
        <v>1579</v>
      </c>
    </row>
    <row r="108" spans="1:9" ht="30" x14ac:dyDescent="0.2">
      <c r="A108" s="430">
        <v>93</v>
      </c>
      <c r="B108" s="430" t="s">
        <v>1127</v>
      </c>
      <c r="C108" s="431" t="s">
        <v>1580</v>
      </c>
      <c r="D108" s="431" t="s">
        <v>1581</v>
      </c>
      <c r="E108" s="431" t="s">
        <v>1569</v>
      </c>
      <c r="F108" s="431" t="s">
        <v>1582</v>
      </c>
      <c r="G108" s="431">
        <v>1875</v>
      </c>
      <c r="H108" s="432">
        <v>35001029262</v>
      </c>
      <c r="I108" s="431" t="s">
        <v>1583</v>
      </c>
    </row>
    <row r="109" spans="1:9" ht="45" x14ac:dyDescent="0.2">
      <c r="A109" s="430">
        <v>94</v>
      </c>
      <c r="B109" s="430" t="s">
        <v>1127</v>
      </c>
      <c r="C109" s="431" t="s">
        <v>1584</v>
      </c>
      <c r="D109" s="431" t="s">
        <v>1585</v>
      </c>
      <c r="E109" s="431" t="s">
        <v>1569</v>
      </c>
      <c r="F109" s="431" t="s">
        <v>1586</v>
      </c>
      <c r="G109" s="431">
        <v>1250</v>
      </c>
      <c r="H109" s="432">
        <v>35001028927</v>
      </c>
      <c r="I109" s="431" t="s">
        <v>1587</v>
      </c>
    </row>
    <row r="110" spans="1:9" ht="45" x14ac:dyDescent="0.2">
      <c r="A110" s="430">
        <v>95</v>
      </c>
      <c r="B110" s="430" t="s">
        <v>1127</v>
      </c>
      <c r="C110" s="431" t="s">
        <v>1588</v>
      </c>
      <c r="D110" s="431" t="s">
        <v>1589</v>
      </c>
      <c r="E110" s="431" t="s">
        <v>1569</v>
      </c>
      <c r="F110" s="431" t="s">
        <v>1590</v>
      </c>
      <c r="G110" s="431">
        <v>5000</v>
      </c>
      <c r="H110" s="432">
        <v>35001045751</v>
      </c>
      <c r="I110" s="431" t="s">
        <v>1591</v>
      </c>
    </row>
    <row r="111" spans="1:9" ht="30" x14ac:dyDescent="0.2">
      <c r="A111" s="430">
        <v>96</v>
      </c>
      <c r="B111" s="430" t="s">
        <v>1127</v>
      </c>
      <c r="C111" s="431" t="s">
        <v>1592</v>
      </c>
      <c r="D111" s="431" t="s">
        <v>1593</v>
      </c>
      <c r="E111" s="431" t="s">
        <v>1569</v>
      </c>
      <c r="F111" s="431" t="s">
        <v>1594</v>
      </c>
      <c r="G111" s="431">
        <v>12500</v>
      </c>
      <c r="H111" s="432">
        <v>416346234</v>
      </c>
      <c r="I111" s="431" t="s">
        <v>1595</v>
      </c>
    </row>
    <row r="112" spans="1:9" ht="30" x14ac:dyDescent="0.2">
      <c r="A112" s="430">
        <v>97</v>
      </c>
      <c r="B112" s="430" t="s">
        <v>1127</v>
      </c>
      <c r="C112" s="431" t="s">
        <v>1596</v>
      </c>
      <c r="D112" s="431" t="s">
        <v>1597</v>
      </c>
      <c r="E112" s="431" t="s">
        <v>1569</v>
      </c>
      <c r="F112" s="431" t="s">
        <v>1598</v>
      </c>
      <c r="G112" s="431">
        <v>1875</v>
      </c>
      <c r="H112" s="432">
        <v>35001024663</v>
      </c>
      <c r="I112" s="431" t="s">
        <v>1599</v>
      </c>
    </row>
    <row r="113" spans="1:9" ht="30" x14ac:dyDescent="0.2">
      <c r="A113" s="430">
        <v>98</v>
      </c>
      <c r="B113" s="430" t="s">
        <v>1127</v>
      </c>
      <c r="C113" s="431" t="s">
        <v>1600</v>
      </c>
      <c r="D113" s="431" t="s">
        <v>1601</v>
      </c>
      <c r="E113" s="431" t="s">
        <v>1537</v>
      </c>
      <c r="F113" s="431" t="s">
        <v>1602</v>
      </c>
      <c r="G113" s="431">
        <v>875</v>
      </c>
      <c r="H113" s="432">
        <v>35001039385</v>
      </c>
      <c r="I113" s="431" t="s">
        <v>1603</v>
      </c>
    </row>
    <row r="114" spans="1:9" ht="30" x14ac:dyDescent="0.2">
      <c r="A114" s="430">
        <v>99</v>
      </c>
      <c r="B114" s="430" t="s">
        <v>1127</v>
      </c>
      <c r="C114" s="431" t="s">
        <v>1604</v>
      </c>
      <c r="D114" s="431" t="s">
        <v>1605</v>
      </c>
      <c r="E114" s="431" t="s">
        <v>1537</v>
      </c>
      <c r="F114" s="431" t="s">
        <v>1606</v>
      </c>
      <c r="G114" s="431">
        <v>375</v>
      </c>
      <c r="H114" s="432">
        <v>12001033833</v>
      </c>
      <c r="I114" s="431" t="s">
        <v>1607</v>
      </c>
    </row>
    <row r="115" spans="1:9" ht="45" x14ac:dyDescent="0.2">
      <c r="A115" s="430">
        <v>100</v>
      </c>
      <c r="B115" s="430" t="s">
        <v>1127</v>
      </c>
      <c r="C115" s="431" t="s">
        <v>1608</v>
      </c>
      <c r="D115" s="431" t="s">
        <v>1609</v>
      </c>
      <c r="E115" s="431" t="s">
        <v>1537</v>
      </c>
      <c r="F115" s="431" t="s">
        <v>1610</v>
      </c>
      <c r="G115" s="431">
        <v>500</v>
      </c>
      <c r="H115" s="432">
        <v>12001020139</v>
      </c>
      <c r="I115" s="431" t="s">
        <v>1611</v>
      </c>
    </row>
    <row r="116" spans="1:9" ht="15" x14ac:dyDescent="0.2">
      <c r="A116" s="430">
        <v>101</v>
      </c>
      <c r="B116" s="430" t="s">
        <v>1127</v>
      </c>
      <c r="C116" s="431" t="s">
        <v>1612</v>
      </c>
      <c r="D116" s="431" t="s">
        <v>1613</v>
      </c>
      <c r="E116" s="431" t="s">
        <v>1569</v>
      </c>
      <c r="F116" s="431" t="s">
        <v>1614</v>
      </c>
      <c r="G116" s="431">
        <v>500</v>
      </c>
      <c r="H116" s="432">
        <v>443867451</v>
      </c>
      <c r="I116" s="431" t="s">
        <v>1615</v>
      </c>
    </row>
    <row r="117" spans="1:9" ht="15" x14ac:dyDescent="0.2">
      <c r="A117" s="430">
        <v>102</v>
      </c>
      <c r="B117" s="430" t="s">
        <v>1127</v>
      </c>
      <c r="C117" s="431" t="s">
        <v>1616</v>
      </c>
      <c r="D117" s="431" t="s">
        <v>1617</v>
      </c>
      <c r="E117" s="431" t="s">
        <v>1569</v>
      </c>
      <c r="F117" s="431" t="s">
        <v>1618</v>
      </c>
      <c r="G117" s="431">
        <v>250</v>
      </c>
      <c r="H117" s="432">
        <v>47001025490</v>
      </c>
      <c r="I117" s="431" t="s">
        <v>1619</v>
      </c>
    </row>
    <row r="118" spans="1:9" ht="30" x14ac:dyDescent="0.2">
      <c r="A118" s="430">
        <v>103</v>
      </c>
      <c r="B118" s="430" t="s">
        <v>1127</v>
      </c>
      <c r="C118" s="431" t="s">
        <v>1620</v>
      </c>
      <c r="D118" s="431" t="s">
        <v>1621</v>
      </c>
      <c r="E118" s="431" t="s">
        <v>1569</v>
      </c>
      <c r="F118" s="431" t="s">
        <v>1622</v>
      </c>
      <c r="G118" s="431">
        <v>2000</v>
      </c>
      <c r="H118" s="432">
        <v>47001001412</v>
      </c>
      <c r="I118" s="431" t="s">
        <v>1623</v>
      </c>
    </row>
    <row r="119" spans="1:9" ht="45" x14ac:dyDescent="0.2">
      <c r="A119" s="430">
        <v>104</v>
      </c>
      <c r="B119" s="430" t="s">
        <v>1127</v>
      </c>
      <c r="C119" s="431" t="s">
        <v>1624</v>
      </c>
      <c r="D119" s="431" t="s">
        <v>1625</v>
      </c>
      <c r="E119" s="431" t="s">
        <v>1537</v>
      </c>
      <c r="F119" s="431" t="s">
        <v>1626</v>
      </c>
      <c r="G119" s="431">
        <v>500</v>
      </c>
      <c r="H119" s="432">
        <v>59004001088</v>
      </c>
      <c r="I119" s="431" t="s">
        <v>1627</v>
      </c>
    </row>
    <row r="120" spans="1:9" ht="15" x14ac:dyDescent="0.2">
      <c r="A120" s="430">
        <v>105</v>
      </c>
      <c r="B120" s="430" t="s">
        <v>1127</v>
      </c>
      <c r="C120" s="431" t="s">
        <v>1628</v>
      </c>
      <c r="D120" s="431" t="s">
        <v>1629</v>
      </c>
      <c r="E120" s="431" t="s">
        <v>1537</v>
      </c>
      <c r="F120" s="431" t="s">
        <v>1630</v>
      </c>
      <c r="G120" s="431">
        <v>1250</v>
      </c>
      <c r="H120" s="432">
        <v>59001009645</v>
      </c>
      <c r="I120" s="431" t="s">
        <v>1631</v>
      </c>
    </row>
    <row r="121" spans="1:9" ht="30" x14ac:dyDescent="0.2">
      <c r="A121" s="430">
        <v>106</v>
      </c>
      <c r="B121" s="430" t="s">
        <v>1127</v>
      </c>
      <c r="C121" s="431" t="s">
        <v>1632</v>
      </c>
      <c r="D121" s="431" t="s">
        <v>1633</v>
      </c>
      <c r="E121" s="431" t="s">
        <v>1569</v>
      </c>
      <c r="F121" s="431" t="s">
        <v>1634</v>
      </c>
      <c r="G121" s="431">
        <v>600</v>
      </c>
      <c r="H121" s="432">
        <v>47001023026</v>
      </c>
      <c r="I121" s="431" t="s">
        <v>1635</v>
      </c>
    </row>
    <row r="122" spans="1:9" ht="30" x14ac:dyDescent="0.2">
      <c r="A122" s="430">
        <v>107</v>
      </c>
      <c r="B122" s="430" t="s">
        <v>1127</v>
      </c>
      <c r="C122" s="431" t="s">
        <v>1636</v>
      </c>
      <c r="D122" s="431" t="s">
        <v>1637</v>
      </c>
      <c r="E122" s="431" t="s">
        <v>1537</v>
      </c>
      <c r="F122" s="431" t="s">
        <v>1638</v>
      </c>
      <c r="G122" s="431">
        <v>700</v>
      </c>
      <c r="H122" s="432">
        <v>61001026215</v>
      </c>
      <c r="I122" s="431" t="s">
        <v>1639</v>
      </c>
    </row>
    <row r="123" spans="1:9" ht="45" x14ac:dyDescent="0.2">
      <c r="A123" s="430">
        <v>108</v>
      </c>
      <c r="B123" s="430" t="s">
        <v>1127</v>
      </c>
      <c r="C123" s="431" t="s">
        <v>1640</v>
      </c>
      <c r="D123" s="431" t="s">
        <v>1641</v>
      </c>
      <c r="E123" s="431" t="s">
        <v>1537</v>
      </c>
      <c r="F123" s="431" t="s">
        <v>1642</v>
      </c>
      <c r="G123" s="431">
        <v>2000</v>
      </c>
      <c r="H123" s="432">
        <v>29001027596</v>
      </c>
      <c r="I123" s="431" t="s">
        <v>1643</v>
      </c>
    </row>
    <row r="124" spans="1:9" ht="30" x14ac:dyDescent="0.2">
      <c r="A124" s="430">
        <v>109</v>
      </c>
      <c r="B124" s="430" t="s">
        <v>1127</v>
      </c>
      <c r="C124" s="431" t="s">
        <v>1644</v>
      </c>
      <c r="D124" s="431" t="s">
        <v>1645</v>
      </c>
      <c r="E124" s="431" t="s">
        <v>1537</v>
      </c>
      <c r="F124" s="431" t="s">
        <v>1364</v>
      </c>
      <c r="G124" s="431">
        <v>750</v>
      </c>
      <c r="H124" s="432">
        <v>62001037898</v>
      </c>
      <c r="I124" s="431" t="s">
        <v>1646</v>
      </c>
    </row>
    <row r="125" spans="1:9" ht="30" x14ac:dyDescent="0.2">
      <c r="A125" s="430">
        <v>110</v>
      </c>
      <c r="B125" s="430" t="s">
        <v>1127</v>
      </c>
      <c r="C125" s="431" t="s">
        <v>1647</v>
      </c>
      <c r="D125" s="431" t="s">
        <v>1431</v>
      </c>
      <c r="E125" s="431" t="s">
        <v>1329</v>
      </c>
      <c r="F125" s="431" t="s">
        <v>1648</v>
      </c>
      <c r="G125" s="431">
        <v>3871.88</v>
      </c>
      <c r="H125" s="432">
        <v>19001002777</v>
      </c>
      <c r="I125" s="431" t="s">
        <v>1649</v>
      </c>
    </row>
    <row r="126" spans="1:9" ht="30" x14ac:dyDescent="0.2">
      <c r="A126" s="430">
        <v>111</v>
      </c>
      <c r="B126" s="430" t="s">
        <v>1127</v>
      </c>
      <c r="C126" s="431" t="s">
        <v>1650</v>
      </c>
      <c r="D126" s="431" t="s">
        <v>1651</v>
      </c>
      <c r="E126" s="431" t="s">
        <v>1537</v>
      </c>
      <c r="F126" s="431" t="s">
        <v>1652</v>
      </c>
      <c r="G126" s="431">
        <v>937.5</v>
      </c>
      <c r="H126" s="432">
        <v>65010000005</v>
      </c>
      <c r="I126" s="431" t="s">
        <v>1653</v>
      </c>
    </row>
    <row r="127" spans="1:9" ht="30" x14ac:dyDescent="0.2">
      <c r="A127" s="430">
        <v>112</v>
      </c>
      <c r="B127" s="430" t="s">
        <v>1127</v>
      </c>
      <c r="C127" s="431" t="s">
        <v>1654</v>
      </c>
      <c r="D127" s="431" t="s">
        <v>1655</v>
      </c>
      <c r="E127" s="431" t="s">
        <v>1537</v>
      </c>
      <c r="F127" s="431" t="s">
        <v>1656</v>
      </c>
      <c r="G127" s="431">
        <v>625</v>
      </c>
      <c r="H127" s="432">
        <v>42001014223</v>
      </c>
      <c r="I127" s="431" t="s">
        <v>1657</v>
      </c>
    </row>
    <row r="128" spans="1:9" ht="30" x14ac:dyDescent="0.2">
      <c r="A128" s="430">
        <v>113</v>
      </c>
      <c r="B128" s="430" t="s">
        <v>1127</v>
      </c>
      <c r="C128" s="431" t="s">
        <v>1658</v>
      </c>
      <c r="D128" s="431" t="s">
        <v>1204</v>
      </c>
      <c r="E128" s="431" t="s">
        <v>1537</v>
      </c>
      <c r="F128" s="431" t="s">
        <v>1659</v>
      </c>
      <c r="G128" s="431">
        <v>1750</v>
      </c>
      <c r="H128" s="432">
        <v>14001002438</v>
      </c>
      <c r="I128" s="431" t="s">
        <v>1660</v>
      </c>
    </row>
    <row r="129" spans="1:9" ht="30" x14ac:dyDescent="0.2">
      <c r="A129" s="430">
        <v>114</v>
      </c>
      <c r="B129" s="430" t="s">
        <v>1127</v>
      </c>
      <c r="C129" s="431" t="s">
        <v>2556</v>
      </c>
      <c r="D129" s="431" t="s">
        <v>2557</v>
      </c>
      <c r="E129" s="431" t="s">
        <v>1333</v>
      </c>
      <c r="F129" s="431" t="s">
        <v>2558</v>
      </c>
      <c r="G129" s="431">
        <v>1250</v>
      </c>
      <c r="H129" s="436" t="s">
        <v>2559</v>
      </c>
      <c r="I129" s="431" t="s">
        <v>2560</v>
      </c>
    </row>
    <row r="130" spans="1:9" ht="30" x14ac:dyDescent="0.2">
      <c r="A130" s="430">
        <v>115</v>
      </c>
      <c r="B130" s="430" t="s">
        <v>1127</v>
      </c>
      <c r="C130" s="431" t="s">
        <v>2561</v>
      </c>
      <c r="D130" s="431" t="s">
        <v>2562</v>
      </c>
      <c r="E130" s="431" t="s">
        <v>1333</v>
      </c>
      <c r="F130" s="431" t="s">
        <v>2563</v>
      </c>
      <c r="G130" s="431">
        <v>500</v>
      </c>
      <c r="H130" s="436" t="s">
        <v>2564</v>
      </c>
      <c r="I130" s="431" t="s">
        <v>2565</v>
      </c>
    </row>
    <row r="131" spans="1:9" ht="30" x14ac:dyDescent="0.2">
      <c r="A131" s="430">
        <v>116</v>
      </c>
      <c r="B131" s="430" t="s">
        <v>1127</v>
      </c>
      <c r="C131" s="431" t="s">
        <v>2566</v>
      </c>
      <c r="D131" s="431" t="s">
        <v>2567</v>
      </c>
      <c r="E131" s="431" t="s">
        <v>1333</v>
      </c>
      <c r="F131" s="431" t="s">
        <v>2568</v>
      </c>
      <c r="G131" s="431">
        <v>375</v>
      </c>
      <c r="H131" s="436" t="s">
        <v>2569</v>
      </c>
      <c r="I131" s="431" t="s">
        <v>2570</v>
      </c>
    </row>
    <row r="132" spans="1:9" ht="30" x14ac:dyDescent="0.2">
      <c r="A132" s="430">
        <v>117</v>
      </c>
      <c r="B132" s="430" t="s">
        <v>1127</v>
      </c>
      <c r="C132" s="431" t="s">
        <v>2571</v>
      </c>
      <c r="D132" s="431" t="s">
        <v>2572</v>
      </c>
      <c r="E132" s="431" t="s">
        <v>1333</v>
      </c>
      <c r="F132" s="431" t="s">
        <v>1664</v>
      </c>
      <c r="G132" s="431">
        <v>400</v>
      </c>
      <c r="H132" s="436" t="s">
        <v>2573</v>
      </c>
      <c r="I132" s="431" t="s">
        <v>2574</v>
      </c>
    </row>
    <row r="133" spans="1:9" ht="30" x14ac:dyDescent="0.2">
      <c r="A133" s="430">
        <v>118</v>
      </c>
      <c r="B133" s="430" t="s">
        <v>1127</v>
      </c>
      <c r="C133" s="431" t="s">
        <v>2575</v>
      </c>
      <c r="D133" s="431" t="s">
        <v>2576</v>
      </c>
      <c r="E133" s="431" t="s">
        <v>1333</v>
      </c>
      <c r="F133" s="431" t="s">
        <v>2563</v>
      </c>
      <c r="G133" s="431">
        <v>375</v>
      </c>
      <c r="H133" s="436" t="s">
        <v>2577</v>
      </c>
      <c r="I133" s="431" t="s">
        <v>2578</v>
      </c>
    </row>
    <row r="134" spans="1:9" ht="30" x14ac:dyDescent="0.2">
      <c r="A134" s="430">
        <v>119</v>
      </c>
      <c r="B134" s="430" t="s">
        <v>1127</v>
      </c>
      <c r="C134" s="431" t="s">
        <v>2579</v>
      </c>
      <c r="D134" s="431" t="s">
        <v>2580</v>
      </c>
      <c r="E134" s="431" t="s">
        <v>1333</v>
      </c>
      <c r="F134" s="431" t="s">
        <v>2581</v>
      </c>
      <c r="G134" s="431">
        <v>625</v>
      </c>
      <c r="H134" s="436" t="s">
        <v>2582</v>
      </c>
      <c r="I134" s="431" t="s">
        <v>2583</v>
      </c>
    </row>
    <row r="135" spans="1:9" ht="30" x14ac:dyDescent="0.2">
      <c r="A135" s="430">
        <v>120</v>
      </c>
      <c r="B135" s="430" t="s">
        <v>1127</v>
      </c>
      <c r="C135" s="431" t="s">
        <v>2584</v>
      </c>
      <c r="D135" s="431" t="s">
        <v>2585</v>
      </c>
      <c r="E135" s="431" t="s">
        <v>1333</v>
      </c>
      <c r="F135" s="431" t="s">
        <v>2586</v>
      </c>
      <c r="G135" s="431">
        <v>250</v>
      </c>
      <c r="H135" s="436" t="s">
        <v>2587</v>
      </c>
      <c r="I135" s="431" t="s">
        <v>2588</v>
      </c>
    </row>
    <row r="136" spans="1:9" ht="30" x14ac:dyDescent="0.2">
      <c r="A136" s="430">
        <v>121</v>
      </c>
      <c r="B136" s="430" t="s">
        <v>1127</v>
      </c>
      <c r="C136" s="431" t="s">
        <v>2589</v>
      </c>
      <c r="D136" s="431" t="s">
        <v>2590</v>
      </c>
      <c r="E136" s="431" t="s">
        <v>1333</v>
      </c>
      <c r="F136" s="431" t="s">
        <v>1666</v>
      </c>
      <c r="G136" s="431">
        <v>437.5</v>
      </c>
      <c r="H136" s="436" t="s">
        <v>2591</v>
      </c>
      <c r="I136" s="431" t="s">
        <v>2592</v>
      </c>
    </row>
    <row r="137" spans="1:9" ht="30" x14ac:dyDescent="0.2">
      <c r="A137" s="430">
        <v>122</v>
      </c>
      <c r="B137" s="430" t="s">
        <v>1127</v>
      </c>
      <c r="C137" s="431" t="s">
        <v>2589</v>
      </c>
      <c r="D137" s="431" t="s">
        <v>2593</v>
      </c>
      <c r="E137" s="431" t="s">
        <v>1333</v>
      </c>
      <c r="F137" s="431" t="s">
        <v>2594</v>
      </c>
      <c r="G137" s="431">
        <v>375</v>
      </c>
      <c r="H137" s="436" t="s">
        <v>2595</v>
      </c>
      <c r="I137" s="431" t="s">
        <v>2596</v>
      </c>
    </row>
    <row r="138" spans="1:9" ht="30" x14ac:dyDescent="0.2">
      <c r="A138" s="430">
        <v>123</v>
      </c>
      <c r="B138" s="430" t="s">
        <v>1127</v>
      </c>
      <c r="C138" s="431" t="s">
        <v>2589</v>
      </c>
      <c r="D138" s="431" t="s">
        <v>2597</v>
      </c>
      <c r="E138" s="431" t="s">
        <v>1333</v>
      </c>
      <c r="F138" s="431" t="s">
        <v>2598</v>
      </c>
      <c r="G138" s="431">
        <v>375</v>
      </c>
      <c r="H138" s="436" t="s">
        <v>2599</v>
      </c>
      <c r="I138" s="431" t="s">
        <v>2600</v>
      </c>
    </row>
    <row r="139" spans="1:9" ht="30" x14ac:dyDescent="0.2">
      <c r="A139" s="430">
        <v>124</v>
      </c>
      <c r="B139" s="430" t="s">
        <v>1127</v>
      </c>
      <c r="C139" s="431" t="s">
        <v>2601</v>
      </c>
      <c r="D139" s="431" t="s">
        <v>2602</v>
      </c>
      <c r="E139" s="431" t="s">
        <v>1333</v>
      </c>
      <c r="F139" s="431" t="s">
        <v>2603</v>
      </c>
      <c r="G139" s="431">
        <v>250</v>
      </c>
      <c r="H139" s="436" t="s">
        <v>2604</v>
      </c>
      <c r="I139" s="431" t="s">
        <v>2605</v>
      </c>
    </row>
    <row r="140" spans="1:9" ht="30" x14ac:dyDescent="0.2">
      <c r="A140" s="430">
        <v>125</v>
      </c>
      <c r="B140" s="430" t="s">
        <v>1127</v>
      </c>
      <c r="C140" s="431" t="s">
        <v>2606</v>
      </c>
      <c r="D140" s="431" t="s">
        <v>2607</v>
      </c>
      <c r="E140" s="431" t="s">
        <v>1333</v>
      </c>
      <c r="F140" s="431" t="s">
        <v>2608</v>
      </c>
      <c r="G140" s="431">
        <v>250</v>
      </c>
      <c r="H140" s="436" t="s">
        <v>2609</v>
      </c>
      <c r="I140" s="431" t="s">
        <v>2610</v>
      </c>
    </row>
    <row r="141" spans="1:9" ht="30" x14ac:dyDescent="0.2">
      <c r="A141" s="430">
        <v>126</v>
      </c>
      <c r="B141" s="430" t="s">
        <v>1127</v>
      </c>
      <c r="C141" s="431" t="s">
        <v>2606</v>
      </c>
      <c r="D141" s="431" t="s">
        <v>2611</v>
      </c>
      <c r="E141" s="431" t="s">
        <v>1333</v>
      </c>
      <c r="F141" s="431" t="s">
        <v>2612</v>
      </c>
      <c r="G141" s="431">
        <v>375</v>
      </c>
      <c r="H141" s="436" t="s">
        <v>2613</v>
      </c>
      <c r="I141" s="431" t="s">
        <v>2614</v>
      </c>
    </row>
    <row r="142" spans="1:9" ht="30" x14ac:dyDescent="0.2">
      <c r="A142" s="430">
        <v>127</v>
      </c>
      <c r="B142" s="430" t="s">
        <v>1127</v>
      </c>
      <c r="C142" s="431" t="s">
        <v>2615</v>
      </c>
      <c r="D142" s="431" t="s">
        <v>2616</v>
      </c>
      <c r="E142" s="431" t="s">
        <v>1333</v>
      </c>
      <c r="F142" s="431" t="s">
        <v>2598</v>
      </c>
      <c r="G142" s="431">
        <v>375</v>
      </c>
      <c r="H142" s="436" t="s">
        <v>2617</v>
      </c>
      <c r="I142" s="431" t="s">
        <v>2618</v>
      </c>
    </row>
    <row r="143" spans="1:9" ht="30" x14ac:dyDescent="0.2">
      <c r="A143" s="430">
        <v>128</v>
      </c>
      <c r="B143" s="430" t="s">
        <v>1127</v>
      </c>
      <c r="C143" s="431" t="s">
        <v>2615</v>
      </c>
      <c r="D143" s="431" t="s">
        <v>2619</v>
      </c>
      <c r="E143" s="431" t="s">
        <v>1333</v>
      </c>
      <c r="F143" s="431" t="s">
        <v>2620</v>
      </c>
      <c r="G143" s="431">
        <v>375</v>
      </c>
      <c r="H143" s="436" t="s">
        <v>2621</v>
      </c>
      <c r="I143" s="431" t="s">
        <v>2622</v>
      </c>
    </row>
    <row r="144" spans="1:9" ht="30" x14ac:dyDescent="0.2">
      <c r="A144" s="430">
        <v>129</v>
      </c>
      <c r="B144" s="430" t="s">
        <v>1127</v>
      </c>
      <c r="C144" s="431" t="s">
        <v>2623</v>
      </c>
      <c r="D144" s="431" t="s">
        <v>2624</v>
      </c>
      <c r="E144" s="431" t="s">
        <v>1333</v>
      </c>
      <c r="F144" s="431" t="s">
        <v>1211</v>
      </c>
      <c r="G144" s="431">
        <v>500</v>
      </c>
      <c r="H144" s="436" t="s">
        <v>2625</v>
      </c>
      <c r="I144" s="431" t="s">
        <v>2626</v>
      </c>
    </row>
    <row r="145" spans="1:9" ht="30" x14ac:dyDescent="0.2">
      <c r="A145" s="430">
        <v>130</v>
      </c>
      <c r="B145" s="430" t="s">
        <v>1127</v>
      </c>
      <c r="C145" s="431" t="s">
        <v>2627</v>
      </c>
      <c r="D145" s="431" t="s">
        <v>2628</v>
      </c>
      <c r="E145" s="431" t="s">
        <v>1333</v>
      </c>
      <c r="F145" s="431" t="s">
        <v>2629</v>
      </c>
      <c r="G145" s="431">
        <v>500</v>
      </c>
      <c r="H145" s="436" t="s">
        <v>2630</v>
      </c>
      <c r="I145" s="431" t="s">
        <v>2631</v>
      </c>
    </row>
    <row r="146" spans="1:9" ht="30" x14ac:dyDescent="0.2">
      <c r="A146" s="430">
        <v>131</v>
      </c>
      <c r="B146" s="430" t="s">
        <v>1127</v>
      </c>
      <c r="C146" s="431" t="s">
        <v>2632</v>
      </c>
      <c r="D146" s="431" t="s">
        <v>2633</v>
      </c>
      <c r="E146" s="431" t="s">
        <v>1333</v>
      </c>
      <c r="F146" s="431" t="s">
        <v>2634</v>
      </c>
      <c r="G146" s="431">
        <v>625</v>
      </c>
      <c r="H146" s="436" t="s">
        <v>2635</v>
      </c>
      <c r="I146" s="431" t="s">
        <v>2636</v>
      </c>
    </row>
    <row r="147" spans="1:9" ht="30" x14ac:dyDescent="0.2">
      <c r="A147" s="430">
        <v>132</v>
      </c>
      <c r="B147" s="430" t="s">
        <v>1127</v>
      </c>
      <c r="C147" s="431" t="s">
        <v>2637</v>
      </c>
      <c r="D147" s="431" t="s">
        <v>2638</v>
      </c>
      <c r="E147" s="431" t="s">
        <v>1333</v>
      </c>
      <c r="F147" s="431" t="s">
        <v>2639</v>
      </c>
      <c r="G147" s="431">
        <v>500</v>
      </c>
      <c r="H147" s="436" t="s">
        <v>2640</v>
      </c>
      <c r="I147" s="431" t="s">
        <v>2641</v>
      </c>
    </row>
    <row r="148" spans="1:9" ht="30" x14ac:dyDescent="0.2">
      <c r="A148" s="430">
        <v>133</v>
      </c>
      <c r="B148" s="430" t="s">
        <v>1127</v>
      </c>
      <c r="C148" s="431" t="s">
        <v>2642</v>
      </c>
      <c r="D148" s="431" t="s">
        <v>2643</v>
      </c>
      <c r="E148" s="431" t="s">
        <v>1333</v>
      </c>
      <c r="F148" s="431" t="s">
        <v>2644</v>
      </c>
      <c r="G148" s="431">
        <v>375</v>
      </c>
      <c r="H148" s="436" t="s">
        <v>2645</v>
      </c>
      <c r="I148" s="431" t="s">
        <v>2646</v>
      </c>
    </row>
    <row r="149" spans="1:9" ht="30" x14ac:dyDescent="0.2">
      <c r="A149" s="430">
        <v>134</v>
      </c>
      <c r="B149" s="430" t="s">
        <v>1127</v>
      </c>
      <c r="C149" s="431" t="s">
        <v>2623</v>
      </c>
      <c r="D149" s="431" t="s">
        <v>2647</v>
      </c>
      <c r="E149" s="431" t="s">
        <v>1333</v>
      </c>
      <c r="F149" s="431" t="s">
        <v>2563</v>
      </c>
      <c r="G149" s="431">
        <v>500</v>
      </c>
      <c r="H149" s="436" t="s">
        <v>2648</v>
      </c>
      <c r="I149" s="431" t="s">
        <v>2649</v>
      </c>
    </row>
    <row r="150" spans="1:9" ht="30" x14ac:dyDescent="0.2">
      <c r="A150" s="430">
        <v>135</v>
      </c>
      <c r="B150" s="430" t="s">
        <v>1127</v>
      </c>
      <c r="C150" s="431" t="s">
        <v>2650</v>
      </c>
      <c r="D150" s="431" t="s">
        <v>2651</v>
      </c>
      <c r="E150" s="431" t="s">
        <v>1333</v>
      </c>
      <c r="F150" s="431" t="s">
        <v>2652</v>
      </c>
      <c r="G150" s="431">
        <v>625</v>
      </c>
      <c r="H150" s="436" t="s">
        <v>2653</v>
      </c>
      <c r="I150" s="431" t="s">
        <v>2654</v>
      </c>
    </row>
    <row r="151" spans="1:9" ht="30" x14ac:dyDescent="0.2">
      <c r="A151" s="430">
        <v>136</v>
      </c>
      <c r="B151" s="430" t="s">
        <v>1127</v>
      </c>
      <c r="C151" s="431" t="s">
        <v>2655</v>
      </c>
      <c r="D151" s="431" t="s">
        <v>2656</v>
      </c>
      <c r="E151" s="431" t="s">
        <v>1333</v>
      </c>
      <c r="F151" s="431" t="s">
        <v>2598</v>
      </c>
      <c r="G151" s="431">
        <v>500</v>
      </c>
      <c r="H151" s="436" t="s">
        <v>2657</v>
      </c>
      <c r="I151" s="431" t="s">
        <v>2658</v>
      </c>
    </row>
    <row r="152" spans="1:9" ht="30" x14ac:dyDescent="0.2">
      <c r="A152" s="430">
        <v>137</v>
      </c>
      <c r="B152" s="430" t="s">
        <v>1127</v>
      </c>
      <c r="C152" s="431" t="s">
        <v>2659</v>
      </c>
      <c r="D152" s="431" t="s">
        <v>2660</v>
      </c>
      <c r="E152" s="431" t="s">
        <v>1333</v>
      </c>
      <c r="F152" s="431" t="s">
        <v>1664</v>
      </c>
      <c r="G152" s="431">
        <v>375</v>
      </c>
      <c r="H152" s="436" t="s">
        <v>2661</v>
      </c>
      <c r="I152" s="431" t="s">
        <v>2662</v>
      </c>
    </row>
    <row r="153" spans="1:9" ht="15" x14ac:dyDescent="0.2">
      <c r="A153" s="430">
        <v>138</v>
      </c>
      <c r="B153" s="430" t="s">
        <v>1127</v>
      </c>
      <c r="C153" s="431" t="s">
        <v>2663</v>
      </c>
      <c r="D153" s="431" t="s">
        <v>2664</v>
      </c>
      <c r="E153" s="431" t="s">
        <v>1333</v>
      </c>
      <c r="F153" s="431" t="s">
        <v>2665</v>
      </c>
      <c r="G153" s="431">
        <v>500</v>
      </c>
      <c r="H153" s="436" t="s">
        <v>2666</v>
      </c>
      <c r="I153" s="431" t="s">
        <v>2667</v>
      </c>
    </row>
    <row r="154" spans="1:9" ht="15" x14ac:dyDescent="0.2">
      <c r="A154" s="430">
        <v>139</v>
      </c>
      <c r="B154" s="430" t="s">
        <v>1127</v>
      </c>
      <c r="C154" s="431" t="s">
        <v>2668</v>
      </c>
      <c r="D154" s="431" t="s">
        <v>2669</v>
      </c>
      <c r="E154" s="431" t="s">
        <v>1333</v>
      </c>
      <c r="F154" s="431" t="s">
        <v>2563</v>
      </c>
      <c r="G154" s="431">
        <v>500</v>
      </c>
      <c r="H154" s="436" t="s">
        <v>2670</v>
      </c>
      <c r="I154" s="431" t="s">
        <v>2671</v>
      </c>
    </row>
    <row r="155" spans="1:9" ht="30" x14ac:dyDescent="0.2">
      <c r="A155" s="430">
        <v>140</v>
      </c>
      <c r="B155" s="430" t="s">
        <v>1127</v>
      </c>
      <c r="C155" s="431" t="s">
        <v>2672</v>
      </c>
      <c r="D155" s="431" t="s">
        <v>2673</v>
      </c>
      <c r="E155" s="431" t="s">
        <v>1333</v>
      </c>
      <c r="F155" s="431" t="s">
        <v>2674</v>
      </c>
      <c r="G155" s="431">
        <v>375</v>
      </c>
      <c r="H155" s="436" t="s">
        <v>2675</v>
      </c>
      <c r="I155" s="431" t="s">
        <v>2676</v>
      </c>
    </row>
    <row r="156" spans="1:9" ht="30" x14ac:dyDescent="0.2">
      <c r="A156" s="430">
        <v>141</v>
      </c>
      <c r="B156" s="430" t="s">
        <v>1127</v>
      </c>
      <c r="C156" s="431" t="s">
        <v>2677</v>
      </c>
      <c r="D156" s="431" t="s">
        <v>2678</v>
      </c>
      <c r="E156" s="431" t="s">
        <v>1333</v>
      </c>
      <c r="F156" s="431" t="s">
        <v>1666</v>
      </c>
      <c r="G156" s="431">
        <v>500</v>
      </c>
      <c r="H156" s="436" t="s">
        <v>2679</v>
      </c>
      <c r="I156" s="431" t="s">
        <v>2680</v>
      </c>
    </row>
    <row r="157" spans="1:9" ht="30" x14ac:dyDescent="0.2">
      <c r="A157" s="430">
        <v>142</v>
      </c>
      <c r="B157" s="430" t="s">
        <v>1127</v>
      </c>
      <c r="C157" s="431" t="s">
        <v>2681</v>
      </c>
      <c r="D157" s="431" t="s">
        <v>2682</v>
      </c>
      <c r="E157" s="431" t="s">
        <v>1333</v>
      </c>
      <c r="F157" s="431" t="s">
        <v>2683</v>
      </c>
      <c r="G157" s="431">
        <v>625</v>
      </c>
      <c r="H157" s="436" t="s">
        <v>2684</v>
      </c>
      <c r="I157" s="431" t="s">
        <v>2685</v>
      </c>
    </row>
    <row r="158" spans="1:9" ht="30" x14ac:dyDescent="0.2">
      <c r="A158" s="430">
        <v>143</v>
      </c>
      <c r="B158" s="430" t="s">
        <v>1127</v>
      </c>
      <c r="C158" s="431" t="s">
        <v>2686</v>
      </c>
      <c r="D158" s="431" t="s">
        <v>2687</v>
      </c>
      <c r="E158" s="431" t="s">
        <v>1333</v>
      </c>
      <c r="F158" s="431" t="s">
        <v>2688</v>
      </c>
      <c r="G158" s="431">
        <v>375</v>
      </c>
      <c r="H158" s="436" t="s">
        <v>2689</v>
      </c>
      <c r="I158" s="431" t="s">
        <v>2690</v>
      </c>
    </row>
    <row r="159" spans="1:9" ht="30" x14ac:dyDescent="0.2">
      <c r="A159" s="430">
        <v>144</v>
      </c>
      <c r="B159" s="430" t="s">
        <v>1127</v>
      </c>
      <c r="C159" s="431" t="s">
        <v>2691</v>
      </c>
      <c r="D159" s="431" t="s">
        <v>2692</v>
      </c>
      <c r="E159" s="431" t="s">
        <v>1333</v>
      </c>
      <c r="F159" s="431" t="s">
        <v>2598</v>
      </c>
      <c r="G159" s="431">
        <v>375</v>
      </c>
      <c r="H159" s="436" t="s">
        <v>2693</v>
      </c>
      <c r="I159" s="431" t="s">
        <v>2694</v>
      </c>
    </row>
    <row r="160" spans="1:9" ht="15" x14ac:dyDescent="0.2">
      <c r="A160" s="430">
        <v>145</v>
      </c>
      <c r="B160" s="430" t="s">
        <v>1127</v>
      </c>
      <c r="C160" s="431" t="s">
        <v>2695</v>
      </c>
      <c r="D160" s="431" t="s">
        <v>2696</v>
      </c>
      <c r="E160" s="431" t="s">
        <v>1333</v>
      </c>
      <c r="F160" s="431" t="s">
        <v>1664</v>
      </c>
      <c r="G160" s="431">
        <v>500</v>
      </c>
      <c r="H160" s="436" t="s">
        <v>2697</v>
      </c>
      <c r="I160" s="431" t="s">
        <v>2698</v>
      </c>
    </row>
    <row r="161" spans="1:9" ht="30" x14ac:dyDescent="0.2">
      <c r="A161" s="430">
        <v>146</v>
      </c>
      <c r="B161" s="430" t="s">
        <v>1127</v>
      </c>
      <c r="C161" s="431" t="s">
        <v>2699</v>
      </c>
      <c r="D161" s="431" t="s">
        <v>2700</v>
      </c>
      <c r="E161" s="431" t="s">
        <v>1333</v>
      </c>
      <c r="F161" s="431" t="s">
        <v>1301</v>
      </c>
      <c r="G161" s="431">
        <v>500</v>
      </c>
      <c r="H161" s="436" t="s">
        <v>2701</v>
      </c>
      <c r="I161" s="431" t="s">
        <v>2702</v>
      </c>
    </row>
    <row r="162" spans="1:9" ht="30" x14ac:dyDescent="0.2">
      <c r="A162" s="430">
        <v>147</v>
      </c>
      <c r="B162" s="430" t="s">
        <v>1127</v>
      </c>
      <c r="C162" s="431" t="s">
        <v>2703</v>
      </c>
      <c r="D162" s="431" t="s">
        <v>2704</v>
      </c>
      <c r="E162" s="431" t="s">
        <v>1333</v>
      </c>
      <c r="F162" s="431" t="s">
        <v>1364</v>
      </c>
      <c r="G162" s="431">
        <v>500</v>
      </c>
      <c r="H162" s="436" t="s">
        <v>2705</v>
      </c>
      <c r="I162" s="431" t="s">
        <v>2706</v>
      </c>
    </row>
    <row r="163" spans="1:9" ht="15" x14ac:dyDescent="0.2">
      <c r="A163" s="430">
        <v>148</v>
      </c>
      <c r="B163" s="430" t="s">
        <v>1127</v>
      </c>
      <c r="C163" s="431" t="s">
        <v>2707</v>
      </c>
      <c r="D163" s="431" t="s">
        <v>2708</v>
      </c>
      <c r="E163" s="431" t="s">
        <v>1333</v>
      </c>
      <c r="F163" s="431" t="s">
        <v>1664</v>
      </c>
      <c r="G163" s="431">
        <v>500</v>
      </c>
      <c r="H163" s="436" t="s">
        <v>2709</v>
      </c>
      <c r="I163" s="431" t="s">
        <v>2710</v>
      </c>
    </row>
    <row r="164" spans="1:9" ht="15" x14ac:dyDescent="0.2">
      <c r="A164" s="430">
        <v>149</v>
      </c>
      <c r="B164" s="430" t="s">
        <v>1127</v>
      </c>
      <c r="C164" s="431" t="s">
        <v>2711</v>
      </c>
      <c r="D164" s="431" t="s">
        <v>2712</v>
      </c>
      <c r="E164" s="431" t="s">
        <v>1333</v>
      </c>
      <c r="F164" s="431" t="s">
        <v>1301</v>
      </c>
      <c r="G164" s="431">
        <v>500</v>
      </c>
      <c r="H164" s="436" t="s">
        <v>2713</v>
      </c>
      <c r="I164" s="431" t="s">
        <v>2714</v>
      </c>
    </row>
    <row r="165" spans="1:9" ht="15" x14ac:dyDescent="0.2">
      <c r="A165" s="430">
        <v>150</v>
      </c>
      <c r="B165" s="430" t="s">
        <v>1127</v>
      </c>
      <c r="C165" s="431" t="s">
        <v>2715</v>
      </c>
      <c r="D165" s="431" t="s">
        <v>2716</v>
      </c>
      <c r="E165" s="431" t="s">
        <v>1333</v>
      </c>
      <c r="F165" s="431" t="s">
        <v>2717</v>
      </c>
      <c r="G165" s="431">
        <v>875</v>
      </c>
      <c r="H165" s="436" t="s">
        <v>2718</v>
      </c>
      <c r="I165" s="431" t="s">
        <v>2719</v>
      </c>
    </row>
    <row r="166" spans="1:9" ht="30" x14ac:dyDescent="0.2">
      <c r="A166" s="430">
        <v>151</v>
      </c>
      <c r="B166" s="430" t="s">
        <v>1127</v>
      </c>
      <c r="C166" s="431" t="s">
        <v>2720</v>
      </c>
      <c r="D166" s="431" t="s">
        <v>2721</v>
      </c>
      <c r="E166" s="431" t="s">
        <v>1333</v>
      </c>
      <c r="F166" s="431" t="s">
        <v>2581</v>
      </c>
      <c r="G166" s="431">
        <v>500</v>
      </c>
      <c r="H166" s="436" t="s">
        <v>2722</v>
      </c>
      <c r="I166" s="431" t="s">
        <v>2723</v>
      </c>
    </row>
    <row r="167" spans="1:9" ht="15" x14ac:dyDescent="0.2">
      <c r="A167" s="430">
        <v>152</v>
      </c>
      <c r="B167" s="430" t="s">
        <v>1127</v>
      </c>
      <c r="C167" s="431" t="s">
        <v>2724</v>
      </c>
      <c r="D167" s="431" t="s">
        <v>2725</v>
      </c>
      <c r="E167" s="431" t="s">
        <v>1333</v>
      </c>
      <c r="F167" s="431" t="s">
        <v>2726</v>
      </c>
      <c r="G167" s="431">
        <v>500</v>
      </c>
      <c r="H167" s="436" t="s">
        <v>2727</v>
      </c>
      <c r="I167" s="431" t="s">
        <v>2728</v>
      </c>
    </row>
    <row r="168" spans="1:9" ht="30" x14ac:dyDescent="0.2">
      <c r="A168" s="430">
        <v>153</v>
      </c>
      <c r="B168" s="430" t="s">
        <v>1127</v>
      </c>
      <c r="C168" s="431" t="s">
        <v>2729</v>
      </c>
      <c r="D168" s="431" t="s">
        <v>2730</v>
      </c>
      <c r="E168" s="431" t="s">
        <v>1333</v>
      </c>
      <c r="F168" s="431" t="s">
        <v>2731</v>
      </c>
      <c r="G168" s="431">
        <v>500</v>
      </c>
      <c r="H168" s="436" t="s">
        <v>2732</v>
      </c>
      <c r="I168" s="431" t="s">
        <v>2733</v>
      </c>
    </row>
    <row r="169" spans="1:9" ht="15" x14ac:dyDescent="0.2">
      <c r="A169" s="430">
        <v>154</v>
      </c>
      <c r="B169" s="430" t="s">
        <v>1127</v>
      </c>
      <c r="C169" s="431" t="s">
        <v>2707</v>
      </c>
      <c r="D169" s="431" t="s">
        <v>2734</v>
      </c>
      <c r="E169" s="431" t="s">
        <v>1333</v>
      </c>
      <c r="F169" s="431" t="s">
        <v>1440</v>
      </c>
      <c r="G169" s="431">
        <v>500</v>
      </c>
      <c r="H169" s="436" t="s">
        <v>2735</v>
      </c>
      <c r="I169" s="431" t="s">
        <v>2736</v>
      </c>
    </row>
    <row r="170" spans="1:9" ht="15" x14ac:dyDescent="0.2">
      <c r="A170" s="430">
        <v>155</v>
      </c>
      <c r="B170" s="430" t="s">
        <v>1127</v>
      </c>
      <c r="C170" s="431" t="s">
        <v>2737</v>
      </c>
      <c r="D170" s="431" t="s">
        <v>2738</v>
      </c>
      <c r="E170" s="431" t="s">
        <v>1333</v>
      </c>
      <c r="F170" s="431" t="s">
        <v>1301</v>
      </c>
      <c r="G170" s="431">
        <v>500</v>
      </c>
      <c r="H170" s="436" t="s">
        <v>2739</v>
      </c>
      <c r="I170" s="431" t="s">
        <v>2740</v>
      </c>
    </row>
    <row r="171" spans="1:9" ht="15" x14ac:dyDescent="0.2">
      <c r="A171" s="430">
        <v>156</v>
      </c>
      <c r="B171" s="430" t="s">
        <v>1127</v>
      </c>
      <c r="C171" s="431" t="s">
        <v>2741</v>
      </c>
      <c r="D171" s="431" t="s">
        <v>2742</v>
      </c>
      <c r="E171" s="431" t="s">
        <v>1333</v>
      </c>
      <c r="F171" s="431" t="s">
        <v>1364</v>
      </c>
      <c r="G171" s="431">
        <v>500</v>
      </c>
      <c r="H171" s="436" t="s">
        <v>2743</v>
      </c>
      <c r="I171" s="431" t="s">
        <v>2744</v>
      </c>
    </row>
    <row r="172" spans="1:9" ht="15" x14ac:dyDescent="0.2">
      <c r="A172" s="430">
        <v>157</v>
      </c>
      <c r="B172" s="430" t="s">
        <v>1127</v>
      </c>
      <c r="C172" s="431" t="s">
        <v>2745</v>
      </c>
      <c r="D172" s="431" t="s">
        <v>2746</v>
      </c>
      <c r="E172" s="431" t="s">
        <v>1333</v>
      </c>
      <c r="F172" s="431" t="s">
        <v>1364</v>
      </c>
      <c r="G172" s="431">
        <v>500</v>
      </c>
      <c r="H172" s="436" t="s">
        <v>2747</v>
      </c>
      <c r="I172" s="431" t="s">
        <v>2748</v>
      </c>
    </row>
    <row r="173" spans="1:9" ht="15" x14ac:dyDescent="0.2">
      <c r="A173" s="430">
        <v>158</v>
      </c>
      <c r="B173" s="430" t="s">
        <v>1127</v>
      </c>
      <c r="C173" s="431" t="s">
        <v>2749</v>
      </c>
      <c r="D173" s="431" t="s">
        <v>2750</v>
      </c>
      <c r="E173" s="431" t="s">
        <v>1333</v>
      </c>
      <c r="F173" s="431" t="s">
        <v>2563</v>
      </c>
      <c r="G173" s="431">
        <v>500</v>
      </c>
      <c r="H173" s="436" t="s">
        <v>2751</v>
      </c>
      <c r="I173" s="431" t="s">
        <v>2752</v>
      </c>
    </row>
    <row r="174" spans="1:9" ht="30" x14ac:dyDescent="0.2">
      <c r="A174" s="430">
        <v>159</v>
      </c>
      <c r="B174" s="430" t="s">
        <v>1127</v>
      </c>
      <c r="C174" s="431" t="s">
        <v>2753</v>
      </c>
      <c r="D174" s="431" t="s">
        <v>2754</v>
      </c>
      <c r="E174" s="431" t="s">
        <v>1333</v>
      </c>
      <c r="F174" s="431" t="s">
        <v>2755</v>
      </c>
      <c r="G174" s="431">
        <v>500</v>
      </c>
      <c r="H174" s="436" t="s">
        <v>2756</v>
      </c>
      <c r="I174" s="431" t="s">
        <v>2757</v>
      </c>
    </row>
    <row r="175" spans="1:9" ht="30" x14ac:dyDescent="0.2">
      <c r="A175" s="430">
        <v>160</v>
      </c>
      <c r="B175" s="430" t="s">
        <v>1127</v>
      </c>
      <c r="C175" s="431" t="s">
        <v>2758</v>
      </c>
      <c r="D175" s="431" t="s">
        <v>2759</v>
      </c>
      <c r="E175" s="431" t="s">
        <v>1333</v>
      </c>
      <c r="F175" s="431" t="s">
        <v>1364</v>
      </c>
      <c r="G175" s="431">
        <v>500</v>
      </c>
      <c r="H175" s="436" t="s">
        <v>2760</v>
      </c>
      <c r="I175" s="431" t="s">
        <v>2761</v>
      </c>
    </row>
    <row r="176" spans="1:9" ht="15" x14ac:dyDescent="0.2">
      <c r="A176" s="430">
        <v>161</v>
      </c>
      <c r="B176" s="430" t="s">
        <v>1127</v>
      </c>
      <c r="C176" s="431" t="s">
        <v>2753</v>
      </c>
      <c r="D176" s="431" t="s">
        <v>2762</v>
      </c>
      <c r="E176" s="431" t="s">
        <v>1333</v>
      </c>
      <c r="F176" s="431" t="s">
        <v>2563</v>
      </c>
      <c r="G176" s="431">
        <v>500</v>
      </c>
      <c r="H176" s="436" t="s">
        <v>2763</v>
      </c>
      <c r="I176" s="431" t="s">
        <v>2764</v>
      </c>
    </row>
    <row r="177" spans="1:9" ht="15" x14ac:dyDescent="0.2">
      <c r="A177" s="430">
        <v>162</v>
      </c>
      <c r="B177" s="430" t="s">
        <v>1127</v>
      </c>
      <c r="C177" s="431" t="s">
        <v>2765</v>
      </c>
      <c r="D177" s="431" t="s">
        <v>2766</v>
      </c>
      <c r="E177" s="431" t="s">
        <v>1333</v>
      </c>
      <c r="F177" s="431" t="s">
        <v>2767</v>
      </c>
      <c r="G177" s="431">
        <v>500</v>
      </c>
      <c r="H177" s="436" t="s">
        <v>2768</v>
      </c>
      <c r="I177" s="431" t="s">
        <v>2769</v>
      </c>
    </row>
    <row r="178" spans="1:9" ht="15" x14ac:dyDescent="0.2">
      <c r="A178" s="430">
        <v>163</v>
      </c>
      <c r="B178" s="430" t="s">
        <v>1127</v>
      </c>
      <c r="C178" s="431" t="s">
        <v>2765</v>
      </c>
      <c r="D178" s="431" t="s">
        <v>2770</v>
      </c>
      <c r="E178" s="431" t="s">
        <v>1333</v>
      </c>
      <c r="F178" s="431" t="s">
        <v>2771</v>
      </c>
      <c r="G178" s="431">
        <v>500</v>
      </c>
      <c r="H178" s="436" t="s">
        <v>2772</v>
      </c>
      <c r="I178" s="431" t="s">
        <v>2773</v>
      </c>
    </row>
    <row r="179" spans="1:9" ht="15" x14ac:dyDescent="0.2">
      <c r="A179" s="430">
        <v>164</v>
      </c>
      <c r="B179" s="430" t="s">
        <v>1127</v>
      </c>
      <c r="C179" s="431" t="s">
        <v>2774</v>
      </c>
      <c r="D179" s="431" t="s">
        <v>2775</v>
      </c>
      <c r="E179" s="431" t="s">
        <v>1333</v>
      </c>
      <c r="F179" s="431" t="s">
        <v>1310</v>
      </c>
      <c r="G179" s="431">
        <v>500</v>
      </c>
      <c r="H179" s="436" t="s">
        <v>2776</v>
      </c>
      <c r="I179" s="431" t="s">
        <v>2777</v>
      </c>
    </row>
    <row r="180" spans="1:9" ht="45" x14ac:dyDescent="0.2">
      <c r="A180" s="430">
        <v>165</v>
      </c>
      <c r="B180" s="430" t="s">
        <v>1127</v>
      </c>
      <c r="C180" s="431" t="s">
        <v>2778</v>
      </c>
      <c r="D180" s="431" t="s">
        <v>2779</v>
      </c>
      <c r="E180" s="431" t="s">
        <v>1333</v>
      </c>
      <c r="F180" s="431" t="s">
        <v>1664</v>
      </c>
      <c r="G180" s="431">
        <v>500</v>
      </c>
      <c r="H180" s="436" t="s">
        <v>2780</v>
      </c>
      <c r="I180" s="431" t="s">
        <v>2781</v>
      </c>
    </row>
    <row r="181" spans="1:9" ht="15" x14ac:dyDescent="0.2">
      <c r="A181" s="430">
        <v>166</v>
      </c>
      <c r="B181" s="430" t="s">
        <v>1127</v>
      </c>
      <c r="C181" s="431" t="s">
        <v>2782</v>
      </c>
      <c r="D181" s="431" t="s">
        <v>2783</v>
      </c>
      <c r="E181" s="431" t="s">
        <v>1333</v>
      </c>
      <c r="F181" s="431" t="s">
        <v>1664</v>
      </c>
      <c r="G181" s="431">
        <v>500</v>
      </c>
      <c r="H181" s="436" t="s">
        <v>2784</v>
      </c>
      <c r="I181" s="431" t="s">
        <v>2785</v>
      </c>
    </row>
    <row r="182" spans="1:9" ht="15" x14ac:dyDescent="0.2">
      <c r="A182" s="430">
        <v>167</v>
      </c>
      <c r="B182" s="430" t="s">
        <v>1127</v>
      </c>
      <c r="C182" s="431" t="s">
        <v>2786</v>
      </c>
      <c r="D182" s="431" t="s">
        <v>2787</v>
      </c>
      <c r="E182" s="431" t="s">
        <v>1333</v>
      </c>
      <c r="F182" s="431" t="s">
        <v>2563</v>
      </c>
      <c r="G182" s="431">
        <v>500</v>
      </c>
      <c r="H182" s="436" t="s">
        <v>2788</v>
      </c>
      <c r="I182" s="431" t="s">
        <v>2789</v>
      </c>
    </row>
    <row r="183" spans="1:9" ht="30" x14ac:dyDescent="0.2">
      <c r="A183" s="430">
        <v>168</v>
      </c>
      <c r="B183" s="430" t="s">
        <v>1127</v>
      </c>
      <c r="C183" s="431" t="s">
        <v>2790</v>
      </c>
      <c r="D183" s="431" t="s">
        <v>2791</v>
      </c>
      <c r="E183" s="431" t="s">
        <v>1333</v>
      </c>
      <c r="F183" s="431" t="s">
        <v>1276</v>
      </c>
      <c r="G183" s="431">
        <v>500</v>
      </c>
      <c r="H183" s="436" t="s">
        <v>2792</v>
      </c>
      <c r="I183" s="431" t="s">
        <v>2793</v>
      </c>
    </row>
    <row r="184" spans="1:9" ht="15" x14ac:dyDescent="0.2">
      <c r="A184" s="430">
        <v>169</v>
      </c>
      <c r="B184" s="430" t="s">
        <v>1127</v>
      </c>
      <c r="C184" s="431" t="s">
        <v>2794</v>
      </c>
      <c r="D184" s="431" t="s">
        <v>2795</v>
      </c>
      <c r="E184" s="431" t="s">
        <v>1333</v>
      </c>
      <c r="F184" s="431" t="s">
        <v>1364</v>
      </c>
      <c r="G184" s="431">
        <v>500</v>
      </c>
      <c r="H184" s="436" t="s">
        <v>2796</v>
      </c>
      <c r="I184" s="431" t="s">
        <v>2797</v>
      </c>
    </row>
    <row r="185" spans="1:9" ht="15" x14ac:dyDescent="0.2">
      <c r="A185" s="430">
        <v>170</v>
      </c>
      <c r="B185" s="430" t="s">
        <v>1127</v>
      </c>
      <c r="C185" s="431" t="s">
        <v>2798</v>
      </c>
      <c r="D185" s="431" t="s">
        <v>2799</v>
      </c>
      <c r="E185" s="431" t="s">
        <v>1333</v>
      </c>
      <c r="F185" s="431" t="s">
        <v>2581</v>
      </c>
      <c r="G185" s="431">
        <v>500</v>
      </c>
      <c r="H185" s="436" t="s">
        <v>2800</v>
      </c>
      <c r="I185" s="431" t="s">
        <v>2801</v>
      </c>
    </row>
    <row r="186" spans="1:9" ht="30" x14ac:dyDescent="0.2">
      <c r="A186" s="430">
        <v>171</v>
      </c>
      <c r="B186" s="430" t="s">
        <v>1127</v>
      </c>
      <c r="C186" s="431" t="s">
        <v>2802</v>
      </c>
      <c r="D186" s="431" t="s">
        <v>2803</v>
      </c>
      <c r="E186" s="431" t="s">
        <v>1333</v>
      </c>
      <c r="F186" s="431" t="s">
        <v>1301</v>
      </c>
      <c r="G186" s="431">
        <v>500</v>
      </c>
      <c r="H186" s="436" t="s">
        <v>2804</v>
      </c>
      <c r="I186" s="431" t="s">
        <v>2805</v>
      </c>
    </row>
    <row r="187" spans="1:9" ht="15" x14ac:dyDescent="0.2">
      <c r="A187" s="430">
        <v>172</v>
      </c>
      <c r="B187" s="430" t="s">
        <v>1127</v>
      </c>
      <c r="C187" s="431" t="s">
        <v>2806</v>
      </c>
      <c r="D187" s="431" t="s">
        <v>2807</v>
      </c>
      <c r="E187" s="431" t="s">
        <v>1333</v>
      </c>
      <c r="F187" s="431" t="s">
        <v>1301</v>
      </c>
      <c r="G187" s="431">
        <v>500</v>
      </c>
      <c r="H187" s="436" t="s">
        <v>2808</v>
      </c>
      <c r="I187" s="431" t="s">
        <v>2809</v>
      </c>
    </row>
    <row r="188" spans="1:9" ht="30" x14ac:dyDescent="0.2">
      <c r="A188" s="430">
        <v>173</v>
      </c>
      <c r="B188" s="430" t="s">
        <v>1127</v>
      </c>
      <c r="C188" s="431" t="s">
        <v>2810</v>
      </c>
      <c r="D188" s="431" t="s">
        <v>2811</v>
      </c>
      <c r="E188" s="431" t="s">
        <v>1333</v>
      </c>
      <c r="F188" s="431" t="s">
        <v>2812</v>
      </c>
      <c r="G188" s="431">
        <v>500</v>
      </c>
      <c r="H188" s="436" t="s">
        <v>2813</v>
      </c>
      <c r="I188" s="431" t="s">
        <v>2814</v>
      </c>
    </row>
    <row r="189" spans="1:9" ht="15" x14ac:dyDescent="0.2">
      <c r="A189" s="430">
        <v>174</v>
      </c>
      <c r="B189" s="430" t="s">
        <v>1127</v>
      </c>
      <c r="C189" s="431" t="s">
        <v>2815</v>
      </c>
      <c r="D189" s="431" t="s">
        <v>2816</v>
      </c>
      <c r="E189" s="431" t="s">
        <v>1333</v>
      </c>
      <c r="F189" s="431" t="s">
        <v>1301</v>
      </c>
      <c r="G189" s="431">
        <v>500</v>
      </c>
      <c r="H189" s="436" t="s">
        <v>2817</v>
      </c>
      <c r="I189" s="431" t="s">
        <v>2818</v>
      </c>
    </row>
    <row r="190" spans="1:9" ht="30" x14ac:dyDescent="0.2">
      <c r="A190" s="430">
        <v>175</v>
      </c>
      <c r="B190" s="430" t="s">
        <v>1127</v>
      </c>
      <c r="C190" s="431" t="s">
        <v>2819</v>
      </c>
      <c r="D190" s="431" t="s">
        <v>2820</v>
      </c>
      <c r="E190" s="431" t="s">
        <v>1333</v>
      </c>
      <c r="F190" s="431" t="s">
        <v>2821</v>
      </c>
      <c r="G190" s="431">
        <v>500</v>
      </c>
      <c r="H190" s="436" t="s">
        <v>2822</v>
      </c>
      <c r="I190" s="431" t="s">
        <v>2823</v>
      </c>
    </row>
    <row r="191" spans="1:9" ht="30" x14ac:dyDescent="0.2">
      <c r="A191" s="430">
        <v>176</v>
      </c>
      <c r="B191" s="430" t="s">
        <v>1127</v>
      </c>
      <c r="C191" s="431" t="s">
        <v>2824</v>
      </c>
      <c r="D191" s="431" t="s">
        <v>2825</v>
      </c>
      <c r="E191" s="431" t="s">
        <v>1333</v>
      </c>
      <c r="F191" s="431" t="s">
        <v>2826</v>
      </c>
      <c r="G191" s="431">
        <v>875</v>
      </c>
      <c r="H191" s="436" t="s">
        <v>2827</v>
      </c>
      <c r="I191" s="431" t="s">
        <v>2828</v>
      </c>
    </row>
    <row r="192" spans="1:9" ht="30" x14ac:dyDescent="0.2">
      <c r="A192" s="430">
        <v>177</v>
      </c>
      <c r="B192" s="430" t="s">
        <v>1127</v>
      </c>
      <c r="C192" s="431" t="s">
        <v>2829</v>
      </c>
      <c r="D192" s="431" t="s">
        <v>2830</v>
      </c>
      <c r="E192" s="431" t="s">
        <v>1333</v>
      </c>
      <c r="F192" s="431" t="s">
        <v>1301</v>
      </c>
      <c r="G192" s="431">
        <v>875</v>
      </c>
      <c r="H192" s="436" t="s">
        <v>2831</v>
      </c>
      <c r="I192" s="431" t="s">
        <v>2832</v>
      </c>
    </row>
    <row r="193" spans="1:9" ht="30" x14ac:dyDescent="0.2">
      <c r="A193" s="430">
        <v>178</v>
      </c>
      <c r="B193" s="430" t="s">
        <v>1127</v>
      </c>
      <c r="C193" s="431" t="s">
        <v>2833</v>
      </c>
      <c r="D193" s="431" t="s">
        <v>2834</v>
      </c>
      <c r="E193" s="431" t="s">
        <v>1333</v>
      </c>
      <c r="F193" s="431" t="s">
        <v>2835</v>
      </c>
      <c r="G193" s="431">
        <v>875</v>
      </c>
      <c r="H193" s="436" t="s">
        <v>2836</v>
      </c>
      <c r="I193" s="431" t="s">
        <v>2837</v>
      </c>
    </row>
    <row r="194" spans="1:9" ht="30" x14ac:dyDescent="0.2">
      <c r="A194" s="430">
        <v>179</v>
      </c>
      <c r="B194" s="430" t="s">
        <v>1127</v>
      </c>
      <c r="C194" s="431" t="s">
        <v>2838</v>
      </c>
      <c r="D194" s="431" t="s">
        <v>2839</v>
      </c>
      <c r="E194" s="431" t="s">
        <v>1333</v>
      </c>
      <c r="F194" s="431" t="s">
        <v>2563</v>
      </c>
      <c r="G194" s="431">
        <v>875</v>
      </c>
      <c r="H194" s="436" t="s">
        <v>2840</v>
      </c>
      <c r="I194" s="431" t="s">
        <v>2841</v>
      </c>
    </row>
    <row r="195" spans="1:9" ht="30" x14ac:dyDescent="0.2">
      <c r="A195" s="430">
        <v>180</v>
      </c>
      <c r="B195" s="430" t="s">
        <v>1127</v>
      </c>
      <c r="C195" s="431" t="s">
        <v>2842</v>
      </c>
      <c r="D195" s="431" t="s">
        <v>2843</v>
      </c>
      <c r="E195" s="431" t="s">
        <v>1333</v>
      </c>
      <c r="F195" s="431" t="s">
        <v>2826</v>
      </c>
      <c r="G195" s="431">
        <v>875</v>
      </c>
      <c r="H195" s="436" t="s">
        <v>2844</v>
      </c>
      <c r="I195" s="431" t="s">
        <v>2845</v>
      </c>
    </row>
    <row r="196" spans="1:9" ht="15" x14ac:dyDescent="0.2">
      <c r="A196" s="430">
        <v>181</v>
      </c>
      <c r="B196" s="430" t="s">
        <v>1127</v>
      </c>
      <c r="C196" s="431" t="s">
        <v>2846</v>
      </c>
      <c r="D196" s="431" t="s">
        <v>2847</v>
      </c>
      <c r="E196" s="431" t="s">
        <v>1333</v>
      </c>
      <c r="F196" s="431" t="s">
        <v>2848</v>
      </c>
      <c r="G196" s="431">
        <v>625</v>
      </c>
      <c r="H196" s="436" t="s">
        <v>2849</v>
      </c>
      <c r="I196" s="431" t="s">
        <v>2850</v>
      </c>
    </row>
    <row r="197" spans="1:9" ht="30" x14ac:dyDescent="0.2">
      <c r="A197" s="430">
        <v>182</v>
      </c>
      <c r="B197" s="430" t="s">
        <v>1127</v>
      </c>
      <c r="C197" s="431" t="s">
        <v>2851</v>
      </c>
      <c r="D197" s="431" t="s">
        <v>2852</v>
      </c>
      <c r="E197" s="431" t="s">
        <v>1333</v>
      </c>
      <c r="F197" s="431" t="s">
        <v>2853</v>
      </c>
      <c r="G197" s="431">
        <v>375</v>
      </c>
      <c r="H197" s="436" t="s">
        <v>2854</v>
      </c>
      <c r="I197" s="431" t="s">
        <v>2855</v>
      </c>
    </row>
    <row r="198" spans="1:9" ht="30" x14ac:dyDescent="0.2">
      <c r="A198" s="430">
        <v>183</v>
      </c>
      <c r="B198" s="430" t="s">
        <v>1127</v>
      </c>
      <c r="C198" s="431" t="s">
        <v>2856</v>
      </c>
      <c r="D198" s="431" t="s">
        <v>2857</v>
      </c>
      <c r="E198" s="431" t="s">
        <v>1333</v>
      </c>
      <c r="F198" s="431" t="s">
        <v>2858</v>
      </c>
      <c r="G198" s="431">
        <v>625</v>
      </c>
      <c r="H198" s="436" t="s">
        <v>2859</v>
      </c>
      <c r="I198" s="431" t="s">
        <v>2860</v>
      </c>
    </row>
    <row r="199" spans="1:9" ht="30" x14ac:dyDescent="0.2">
      <c r="A199" s="430">
        <v>184</v>
      </c>
      <c r="B199" s="430" t="s">
        <v>1127</v>
      </c>
      <c r="C199" s="431" t="s">
        <v>2861</v>
      </c>
      <c r="D199" s="431" t="s">
        <v>2862</v>
      </c>
      <c r="E199" s="431" t="s">
        <v>1333</v>
      </c>
      <c r="F199" s="431" t="s">
        <v>2863</v>
      </c>
      <c r="G199" s="431">
        <v>625</v>
      </c>
      <c r="H199" s="436" t="s">
        <v>2864</v>
      </c>
      <c r="I199" s="431" t="s">
        <v>2865</v>
      </c>
    </row>
    <row r="200" spans="1:9" ht="30" x14ac:dyDescent="0.2">
      <c r="A200" s="430">
        <v>185</v>
      </c>
      <c r="B200" s="430" t="s">
        <v>1127</v>
      </c>
      <c r="C200" s="431" t="s">
        <v>2866</v>
      </c>
      <c r="D200" s="431" t="s">
        <v>2867</v>
      </c>
      <c r="E200" s="431" t="s">
        <v>1333</v>
      </c>
      <c r="F200" s="431" t="s">
        <v>1301</v>
      </c>
      <c r="G200" s="431">
        <v>625</v>
      </c>
      <c r="H200" s="436" t="s">
        <v>2868</v>
      </c>
      <c r="I200" s="431" t="s">
        <v>2869</v>
      </c>
    </row>
    <row r="201" spans="1:9" ht="30" x14ac:dyDescent="0.2">
      <c r="A201" s="430">
        <v>186</v>
      </c>
      <c r="B201" s="430" t="s">
        <v>1127</v>
      </c>
      <c r="C201" s="431" t="s">
        <v>2870</v>
      </c>
      <c r="D201" s="431" t="s">
        <v>2871</v>
      </c>
      <c r="E201" s="431" t="s">
        <v>1333</v>
      </c>
      <c r="F201" s="431" t="s">
        <v>2872</v>
      </c>
      <c r="G201" s="431">
        <v>375</v>
      </c>
      <c r="H201" s="436" t="s">
        <v>2873</v>
      </c>
      <c r="I201" s="431" t="s">
        <v>2874</v>
      </c>
    </row>
    <row r="202" spans="1:9" ht="30" x14ac:dyDescent="0.2">
      <c r="A202" s="430">
        <v>187</v>
      </c>
      <c r="B202" s="430" t="s">
        <v>1127</v>
      </c>
      <c r="C202" s="431" t="s">
        <v>2875</v>
      </c>
      <c r="D202" s="431" t="s">
        <v>2876</v>
      </c>
      <c r="E202" s="431" t="s">
        <v>1333</v>
      </c>
      <c r="F202" s="431" t="s">
        <v>2877</v>
      </c>
      <c r="G202" s="431">
        <v>625</v>
      </c>
      <c r="H202" s="436" t="s">
        <v>2878</v>
      </c>
      <c r="I202" s="431" t="s">
        <v>2879</v>
      </c>
    </row>
    <row r="203" spans="1:9" ht="30" x14ac:dyDescent="0.2">
      <c r="A203" s="430">
        <v>188</v>
      </c>
      <c r="B203" s="430" t="s">
        <v>1127</v>
      </c>
      <c r="C203" s="431" t="s">
        <v>2880</v>
      </c>
      <c r="D203" s="431" t="s">
        <v>2881</v>
      </c>
      <c r="E203" s="431" t="s">
        <v>1333</v>
      </c>
      <c r="F203" s="431" t="s">
        <v>2882</v>
      </c>
      <c r="G203" s="431">
        <v>2448.08</v>
      </c>
      <c r="H203" s="436" t="s">
        <v>2883</v>
      </c>
      <c r="I203" s="431" t="s">
        <v>2884</v>
      </c>
    </row>
    <row r="204" spans="1:9" ht="30" x14ac:dyDescent="0.2">
      <c r="A204" s="430">
        <v>189</v>
      </c>
      <c r="B204" s="430" t="s">
        <v>1127</v>
      </c>
      <c r="C204" s="431" t="s">
        <v>2885</v>
      </c>
      <c r="D204" s="431" t="s">
        <v>2886</v>
      </c>
      <c r="E204" s="431" t="s">
        <v>1333</v>
      </c>
      <c r="F204" s="431" t="s">
        <v>2887</v>
      </c>
      <c r="G204" s="431">
        <v>437.5</v>
      </c>
      <c r="H204" s="436" t="s">
        <v>2888</v>
      </c>
      <c r="I204" s="431" t="s">
        <v>2889</v>
      </c>
    </row>
    <row r="205" spans="1:9" ht="30" x14ac:dyDescent="0.2">
      <c r="A205" s="430">
        <v>190</v>
      </c>
      <c r="B205" s="430" t="s">
        <v>1127</v>
      </c>
      <c r="C205" s="431" t="s">
        <v>2890</v>
      </c>
      <c r="D205" s="431" t="s">
        <v>2891</v>
      </c>
      <c r="E205" s="431" t="s">
        <v>1333</v>
      </c>
      <c r="F205" s="431" t="s">
        <v>2882</v>
      </c>
      <c r="G205" s="431">
        <v>1250</v>
      </c>
      <c r="H205" s="436" t="s">
        <v>2892</v>
      </c>
      <c r="I205" s="431" t="s">
        <v>2893</v>
      </c>
    </row>
    <row r="206" spans="1:9" ht="30" x14ac:dyDescent="0.2">
      <c r="A206" s="430">
        <v>191</v>
      </c>
      <c r="B206" s="430" t="s">
        <v>1127</v>
      </c>
      <c r="C206" s="431" t="s">
        <v>2894</v>
      </c>
      <c r="D206" s="431" t="s">
        <v>2895</v>
      </c>
      <c r="E206" s="431" t="s">
        <v>1333</v>
      </c>
      <c r="F206" s="431" t="s">
        <v>2731</v>
      </c>
      <c r="G206" s="431">
        <v>625</v>
      </c>
      <c r="H206" s="436" t="s">
        <v>2896</v>
      </c>
      <c r="I206" s="431" t="s">
        <v>2897</v>
      </c>
    </row>
    <row r="207" spans="1:9" ht="15" x14ac:dyDescent="0.2">
      <c r="A207" s="475">
        <v>192</v>
      </c>
      <c r="B207" s="475" t="s">
        <v>1127</v>
      </c>
      <c r="C207" s="475" t="s">
        <v>2898</v>
      </c>
      <c r="D207" s="475" t="s">
        <v>2899</v>
      </c>
      <c r="E207" s="475" t="s">
        <v>1537</v>
      </c>
      <c r="F207" s="475" t="s">
        <v>2900</v>
      </c>
      <c r="G207" s="475">
        <v>2500.02</v>
      </c>
      <c r="H207" s="436" t="s">
        <v>2901</v>
      </c>
      <c r="I207" s="431" t="s">
        <v>2902</v>
      </c>
    </row>
    <row r="208" spans="1:9" ht="15" x14ac:dyDescent="0.2">
      <c r="A208" s="477"/>
      <c r="B208" s="477"/>
      <c r="C208" s="477"/>
      <c r="D208" s="477"/>
      <c r="E208" s="477"/>
      <c r="F208" s="477"/>
      <c r="G208" s="477"/>
      <c r="H208" s="436" t="s">
        <v>2903</v>
      </c>
      <c r="I208" s="431" t="s">
        <v>2904</v>
      </c>
    </row>
    <row r="209" spans="1:9" ht="15" x14ac:dyDescent="0.2">
      <c r="A209" s="476"/>
      <c r="B209" s="476"/>
      <c r="C209" s="476"/>
      <c r="D209" s="476"/>
      <c r="E209" s="476"/>
      <c r="F209" s="476"/>
      <c r="G209" s="476"/>
      <c r="H209" s="436" t="s">
        <v>2905</v>
      </c>
      <c r="I209" s="431" t="s">
        <v>2906</v>
      </c>
    </row>
    <row r="210" spans="1:9" ht="30" x14ac:dyDescent="0.2">
      <c r="A210" s="430">
        <v>193</v>
      </c>
      <c r="B210" s="430" t="s">
        <v>1127</v>
      </c>
      <c r="C210" s="431" t="s">
        <v>2907</v>
      </c>
      <c r="D210" s="431" t="s">
        <v>2908</v>
      </c>
      <c r="E210" s="431" t="s">
        <v>1333</v>
      </c>
      <c r="F210" s="431" t="s">
        <v>2731</v>
      </c>
      <c r="G210" s="431">
        <v>62.5</v>
      </c>
      <c r="H210" s="436" t="s">
        <v>2909</v>
      </c>
      <c r="I210" s="431" t="s">
        <v>2910</v>
      </c>
    </row>
    <row r="211" spans="1:9" ht="30" x14ac:dyDescent="0.2">
      <c r="A211" s="430">
        <v>194</v>
      </c>
      <c r="B211" s="430" t="s">
        <v>1127</v>
      </c>
      <c r="C211" s="431" t="s">
        <v>1357</v>
      </c>
      <c r="D211" s="431" t="s">
        <v>2911</v>
      </c>
      <c r="E211" s="431" t="s">
        <v>2912</v>
      </c>
      <c r="F211" s="431" t="s">
        <v>1359</v>
      </c>
      <c r="G211" s="431">
        <v>1000</v>
      </c>
      <c r="H211" s="436" t="s">
        <v>1360</v>
      </c>
      <c r="I211" s="431" t="s">
        <v>1361</v>
      </c>
    </row>
    <row r="212" spans="1:9" ht="30" x14ac:dyDescent="0.2">
      <c r="A212" s="430">
        <v>195</v>
      </c>
      <c r="B212" s="430" t="s">
        <v>1127</v>
      </c>
      <c r="C212" s="431" t="s">
        <v>2913</v>
      </c>
      <c r="D212" s="431" t="s">
        <v>2914</v>
      </c>
      <c r="E212" s="431" t="s">
        <v>1333</v>
      </c>
      <c r="F212" s="431" t="s">
        <v>2915</v>
      </c>
      <c r="G212" s="431">
        <v>500</v>
      </c>
      <c r="H212" s="436" t="s">
        <v>2916</v>
      </c>
      <c r="I212" s="431" t="s">
        <v>2917</v>
      </c>
    </row>
    <row r="213" spans="1:9" ht="30" x14ac:dyDescent="0.2">
      <c r="A213" s="430">
        <v>196</v>
      </c>
      <c r="B213" s="430" t="s">
        <v>1127</v>
      </c>
      <c r="C213" s="431" t="s">
        <v>2918</v>
      </c>
      <c r="D213" s="431" t="s">
        <v>2919</v>
      </c>
      <c r="E213" s="431" t="s">
        <v>1333</v>
      </c>
      <c r="F213" s="431" t="s">
        <v>2920</v>
      </c>
      <c r="G213" s="431">
        <v>250</v>
      </c>
      <c r="H213" s="436" t="s">
        <v>2921</v>
      </c>
      <c r="I213" s="431" t="s">
        <v>2922</v>
      </c>
    </row>
    <row r="214" spans="1:9" ht="30" x14ac:dyDescent="0.2">
      <c r="A214" s="430">
        <v>197</v>
      </c>
      <c r="B214" s="430" t="s">
        <v>1127</v>
      </c>
      <c r="C214" s="431" t="s">
        <v>2923</v>
      </c>
      <c r="D214" s="431" t="s">
        <v>2924</v>
      </c>
      <c r="E214" s="431" t="s">
        <v>1333</v>
      </c>
      <c r="F214" s="431" t="s">
        <v>2925</v>
      </c>
      <c r="G214" s="431">
        <v>375</v>
      </c>
      <c r="H214" s="436" t="s">
        <v>2926</v>
      </c>
      <c r="I214" s="431" t="s">
        <v>2927</v>
      </c>
    </row>
    <row r="215" spans="1:9" ht="30" x14ac:dyDescent="0.2">
      <c r="A215" s="430">
        <v>198</v>
      </c>
      <c r="B215" s="430" t="s">
        <v>1127</v>
      </c>
      <c r="C215" s="431" t="s">
        <v>2928</v>
      </c>
      <c r="D215" s="431" t="s">
        <v>2929</v>
      </c>
      <c r="E215" s="431" t="s">
        <v>1333</v>
      </c>
      <c r="F215" s="431" t="s">
        <v>1336</v>
      </c>
      <c r="G215" s="431">
        <v>250</v>
      </c>
      <c r="H215" s="436" t="s">
        <v>2930</v>
      </c>
      <c r="I215" s="431" t="s">
        <v>2931</v>
      </c>
    </row>
    <row r="216" spans="1:9" ht="15" x14ac:dyDescent="0.2">
      <c r="A216" s="430">
        <v>199</v>
      </c>
      <c r="B216" s="430" t="s">
        <v>1127</v>
      </c>
      <c r="C216" s="431" t="s">
        <v>2932</v>
      </c>
      <c r="D216" s="431" t="s">
        <v>2933</v>
      </c>
      <c r="E216" s="431" t="s">
        <v>1333</v>
      </c>
      <c r="F216" s="431" t="s">
        <v>1664</v>
      </c>
      <c r="G216" s="431">
        <v>250</v>
      </c>
      <c r="H216" s="436" t="s">
        <v>2934</v>
      </c>
      <c r="I216" s="431" t="s">
        <v>2935</v>
      </c>
    </row>
    <row r="217" spans="1:9" ht="30" x14ac:dyDescent="0.2">
      <c r="A217" s="430">
        <v>200</v>
      </c>
      <c r="B217" s="430" t="s">
        <v>1127</v>
      </c>
      <c r="C217" s="431" t="s">
        <v>2936</v>
      </c>
      <c r="D217" s="431" t="s">
        <v>2937</v>
      </c>
      <c r="E217" s="431" t="s">
        <v>1333</v>
      </c>
      <c r="F217" s="431" t="s">
        <v>2767</v>
      </c>
      <c r="G217" s="431">
        <v>250</v>
      </c>
      <c r="H217" s="436" t="s">
        <v>2938</v>
      </c>
      <c r="I217" s="431" t="s">
        <v>2939</v>
      </c>
    </row>
    <row r="218" spans="1:9" ht="30" x14ac:dyDescent="0.2">
      <c r="A218" s="430">
        <v>201</v>
      </c>
      <c r="B218" s="430" t="s">
        <v>1127</v>
      </c>
      <c r="C218" s="431" t="s">
        <v>2940</v>
      </c>
      <c r="D218" s="431" t="s">
        <v>2941</v>
      </c>
      <c r="E218" s="431" t="s">
        <v>1333</v>
      </c>
      <c r="F218" s="431" t="s">
        <v>2581</v>
      </c>
      <c r="G218" s="431">
        <v>75</v>
      </c>
      <c r="H218" s="436" t="s">
        <v>2942</v>
      </c>
      <c r="I218" s="431" t="s">
        <v>2943</v>
      </c>
    </row>
    <row r="219" spans="1:9" ht="30" x14ac:dyDescent="0.2">
      <c r="A219" s="430">
        <v>202</v>
      </c>
      <c r="B219" s="430" t="s">
        <v>1127</v>
      </c>
      <c r="C219" s="431" t="s">
        <v>2944</v>
      </c>
      <c r="D219" s="431" t="s">
        <v>2945</v>
      </c>
      <c r="E219" s="431" t="s">
        <v>1333</v>
      </c>
      <c r="F219" s="431" t="s">
        <v>2887</v>
      </c>
      <c r="G219" s="431">
        <v>250</v>
      </c>
      <c r="H219" s="436" t="s">
        <v>2946</v>
      </c>
      <c r="I219" s="431" t="s">
        <v>2947</v>
      </c>
    </row>
    <row r="220" spans="1:9" ht="30" x14ac:dyDescent="0.2">
      <c r="A220" s="430">
        <v>203</v>
      </c>
      <c r="B220" s="430" t="s">
        <v>1127</v>
      </c>
      <c r="C220" s="431" t="s">
        <v>2948</v>
      </c>
      <c r="D220" s="431" t="s">
        <v>2949</v>
      </c>
      <c r="E220" s="431" t="s">
        <v>1333</v>
      </c>
      <c r="F220" s="431" t="s">
        <v>1664</v>
      </c>
      <c r="G220" s="431">
        <v>250</v>
      </c>
      <c r="H220" s="436" t="s">
        <v>2950</v>
      </c>
      <c r="I220" s="431" t="s">
        <v>2951</v>
      </c>
    </row>
    <row r="221" spans="1:9" ht="30" x14ac:dyDescent="0.2">
      <c r="A221" s="430">
        <v>204</v>
      </c>
      <c r="B221" s="430" t="s">
        <v>1127</v>
      </c>
      <c r="C221" s="431" t="s">
        <v>2952</v>
      </c>
      <c r="D221" s="431" t="s">
        <v>2953</v>
      </c>
      <c r="E221" s="431" t="s">
        <v>1333</v>
      </c>
      <c r="F221" s="431" t="s">
        <v>2731</v>
      </c>
      <c r="G221" s="431">
        <v>250</v>
      </c>
      <c r="H221" s="436" t="s">
        <v>2954</v>
      </c>
      <c r="I221" s="431" t="s">
        <v>2955</v>
      </c>
    </row>
    <row r="222" spans="1:9" ht="30" x14ac:dyDescent="0.2">
      <c r="A222" s="430">
        <v>205</v>
      </c>
      <c r="B222" s="430" t="s">
        <v>1127</v>
      </c>
      <c r="C222" s="431" t="s">
        <v>2956</v>
      </c>
      <c r="D222" s="431" t="s">
        <v>2957</v>
      </c>
      <c r="E222" s="431" t="s">
        <v>1333</v>
      </c>
      <c r="F222" s="431" t="s">
        <v>1642</v>
      </c>
      <c r="G222" s="431">
        <v>250</v>
      </c>
      <c r="H222" s="436" t="s">
        <v>2958</v>
      </c>
      <c r="I222" s="431" t="s">
        <v>2959</v>
      </c>
    </row>
    <row r="223" spans="1:9" ht="30" x14ac:dyDescent="0.2">
      <c r="A223" s="430">
        <v>206</v>
      </c>
      <c r="B223" s="430" t="s">
        <v>1127</v>
      </c>
      <c r="C223" s="431" t="s">
        <v>2960</v>
      </c>
      <c r="D223" s="431" t="s">
        <v>2961</v>
      </c>
      <c r="E223" s="431" t="s">
        <v>1333</v>
      </c>
      <c r="F223" s="431" t="s">
        <v>2563</v>
      </c>
      <c r="G223" s="431">
        <v>250</v>
      </c>
      <c r="H223" s="436" t="s">
        <v>2962</v>
      </c>
      <c r="I223" s="431" t="s">
        <v>2963</v>
      </c>
    </row>
    <row r="224" spans="1:9" ht="30" x14ac:dyDescent="0.2">
      <c r="A224" s="430">
        <v>207</v>
      </c>
      <c r="B224" s="430" t="s">
        <v>1127</v>
      </c>
      <c r="C224" s="431" t="s">
        <v>2964</v>
      </c>
      <c r="D224" s="431" t="s">
        <v>2965</v>
      </c>
      <c r="E224" s="431" t="s">
        <v>1333</v>
      </c>
      <c r="F224" s="431" t="s">
        <v>1301</v>
      </c>
      <c r="G224" s="431">
        <v>250</v>
      </c>
      <c r="H224" s="436" t="s">
        <v>2966</v>
      </c>
      <c r="I224" s="431" t="s">
        <v>2967</v>
      </c>
    </row>
    <row r="225" spans="1:9" ht="30" x14ac:dyDescent="0.2">
      <c r="A225" s="430">
        <v>208</v>
      </c>
      <c r="B225" s="430" t="s">
        <v>1127</v>
      </c>
      <c r="C225" s="431" t="s">
        <v>2968</v>
      </c>
      <c r="D225" s="431" t="s">
        <v>2969</v>
      </c>
      <c r="E225" s="431" t="s">
        <v>1333</v>
      </c>
      <c r="F225" s="431" t="s">
        <v>2970</v>
      </c>
      <c r="G225" s="431">
        <v>250</v>
      </c>
      <c r="H225" s="436" t="s">
        <v>2971</v>
      </c>
      <c r="I225" s="431" t="s">
        <v>2972</v>
      </c>
    </row>
    <row r="226" spans="1:9" ht="30" x14ac:dyDescent="0.2">
      <c r="A226" s="430">
        <v>209</v>
      </c>
      <c r="B226" s="430" t="s">
        <v>1127</v>
      </c>
      <c r="C226" s="431" t="s">
        <v>2973</v>
      </c>
      <c r="D226" s="431" t="s">
        <v>2974</v>
      </c>
      <c r="E226" s="431" t="s">
        <v>1333</v>
      </c>
      <c r="F226" s="431" t="s">
        <v>2975</v>
      </c>
      <c r="G226" s="431">
        <v>375</v>
      </c>
      <c r="H226" s="436" t="s">
        <v>2976</v>
      </c>
      <c r="I226" s="431" t="s">
        <v>2977</v>
      </c>
    </row>
    <row r="227" spans="1:9" ht="15" x14ac:dyDescent="0.2">
      <c r="A227" s="430">
        <v>210</v>
      </c>
      <c r="B227" s="430" t="s">
        <v>1127</v>
      </c>
      <c r="C227" s="431" t="s">
        <v>2978</v>
      </c>
      <c r="D227" s="431" t="s">
        <v>2979</v>
      </c>
      <c r="E227" s="431" t="s">
        <v>1333</v>
      </c>
      <c r="F227" s="431" t="s">
        <v>1664</v>
      </c>
      <c r="G227" s="431">
        <v>250</v>
      </c>
      <c r="H227" s="436" t="s">
        <v>2980</v>
      </c>
      <c r="I227" s="431" t="s">
        <v>2981</v>
      </c>
    </row>
    <row r="228" spans="1:9" ht="30" x14ac:dyDescent="0.2">
      <c r="A228" s="430">
        <v>211</v>
      </c>
      <c r="B228" s="430" t="s">
        <v>1127</v>
      </c>
      <c r="C228" s="431" t="s">
        <v>2982</v>
      </c>
      <c r="D228" s="431" t="s">
        <v>2983</v>
      </c>
      <c r="E228" s="431" t="s">
        <v>1333</v>
      </c>
      <c r="F228" s="431" t="s">
        <v>2581</v>
      </c>
      <c r="G228" s="431">
        <v>250</v>
      </c>
      <c r="H228" s="436" t="s">
        <v>2984</v>
      </c>
      <c r="I228" s="431" t="s">
        <v>2985</v>
      </c>
    </row>
    <row r="229" spans="1:9" ht="30" x14ac:dyDescent="0.2">
      <c r="A229" s="430">
        <v>212</v>
      </c>
      <c r="B229" s="430" t="s">
        <v>1127</v>
      </c>
      <c r="C229" s="431" t="s">
        <v>2986</v>
      </c>
      <c r="D229" s="431" t="s">
        <v>2987</v>
      </c>
      <c r="E229" s="431" t="s">
        <v>1333</v>
      </c>
      <c r="F229" s="431" t="s">
        <v>2988</v>
      </c>
      <c r="G229" s="431">
        <v>500</v>
      </c>
      <c r="H229" s="436" t="s">
        <v>2989</v>
      </c>
      <c r="I229" s="431" t="s">
        <v>2990</v>
      </c>
    </row>
    <row r="230" spans="1:9" ht="30" x14ac:dyDescent="0.2">
      <c r="A230" s="430">
        <v>213</v>
      </c>
      <c r="B230" s="430" t="s">
        <v>1127</v>
      </c>
      <c r="C230" s="431" t="s">
        <v>2991</v>
      </c>
      <c r="D230" s="431" t="s">
        <v>2992</v>
      </c>
      <c r="E230" s="431" t="s">
        <v>1333</v>
      </c>
      <c r="F230" s="431" t="s">
        <v>2993</v>
      </c>
      <c r="G230" s="431">
        <v>500</v>
      </c>
      <c r="H230" s="436" t="s">
        <v>2994</v>
      </c>
      <c r="I230" s="431" t="s">
        <v>2995</v>
      </c>
    </row>
    <row r="231" spans="1:9" ht="30" x14ac:dyDescent="0.2">
      <c r="A231" s="430">
        <v>214</v>
      </c>
      <c r="B231" s="430" t="s">
        <v>1127</v>
      </c>
      <c r="C231" s="431" t="s">
        <v>2996</v>
      </c>
      <c r="D231" s="431" t="s">
        <v>2997</v>
      </c>
      <c r="E231" s="431" t="s">
        <v>1333</v>
      </c>
      <c r="F231" s="431" t="s">
        <v>1638</v>
      </c>
      <c r="G231" s="431">
        <v>250</v>
      </c>
      <c r="H231" s="436" t="s">
        <v>2998</v>
      </c>
      <c r="I231" s="431" t="s">
        <v>2999</v>
      </c>
    </row>
    <row r="232" spans="1:9" ht="30" x14ac:dyDescent="0.2">
      <c r="A232" s="430">
        <v>215</v>
      </c>
      <c r="B232" s="430" t="s">
        <v>1127</v>
      </c>
      <c r="C232" s="431" t="s">
        <v>3000</v>
      </c>
      <c r="D232" s="431" t="s">
        <v>3001</v>
      </c>
      <c r="E232" s="431" t="s">
        <v>1333</v>
      </c>
      <c r="F232" s="431" t="s">
        <v>1664</v>
      </c>
      <c r="G232" s="431">
        <v>1250</v>
      </c>
      <c r="H232" s="436" t="s">
        <v>3002</v>
      </c>
      <c r="I232" s="431" t="s">
        <v>3003</v>
      </c>
    </row>
    <row r="233" spans="1:9" ht="30" x14ac:dyDescent="0.2">
      <c r="A233" s="430">
        <v>216</v>
      </c>
      <c r="B233" s="430" t="s">
        <v>1127</v>
      </c>
      <c r="C233" s="431" t="s">
        <v>3004</v>
      </c>
      <c r="D233" s="431" t="s">
        <v>3005</v>
      </c>
      <c r="E233" s="431" t="s">
        <v>1333</v>
      </c>
      <c r="F233" s="431" t="s">
        <v>3006</v>
      </c>
      <c r="G233" s="431">
        <v>1375</v>
      </c>
      <c r="H233" s="436" t="s">
        <v>3007</v>
      </c>
      <c r="I233" s="431" t="s">
        <v>3008</v>
      </c>
    </row>
    <row r="234" spans="1:9" ht="30" x14ac:dyDescent="0.2">
      <c r="A234" s="430">
        <v>217</v>
      </c>
      <c r="B234" s="430" t="s">
        <v>1127</v>
      </c>
      <c r="C234" s="431" t="s">
        <v>3009</v>
      </c>
      <c r="D234" s="431" t="s">
        <v>3010</v>
      </c>
      <c r="E234" s="431" t="s">
        <v>1333</v>
      </c>
      <c r="F234" s="431" t="s">
        <v>2629</v>
      </c>
      <c r="G234" s="431">
        <v>3700</v>
      </c>
      <c r="H234" s="436" t="s">
        <v>3011</v>
      </c>
      <c r="I234" s="431" t="s">
        <v>3012</v>
      </c>
    </row>
    <row r="235" spans="1:9" ht="30" x14ac:dyDescent="0.2">
      <c r="A235" s="430">
        <v>218</v>
      </c>
      <c r="B235" s="430" t="s">
        <v>1127</v>
      </c>
      <c r="C235" s="431" t="s">
        <v>3013</v>
      </c>
      <c r="D235" s="431" t="s">
        <v>3014</v>
      </c>
      <c r="E235" s="431" t="s">
        <v>1333</v>
      </c>
      <c r="F235" s="431" t="s">
        <v>3015</v>
      </c>
      <c r="G235" s="431">
        <v>2856.09</v>
      </c>
      <c r="H235" s="436" t="s">
        <v>3016</v>
      </c>
      <c r="I235" s="431" t="s">
        <v>3017</v>
      </c>
    </row>
    <row r="236" spans="1:9" ht="30" x14ac:dyDescent="0.2">
      <c r="A236" s="430">
        <v>219</v>
      </c>
      <c r="B236" s="430" t="s">
        <v>1127</v>
      </c>
      <c r="C236" s="431" t="s">
        <v>3018</v>
      </c>
      <c r="D236" s="431" t="s">
        <v>3019</v>
      </c>
      <c r="E236" s="431" t="s">
        <v>1333</v>
      </c>
      <c r="F236" s="431" t="s">
        <v>3020</v>
      </c>
      <c r="G236" s="431">
        <v>400</v>
      </c>
      <c r="H236" s="436" t="s">
        <v>3021</v>
      </c>
      <c r="I236" s="431" t="s">
        <v>3022</v>
      </c>
    </row>
    <row r="237" spans="1:9" ht="30" x14ac:dyDescent="0.2">
      <c r="A237" s="430">
        <v>220</v>
      </c>
      <c r="B237" s="430" t="s">
        <v>1127</v>
      </c>
      <c r="C237" s="431" t="s">
        <v>3023</v>
      </c>
      <c r="D237" s="431" t="s">
        <v>3024</v>
      </c>
      <c r="E237" s="431" t="s">
        <v>1333</v>
      </c>
      <c r="F237" s="431" t="s">
        <v>1440</v>
      </c>
      <c r="G237" s="431">
        <v>625</v>
      </c>
      <c r="H237" s="436" t="s">
        <v>3025</v>
      </c>
      <c r="I237" s="431" t="s">
        <v>3026</v>
      </c>
    </row>
    <row r="238" spans="1:9" ht="30" x14ac:dyDescent="0.2">
      <c r="A238" s="430">
        <v>221</v>
      </c>
      <c r="B238" s="430" t="s">
        <v>1127</v>
      </c>
      <c r="C238" s="431" t="s">
        <v>3027</v>
      </c>
      <c r="D238" s="431" t="s">
        <v>3028</v>
      </c>
      <c r="E238" s="431" t="s">
        <v>1333</v>
      </c>
      <c r="F238" s="431" t="s">
        <v>2629</v>
      </c>
      <c r="G238" s="431">
        <v>500</v>
      </c>
      <c r="H238" s="436" t="s">
        <v>3029</v>
      </c>
      <c r="I238" s="431" t="s">
        <v>3030</v>
      </c>
    </row>
    <row r="239" spans="1:9" ht="15" x14ac:dyDescent="0.2">
      <c r="A239" s="430">
        <v>222</v>
      </c>
      <c r="B239" s="430" t="s">
        <v>1127</v>
      </c>
      <c r="C239" s="431" t="s">
        <v>3031</v>
      </c>
      <c r="D239" s="431" t="s">
        <v>3032</v>
      </c>
      <c r="E239" s="431" t="s">
        <v>1333</v>
      </c>
      <c r="F239" s="431" t="s">
        <v>3033</v>
      </c>
      <c r="G239" s="431">
        <v>1300</v>
      </c>
      <c r="H239" s="436" t="s">
        <v>3034</v>
      </c>
      <c r="I239" s="431" t="s">
        <v>3035</v>
      </c>
    </row>
    <row r="240" spans="1:9" ht="45" x14ac:dyDescent="0.2">
      <c r="A240" s="430">
        <v>223</v>
      </c>
      <c r="B240" s="430" t="s">
        <v>1127</v>
      </c>
      <c r="C240" s="431" t="s">
        <v>3036</v>
      </c>
      <c r="D240" s="431" t="s">
        <v>3037</v>
      </c>
      <c r="E240" s="431" t="s">
        <v>1333</v>
      </c>
      <c r="F240" s="431" t="s">
        <v>1211</v>
      </c>
      <c r="G240" s="431">
        <v>500</v>
      </c>
      <c r="H240" s="436" t="s">
        <v>3038</v>
      </c>
      <c r="I240" s="431" t="s">
        <v>3039</v>
      </c>
    </row>
    <row r="241" spans="1:9" ht="30" x14ac:dyDescent="0.2">
      <c r="A241" s="430">
        <v>224</v>
      </c>
      <c r="B241" s="430" t="s">
        <v>1127</v>
      </c>
      <c r="C241" s="431" t="s">
        <v>3040</v>
      </c>
      <c r="D241" s="431" t="s">
        <v>3041</v>
      </c>
      <c r="E241" s="431" t="s">
        <v>1333</v>
      </c>
      <c r="F241" s="431" t="s">
        <v>2598</v>
      </c>
      <c r="G241" s="431">
        <v>500</v>
      </c>
      <c r="H241" s="436" t="s">
        <v>3042</v>
      </c>
      <c r="I241" s="431" t="s">
        <v>3043</v>
      </c>
    </row>
    <row r="242" spans="1:9" ht="30" x14ac:dyDescent="0.2">
      <c r="A242" s="430">
        <v>225</v>
      </c>
      <c r="B242" s="430" t="s">
        <v>1127</v>
      </c>
      <c r="C242" s="431" t="s">
        <v>3044</v>
      </c>
      <c r="D242" s="431" t="s">
        <v>3045</v>
      </c>
      <c r="E242" s="431" t="s">
        <v>1333</v>
      </c>
      <c r="F242" s="431" t="s">
        <v>2598</v>
      </c>
      <c r="G242" s="431">
        <v>1000</v>
      </c>
      <c r="H242" s="436" t="s">
        <v>3046</v>
      </c>
      <c r="I242" s="431" t="s">
        <v>3047</v>
      </c>
    </row>
    <row r="243" spans="1:9" ht="30" x14ac:dyDescent="0.2">
      <c r="A243" s="430">
        <v>226</v>
      </c>
      <c r="B243" s="430" t="s">
        <v>1127</v>
      </c>
      <c r="C243" s="431" t="s">
        <v>3048</v>
      </c>
      <c r="D243" s="431" t="s">
        <v>3049</v>
      </c>
      <c r="E243" s="431" t="s">
        <v>1333</v>
      </c>
      <c r="F243" s="431" t="s">
        <v>3050</v>
      </c>
      <c r="G243" s="431">
        <v>500</v>
      </c>
      <c r="H243" s="436" t="s">
        <v>3051</v>
      </c>
      <c r="I243" s="431" t="s">
        <v>3052</v>
      </c>
    </row>
    <row r="244" spans="1:9" ht="15" x14ac:dyDescent="0.2">
      <c r="A244" s="430">
        <v>227</v>
      </c>
      <c r="B244" s="430" t="s">
        <v>1127</v>
      </c>
      <c r="C244" s="431" t="s">
        <v>3053</v>
      </c>
      <c r="D244" s="431" t="s">
        <v>3054</v>
      </c>
      <c r="E244" s="431" t="s">
        <v>1333</v>
      </c>
      <c r="F244" s="431" t="s">
        <v>3055</v>
      </c>
      <c r="G244" s="431">
        <v>250</v>
      </c>
      <c r="H244" s="436" t="s">
        <v>3056</v>
      </c>
      <c r="I244" s="431" t="s">
        <v>3057</v>
      </c>
    </row>
    <row r="245" spans="1:9" ht="30" x14ac:dyDescent="0.2">
      <c r="A245" s="430">
        <v>228</v>
      </c>
      <c r="B245" s="430" t="s">
        <v>1127</v>
      </c>
      <c r="C245" s="431" t="s">
        <v>3058</v>
      </c>
      <c r="D245" s="431" t="s">
        <v>3059</v>
      </c>
      <c r="E245" s="431" t="s">
        <v>1333</v>
      </c>
      <c r="F245" s="431" t="s">
        <v>1664</v>
      </c>
      <c r="G245" s="431">
        <v>250</v>
      </c>
      <c r="H245" s="436" t="s">
        <v>3060</v>
      </c>
      <c r="I245" s="431" t="s">
        <v>3061</v>
      </c>
    </row>
    <row r="246" spans="1:9" ht="15" x14ac:dyDescent="0.2">
      <c r="A246" s="430">
        <v>229</v>
      </c>
      <c r="B246" s="430" t="s">
        <v>1127</v>
      </c>
      <c r="C246" s="431" t="s">
        <v>3062</v>
      </c>
      <c r="D246" s="431" t="s">
        <v>3063</v>
      </c>
      <c r="E246" s="431" t="s">
        <v>1333</v>
      </c>
      <c r="F246" s="431" t="s">
        <v>2887</v>
      </c>
      <c r="G246" s="431">
        <v>250</v>
      </c>
      <c r="H246" s="436" t="s">
        <v>3064</v>
      </c>
      <c r="I246" s="431" t="s">
        <v>3065</v>
      </c>
    </row>
    <row r="247" spans="1:9" ht="15" x14ac:dyDescent="0.2">
      <c r="A247" s="430">
        <v>230</v>
      </c>
      <c r="B247" s="430" t="s">
        <v>1127</v>
      </c>
      <c r="C247" s="431" t="s">
        <v>3066</v>
      </c>
      <c r="D247" s="431" t="s">
        <v>3067</v>
      </c>
      <c r="E247" s="431" t="s">
        <v>1333</v>
      </c>
      <c r="F247" s="431" t="s">
        <v>3068</v>
      </c>
      <c r="G247" s="431">
        <v>250</v>
      </c>
      <c r="H247" s="436" t="s">
        <v>3064</v>
      </c>
      <c r="I247" s="431" t="s">
        <v>3069</v>
      </c>
    </row>
    <row r="248" spans="1:9" ht="30" x14ac:dyDescent="0.2">
      <c r="A248" s="430">
        <v>231</v>
      </c>
      <c r="B248" s="430" t="s">
        <v>1127</v>
      </c>
      <c r="C248" s="431" t="s">
        <v>3070</v>
      </c>
      <c r="D248" s="431" t="s">
        <v>3071</v>
      </c>
      <c r="E248" s="431" t="s">
        <v>1333</v>
      </c>
      <c r="F248" s="431" t="s">
        <v>1301</v>
      </c>
      <c r="G248" s="431">
        <v>250</v>
      </c>
      <c r="H248" s="436" t="s">
        <v>3072</v>
      </c>
      <c r="I248" s="431" t="s">
        <v>3073</v>
      </c>
    </row>
    <row r="249" spans="1:9" ht="30" x14ac:dyDescent="0.2">
      <c r="A249" s="430">
        <v>232</v>
      </c>
      <c r="B249" s="430" t="s">
        <v>1127</v>
      </c>
      <c r="C249" s="431" t="s">
        <v>3074</v>
      </c>
      <c r="D249" s="431" t="s">
        <v>3075</v>
      </c>
      <c r="E249" s="431" t="s">
        <v>1333</v>
      </c>
      <c r="F249" s="431" t="s">
        <v>3068</v>
      </c>
      <c r="G249" s="431">
        <v>250</v>
      </c>
      <c r="H249" s="436" t="s">
        <v>3076</v>
      </c>
      <c r="I249" s="431" t="s">
        <v>3077</v>
      </c>
    </row>
    <row r="250" spans="1:9" ht="30" x14ac:dyDescent="0.2">
      <c r="A250" s="430">
        <v>233</v>
      </c>
      <c r="B250" s="430" t="s">
        <v>1127</v>
      </c>
      <c r="C250" s="431" t="s">
        <v>3078</v>
      </c>
      <c r="D250" s="431" t="s">
        <v>3079</v>
      </c>
      <c r="E250" s="431" t="s">
        <v>1333</v>
      </c>
      <c r="F250" s="431" t="s">
        <v>2581</v>
      </c>
      <c r="G250" s="431">
        <v>250</v>
      </c>
      <c r="H250" s="436" t="s">
        <v>3080</v>
      </c>
      <c r="I250" s="431" t="s">
        <v>3081</v>
      </c>
    </row>
    <row r="251" spans="1:9" ht="30" x14ac:dyDescent="0.2">
      <c r="A251" s="430">
        <v>234</v>
      </c>
      <c r="B251" s="430" t="s">
        <v>1127</v>
      </c>
      <c r="C251" s="431" t="s">
        <v>3082</v>
      </c>
      <c r="D251" s="431" t="s">
        <v>3083</v>
      </c>
      <c r="E251" s="431" t="s">
        <v>1333</v>
      </c>
      <c r="F251" s="431" t="s">
        <v>2887</v>
      </c>
      <c r="G251" s="431">
        <v>250</v>
      </c>
      <c r="H251" s="436" t="s">
        <v>3084</v>
      </c>
      <c r="I251" s="431" t="s">
        <v>3085</v>
      </c>
    </row>
    <row r="252" spans="1:9" ht="30" x14ac:dyDescent="0.2">
      <c r="A252" s="430">
        <v>235</v>
      </c>
      <c r="B252" s="430" t="s">
        <v>1127</v>
      </c>
      <c r="C252" s="431" t="s">
        <v>3086</v>
      </c>
      <c r="D252" s="431" t="s">
        <v>3087</v>
      </c>
      <c r="E252" s="431" t="s">
        <v>1333</v>
      </c>
      <c r="F252" s="431" t="s">
        <v>3088</v>
      </c>
      <c r="G252" s="431">
        <v>250</v>
      </c>
      <c r="H252" s="436" t="s">
        <v>3089</v>
      </c>
      <c r="I252" s="431" t="s">
        <v>3090</v>
      </c>
    </row>
    <row r="253" spans="1:9" ht="15" x14ac:dyDescent="0.2">
      <c r="A253" s="430">
        <v>236</v>
      </c>
      <c r="B253" s="430" t="s">
        <v>1127</v>
      </c>
      <c r="C253" s="431" t="s">
        <v>3091</v>
      </c>
      <c r="D253" s="431" t="s">
        <v>3092</v>
      </c>
      <c r="E253" s="431" t="s">
        <v>1333</v>
      </c>
      <c r="F253" s="431" t="s">
        <v>2887</v>
      </c>
      <c r="G253" s="431">
        <v>250</v>
      </c>
      <c r="H253" s="436" t="s">
        <v>3093</v>
      </c>
      <c r="I253" s="431" t="s">
        <v>3094</v>
      </c>
    </row>
    <row r="254" spans="1:9" ht="30" x14ac:dyDescent="0.2">
      <c r="A254" s="430">
        <v>237</v>
      </c>
      <c r="B254" s="430" t="s">
        <v>1127</v>
      </c>
      <c r="C254" s="431" t="s">
        <v>3095</v>
      </c>
      <c r="D254" s="431" t="s">
        <v>3096</v>
      </c>
      <c r="E254" s="431" t="s">
        <v>1333</v>
      </c>
      <c r="F254" s="431" t="s">
        <v>1664</v>
      </c>
      <c r="G254" s="431">
        <v>250</v>
      </c>
      <c r="H254" s="436" t="s">
        <v>3097</v>
      </c>
      <c r="I254" s="431" t="s">
        <v>3098</v>
      </c>
    </row>
    <row r="255" spans="1:9" ht="30" x14ac:dyDescent="0.2">
      <c r="A255" s="430">
        <v>238</v>
      </c>
      <c r="B255" s="430" t="s">
        <v>1127</v>
      </c>
      <c r="C255" s="431" t="s">
        <v>3099</v>
      </c>
      <c r="D255" s="431" t="s">
        <v>3100</v>
      </c>
      <c r="E255" s="431" t="s">
        <v>1333</v>
      </c>
      <c r="F255" s="431" t="s">
        <v>1315</v>
      </c>
      <c r="G255" s="431">
        <v>250</v>
      </c>
      <c r="H255" s="436" t="s">
        <v>3101</v>
      </c>
      <c r="I255" s="431" t="s">
        <v>3102</v>
      </c>
    </row>
    <row r="256" spans="1:9" ht="15" x14ac:dyDescent="0.2">
      <c r="A256" s="430">
        <v>239</v>
      </c>
      <c r="B256" s="430" t="s">
        <v>1127</v>
      </c>
      <c r="C256" s="431" t="s">
        <v>3103</v>
      </c>
      <c r="D256" s="431" t="s">
        <v>3104</v>
      </c>
      <c r="E256" s="431" t="s">
        <v>1333</v>
      </c>
      <c r="F256" s="431" t="s">
        <v>3105</v>
      </c>
      <c r="G256" s="431">
        <v>250</v>
      </c>
      <c r="H256" s="436" t="s">
        <v>3106</v>
      </c>
      <c r="I256" s="431" t="s">
        <v>3107</v>
      </c>
    </row>
    <row r="257" spans="1:9" ht="30" x14ac:dyDescent="0.2">
      <c r="A257" s="430">
        <v>240</v>
      </c>
      <c r="B257" s="430" t="s">
        <v>1127</v>
      </c>
      <c r="C257" s="431" t="s">
        <v>3108</v>
      </c>
      <c r="D257" s="431" t="s">
        <v>3109</v>
      </c>
      <c r="E257" s="431" t="s">
        <v>3110</v>
      </c>
      <c r="F257" s="431" t="s">
        <v>3111</v>
      </c>
      <c r="G257" s="431">
        <v>2500</v>
      </c>
      <c r="H257" s="436" t="s">
        <v>3112</v>
      </c>
      <c r="I257" s="431" t="s">
        <v>192</v>
      </c>
    </row>
    <row r="258" spans="1:9" ht="60" x14ac:dyDescent="0.2">
      <c r="A258" s="430">
        <v>241</v>
      </c>
      <c r="B258" s="430" t="s">
        <v>1127</v>
      </c>
      <c r="C258" s="431" t="s">
        <v>3113</v>
      </c>
      <c r="D258" s="431" t="s">
        <v>3114</v>
      </c>
      <c r="E258" s="431" t="s">
        <v>1333</v>
      </c>
      <c r="F258" s="431" t="s">
        <v>3115</v>
      </c>
      <c r="G258" s="431">
        <v>937.5</v>
      </c>
      <c r="H258" s="436">
        <v>45001003522</v>
      </c>
      <c r="I258" s="431" t="s">
        <v>3116</v>
      </c>
    </row>
    <row r="259" spans="1:9" ht="30" x14ac:dyDescent="0.2">
      <c r="A259" s="430">
        <v>242</v>
      </c>
      <c r="B259" s="430" t="s">
        <v>1127</v>
      </c>
      <c r="C259" s="431" t="s">
        <v>3117</v>
      </c>
      <c r="D259" s="431" t="s">
        <v>3118</v>
      </c>
      <c r="E259" s="431" t="s">
        <v>1333</v>
      </c>
      <c r="F259" s="431" t="s">
        <v>3119</v>
      </c>
      <c r="G259" s="431">
        <v>937.5</v>
      </c>
      <c r="H259" s="436">
        <v>45001004035</v>
      </c>
      <c r="I259" s="431" t="s">
        <v>3120</v>
      </c>
    </row>
    <row r="260" spans="1:9" ht="30" x14ac:dyDescent="0.2">
      <c r="A260" s="430">
        <v>243</v>
      </c>
      <c r="B260" s="430" t="s">
        <v>1127</v>
      </c>
      <c r="C260" s="431" t="s">
        <v>3121</v>
      </c>
      <c r="D260" s="431" t="s">
        <v>3122</v>
      </c>
      <c r="E260" s="431" t="s">
        <v>1333</v>
      </c>
      <c r="F260" s="431" t="s">
        <v>3123</v>
      </c>
      <c r="G260" s="431">
        <v>937.5</v>
      </c>
      <c r="H260" s="436">
        <v>45001008653</v>
      </c>
      <c r="I260" s="431" t="s">
        <v>3124</v>
      </c>
    </row>
    <row r="261" spans="1:9" ht="30" x14ac:dyDescent="0.2">
      <c r="A261" s="430">
        <v>244</v>
      </c>
      <c r="B261" s="430" t="s">
        <v>1127</v>
      </c>
      <c r="C261" s="431" t="s">
        <v>3125</v>
      </c>
      <c r="D261" s="431" t="s">
        <v>3126</v>
      </c>
      <c r="E261" s="431" t="s">
        <v>1333</v>
      </c>
      <c r="F261" s="431" t="s">
        <v>3115</v>
      </c>
      <c r="G261" s="431">
        <v>937.5</v>
      </c>
      <c r="H261" s="436">
        <v>45001028228</v>
      </c>
      <c r="I261" s="431" t="s">
        <v>3127</v>
      </c>
    </row>
    <row r="262" spans="1:9" ht="30" x14ac:dyDescent="0.2">
      <c r="A262" s="430">
        <v>245</v>
      </c>
      <c r="B262" s="430" t="s">
        <v>1127</v>
      </c>
      <c r="C262" s="431" t="s">
        <v>3128</v>
      </c>
      <c r="D262" s="431" t="s">
        <v>3129</v>
      </c>
      <c r="E262" s="431" t="s">
        <v>1333</v>
      </c>
      <c r="F262" s="431" t="s">
        <v>3119</v>
      </c>
      <c r="G262" s="431">
        <v>937.5</v>
      </c>
      <c r="H262" s="436"/>
      <c r="I262" s="431" t="s">
        <v>3130</v>
      </c>
    </row>
    <row r="263" spans="1:9" ht="30" x14ac:dyDescent="0.2">
      <c r="A263" s="430">
        <v>246</v>
      </c>
      <c r="B263" s="430" t="s">
        <v>1127</v>
      </c>
      <c r="C263" s="431" t="s">
        <v>3131</v>
      </c>
      <c r="D263" s="431" t="s">
        <v>3132</v>
      </c>
      <c r="E263" s="431" t="s">
        <v>1333</v>
      </c>
      <c r="F263" s="431">
        <v>282</v>
      </c>
      <c r="G263" s="431">
        <v>375</v>
      </c>
      <c r="H263" s="436">
        <v>20001028944</v>
      </c>
      <c r="I263" s="431" t="s">
        <v>3133</v>
      </c>
    </row>
    <row r="264" spans="1:9" ht="15" x14ac:dyDescent="0.2">
      <c r="A264" s="430">
        <v>247</v>
      </c>
      <c r="B264" s="430" t="s">
        <v>1127</v>
      </c>
      <c r="C264" s="431" t="s">
        <v>3134</v>
      </c>
      <c r="D264" s="431" t="s">
        <v>3135</v>
      </c>
      <c r="E264" s="431" t="s">
        <v>1333</v>
      </c>
      <c r="F264" s="431">
        <v>221</v>
      </c>
      <c r="G264" s="431">
        <v>375</v>
      </c>
      <c r="H264" s="436" t="s">
        <v>3136</v>
      </c>
      <c r="I264" s="431" t="s">
        <v>3137</v>
      </c>
    </row>
    <row r="265" spans="1:9" ht="30" x14ac:dyDescent="0.2">
      <c r="A265" s="430">
        <v>248</v>
      </c>
      <c r="B265" s="430" t="s">
        <v>1127</v>
      </c>
      <c r="C265" s="431" t="s">
        <v>3138</v>
      </c>
      <c r="D265" s="431" t="s">
        <v>3139</v>
      </c>
      <c r="E265" s="431" t="s">
        <v>1333</v>
      </c>
      <c r="F265" s="431">
        <v>30</v>
      </c>
      <c r="G265" s="431">
        <v>375</v>
      </c>
      <c r="H265" s="436">
        <v>20001028207</v>
      </c>
      <c r="I265" s="431" t="s">
        <v>3140</v>
      </c>
    </row>
    <row r="266" spans="1:9" ht="30" x14ac:dyDescent="0.2">
      <c r="A266" s="430">
        <v>249</v>
      </c>
      <c r="B266" s="430" t="s">
        <v>1127</v>
      </c>
      <c r="C266" s="431" t="s">
        <v>3141</v>
      </c>
      <c r="D266" s="431" t="s">
        <v>3142</v>
      </c>
      <c r="E266" s="431" t="s">
        <v>1333</v>
      </c>
      <c r="F266" s="431">
        <v>85</v>
      </c>
      <c r="G266" s="431">
        <v>375</v>
      </c>
      <c r="H266" s="436">
        <v>20001005341</v>
      </c>
      <c r="I266" s="431" t="s">
        <v>3143</v>
      </c>
    </row>
    <row r="267" spans="1:9" ht="30" x14ac:dyDescent="0.2">
      <c r="A267" s="430">
        <v>250</v>
      </c>
      <c r="B267" s="430" t="s">
        <v>1127</v>
      </c>
      <c r="C267" s="431" t="s">
        <v>3144</v>
      </c>
      <c r="D267" s="431" t="s">
        <v>3145</v>
      </c>
      <c r="E267" s="431" t="s">
        <v>1333</v>
      </c>
      <c r="F267" s="431">
        <v>65.2</v>
      </c>
      <c r="G267" s="431">
        <v>375</v>
      </c>
      <c r="H267" s="436">
        <v>20001039687</v>
      </c>
      <c r="I267" s="431" t="s">
        <v>3146</v>
      </c>
    </row>
    <row r="268" spans="1:9" ht="30" x14ac:dyDescent="0.2">
      <c r="A268" s="430">
        <v>251</v>
      </c>
      <c r="B268" s="430" t="s">
        <v>1127</v>
      </c>
      <c r="C268" s="431" t="s">
        <v>3147</v>
      </c>
      <c r="D268" s="431" t="s">
        <v>3148</v>
      </c>
      <c r="E268" s="431" t="s">
        <v>1333</v>
      </c>
      <c r="F268" s="431">
        <v>204.1</v>
      </c>
      <c r="G268" s="431">
        <v>375</v>
      </c>
      <c r="H268" s="436">
        <v>20001006876</v>
      </c>
      <c r="I268" s="431" t="s">
        <v>3149</v>
      </c>
    </row>
    <row r="269" spans="1:9" ht="15" x14ac:dyDescent="0.2">
      <c r="A269" s="430">
        <v>252</v>
      </c>
      <c r="B269" s="430" t="s">
        <v>1127</v>
      </c>
      <c r="C269" s="431" t="s">
        <v>3150</v>
      </c>
      <c r="D269" s="431" t="s">
        <v>3151</v>
      </c>
      <c r="E269" s="431" t="s">
        <v>1333</v>
      </c>
      <c r="F269" s="431">
        <v>23</v>
      </c>
      <c r="G269" s="431">
        <v>375</v>
      </c>
      <c r="H269" s="436">
        <v>20001016069</v>
      </c>
      <c r="I269" s="431" t="s">
        <v>3152</v>
      </c>
    </row>
    <row r="270" spans="1:9" ht="30" x14ac:dyDescent="0.2">
      <c r="A270" s="430">
        <v>253</v>
      </c>
      <c r="B270" s="430" t="s">
        <v>1127</v>
      </c>
      <c r="C270" s="431" t="s">
        <v>3153</v>
      </c>
      <c r="D270" s="431" t="s">
        <v>3154</v>
      </c>
      <c r="E270" s="431" t="s">
        <v>1333</v>
      </c>
      <c r="F270" s="431">
        <v>221</v>
      </c>
      <c r="G270" s="431">
        <v>375</v>
      </c>
      <c r="H270" s="436">
        <v>20001009731</v>
      </c>
      <c r="I270" s="431" t="s">
        <v>3155</v>
      </c>
    </row>
    <row r="271" spans="1:9" ht="30" x14ac:dyDescent="0.2">
      <c r="A271" s="430">
        <v>254</v>
      </c>
      <c r="B271" s="430" t="s">
        <v>1127</v>
      </c>
      <c r="C271" s="431" t="s">
        <v>3156</v>
      </c>
      <c r="D271" s="431" t="s">
        <v>3157</v>
      </c>
      <c r="E271" s="431" t="s">
        <v>1333</v>
      </c>
      <c r="F271" s="431">
        <v>39.200000000000003</v>
      </c>
      <c r="G271" s="431">
        <v>375</v>
      </c>
      <c r="H271" s="436">
        <v>20001010211</v>
      </c>
      <c r="I271" s="431" t="s">
        <v>3158</v>
      </c>
    </row>
    <row r="272" spans="1:9" ht="30" x14ac:dyDescent="0.2">
      <c r="A272" s="430">
        <v>255</v>
      </c>
      <c r="B272" s="430" t="s">
        <v>1127</v>
      </c>
      <c r="C272" s="431" t="s">
        <v>3159</v>
      </c>
      <c r="D272" s="431" t="s">
        <v>3160</v>
      </c>
      <c r="E272" s="431" t="s">
        <v>1333</v>
      </c>
      <c r="F272" s="431">
        <v>176</v>
      </c>
      <c r="G272" s="431">
        <v>375</v>
      </c>
      <c r="H272" s="436">
        <v>20001001906</v>
      </c>
      <c r="I272" s="431" t="s">
        <v>3161</v>
      </c>
    </row>
    <row r="273" spans="1:9" ht="45" x14ac:dyDescent="0.2">
      <c r="A273" s="430">
        <v>256</v>
      </c>
      <c r="B273" s="430" t="s">
        <v>1127</v>
      </c>
      <c r="C273" s="431" t="s">
        <v>3162</v>
      </c>
      <c r="D273" s="431" t="s">
        <v>3163</v>
      </c>
      <c r="E273" s="431" t="s">
        <v>1333</v>
      </c>
      <c r="F273" s="431">
        <v>289</v>
      </c>
      <c r="G273" s="431">
        <v>375</v>
      </c>
      <c r="H273" s="436">
        <v>20001009790</v>
      </c>
      <c r="I273" s="431" t="s">
        <v>3164</v>
      </c>
    </row>
    <row r="274" spans="1:9" ht="30" x14ac:dyDescent="0.2">
      <c r="A274" s="430">
        <v>257</v>
      </c>
      <c r="B274" s="430" t="s">
        <v>1127</v>
      </c>
      <c r="C274" s="431" t="s">
        <v>3165</v>
      </c>
      <c r="D274" s="431" t="s">
        <v>3166</v>
      </c>
      <c r="E274" s="431" t="s">
        <v>1333</v>
      </c>
      <c r="F274" s="431">
        <v>150.1</v>
      </c>
      <c r="G274" s="431">
        <v>375</v>
      </c>
      <c r="H274" s="436">
        <v>20001000999</v>
      </c>
      <c r="I274" s="431" t="s">
        <v>3167</v>
      </c>
    </row>
    <row r="275" spans="1:9" ht="30" x14ac:dyDescent="0.2">
      <c r="A275" s="430">
        <v>258</v>
      </c>
      <c r="B275" s="430" t="s">
        <v>1127</v>
      </c>
      <c r="C275" s="431" t="s">
        <v>3168</v>
      </c>
      <c r="D275" s="431" t="s">
        <v>3169</v>
      </c>
      <c r="E275" s="431" t="s">
        <v>1333</v>
      </c>
      <c r="F275" s="431">
        <v>47</v>
      </c>
      <c r="G275" s="431">
        <v>375</v>
      </c>
      <c r="H275" s="436">
        <v>20001056705</v>
      </c>
      <c r="I275" s="431" t="s">
        <v>3170</v>
      </c>
    </row>
    <row r="276" spans="1:9" ht="30" x14ac:dyDescent="0.2">
      <c r="A276" s="430">
        <v>259</v>
      </c>
      <c r="B276" s="430" t="s">
        <v>1127</v>
      </c>
      <c r="C276" s="431" t="s">
        <v>3171</v>
      </c>
      <c r="D276" s="431" t="s">
        <v>3172</v>
      </c>
      <c r="E276" s="431" t="s">
        <v>1333</v>
      </c>
      <c r="F276" s="431">
        <v>277</v>
      </c>
      <c r="G276" s="431">
        <v>375</v>
      </c>
      <c r="H276" s="436" t="s">
        <v>3173</v>
      </c>
      <c r="I276" s="431" t="s">
        <v>3174</v>
      </c>
    </row>
    <row r="277" spans="1:9" ht="30" x14ac:dyDescent="0.2">
      <c r="A277" s="430">
        <v>260</v>
      </c>
      <c r="B277" s="430" t="s">
        <v>1127</v>
      </c>
      <c r="C277" s="431" t="s">
        <v>3175</v>
      </c>
      <c r="D277" s="431" t="s">
        <v>3176</v>
      </c>
      <c r="E277" s="431" t="s">
        <v>1333</v>
      </c>
      <c r="F277" s="431">
        <v>136</v>
      </c>
      <c r="G277" s="431">
        <v>375</v>
      </c>
      <c r="H277" s="436" t="s">
        <v>3177</v>
      </c>
      <c r="I277" s="431" t="s">
        <v>3178</v>
      </c>
    </row>
    <row r="278" spans="1:9" ht="30" x14ac:dyDescent="0.2">
      <c r="A278" s="430">
        <v>261</v>
      </c>
      <c r="B278" s="430" t="s">
        <v>1127</v>
      </c>
      <c r="C278" s="431" t="s">
        <v>3179</v>
      </c>
      <c r="D278" s="431" t="s">
        <v>3180</v>
      </c>
      <c r="E278" s="431" t="s">
        <v>1333</v>
      </c>
      <c r="F278" s="431">
        <v>37</v>
      </c>
      <c r="G278" s="431">
        <v>375</v>
      </c>
      <c r="H278" s="436" t="s">
        <v>3181</v>
      </c>
      <c r="I278" s="431" t="s">
        <v>3182</v>
      </c>
    </row>
    <row r="279" spans="1:9" ht="30" x14ac:dyDescent="0.2">
      <c r="A279" s="430">
        <v>262</v>
      </c>
      <c r="B279" s="430" t="s">
        <v>1127</v>
      </c>
      <c r="C279" s="431" t="s">
        <v>3183</v>
      </c>
      <c r="D279" s="431" t="s">
        <v>3184</v>
      </c>
      <c r="E279" s="431" t="s">
        <v>1333</v>
      </c>
      <c r="F279" s="431" t="s">
        <v>3185</v>
      </c>
      <c r="G279" s="431">
        <v>843.75</v>
      </c>
      <c r="H279" s="436">
        <v>12001047559</v>
      </c>
      <c r="I279" s="431" t="s">
        <v>3186</v>
      </c>
    </row>
    <row r="280" spans="1:9" ht="30" x14ac:dyDescent="0.2">
      <c r="A280" s="430">
        <v>263</v>
      </c>
      <c r="B280" s="430" t="s">
        <v>1127</v>
      </c>
      <c r="C280" s="431" t="s">
        <v>3187</v>
      </c>
      <c r="D280" s="431" t="s">
        <v>3188</v>
      </c>
      <c r="E280" s="431" t="s">
        <v>1333</v>
      </c>
      <c r="F280" s="431" t="s">
        <v>3189</v>
      </c>
      <c r="G280" s="431">
        <v>500</v>
      </c>
      <c r="H280" s="436">
        <v>12001017466</v>
      </c>
      <c r="I280" s="431" t="s">
        <v>3190</v>
      </c>
    </row>
    <row r="281" spans="1:9" ht="30" x14ac:dyDescent="0.2">
      <c r="A281" s="430">
        <v>264</v>
      </c>
      <c r="B281" s="430" t="s">
        <v>1127</v>
      </c>
      <c r="C281" s="431" t="s">
        <v>3191</v>
      </c>
      <c r="D281" s="431" t="s">
        <v>3192</v>
      </c>
      <c r="E281" s="431" t="s">
        <v>1333</v>
      </c>
      <c r="F281" s="431" t="s">
        <v>3193</v>
      </c>
      <c r="G281" s="431">
        <v>656.25</v>
      </c>
      <c r="H281" s="436">
        <v>12001001007</v>
      </c>
      <c r="I281" s="431" t="s">
        <v>3194</v>
      </c>
    </row>
    <row r="282" spans="1:9" ht="30" x14ac:dyDescent="0.2">
      <c r="A282" s="430">
        <v>265</v>
      </c>
      <c r="B282" s="430" t="s">
        <v>1127</v>
      </c>
      <c r="C282" s="431" t="s">
        <v>3195</v>
      </c>
      <c r="D282" s="431" t="s">
        <v>3196</v>
      </c>
      <c r="E282" s="431" t="s">
        <v>1333</v>
      </c>
      <c r="F282" s="431" t="s">
        <v>3197</v>
      </c>
      <c r="G282" s="431">
        <v>500</v>
      </c>
      <c r="H282" s="436">
        <v>12001044158</v>
      </c>
      <c r="I282" s="431" t="s">
        <v>3198</v>
      </c>
    </row>
    <row r="283" spans="1:9" ht="30" x14ac:dyDescent="0.2">
      <c r="A283" s="430">
        <v>266</v>
      </c>
      <c r="B283" s="430" t="s">
        <v>1127</v>
      </c>
      <c r="C283" s="431" t="s">
        <v>3199</v>
      </c>
      <c r="D283" s="431" t="s">
        <v>3200</v>
      </c>
      <c r="E283" s="431" t="s">
        <v>1333</v>
      </c>
      <c r="F283" s="431" t="s">
        <v>3201</v>
      </c>
      <c r="G283" s="431">
        <v>437.5</v>
      </c>
      <c r="H283" s="436">
        <v>12001080034</v>
      </c>
      <c r="I283" s="431" t="s">
        <v>3202</v>
      </c>
    </row>
    <row r="284" spans="1:9" ht="30" x14ac:dyDescent="0.2">
      <c r="A284" s="430">
        <v>267</v>
      </c>
      <c r="B284" s="430" t="s">
        <v>1127</v>
      </c>
      <c r="C284" s="431" t="s">
        <v>3203</v>
      </c>
      <c r="D284" s="431" t="s">
        <v>3204</v>
      </c>
      <c r="E284" s="431" t="s">
        <v>1333</v>
      </c>
      <c r="F284" s="431" t="s">
        <v>3205</v>
      </c>
      <c r="G284" s="431">
        <v>562.5</v>
      </c>
      <c r="H284" s="436">
        <v>12001001254</v>
      </c>
      <c r="I284" s="431" t="s">
        <v>3206</v>
      </c>
    </row>
    <row r="285" spans="1:9" ht="30" x14ac:dyDescent="0.2">
      <c r="A285" s="430">
        <v>268</v>
      </c>
      <c r="B285" s="430" t="s">
        <v>1127</v>
      </c>
      <c r="C285" s="431" t="s">
        <v>3207</v>
      </c>
      <c r="D285" s="431" t="s">
        <v>3208</v>
      </c>
      <c r="E285" s="431" t="s">
        <v>1333</v>
      </c>
      <c r="F285" s="431" t="s">
        <v>3209</v>
      </c>
      <c r="G285" s="431">
        <v>750</v>
      </c>
      <c r="H285" s="436">
        <v>12001027347</v>
      </c>
      <c r="I285" s="431" t="s">
        <v>3210</v>
      </c>
    </row>
    <row r="286" spans="1:9" ht="30" x14ac:dyDescent="0.2">
      <c r="A286" s="430">
        <v>269</v>
      </c>
      <c r="B286" s="430" t="s">
        <v>1127</v>
      </c>
      <c r="C286" s="431" t="s">
        <v>3211</v>
      </c>
      <c r="D286" s="431" t="s">
        <v>3212</v>
      </c>
      <c r="E286" s="431" t="s">
        <v>1333</v>
      </c>
      <c r="F286" s="431" t="s">
        <v>3213</v>
      </c>
      <c r="G286" s="431">
        <v>656.25</v>
      </c>
      <c r="H286" s="436">
        <v>12001033471</v>
      </c>
      <c r="I286" s="431" t="s">
        <v>3214</v>
      </c>
    </row>
    <row r="287" spans="1:9" ht="30" x14ac:dyDescent="0.2">
      <c r="A287" s="430">
        <v>270</v>
      </c>
      <c r="B287" s="430" t="s">
        <v>1127</v>
      </c>
      <c r="C287" s="431" t="s">
        <v>3215</v>
      </c>
      <c r="D287" s="431" t="s">
        <v>3216</v>
      </c>
      <c r="E287" s="431" t="s">
        <v>1333</v>
      </c>
      <c r="F287" s="431" t="s">
        <v>3217</v>
      </c>
      <c r="G287" s="431">
        <v>375</v>
      </c>
      <c r="H287" s="436">
        <v>12001073788</v>
      </c>
      <c r="I287" s="431" t="s">
        <v>3218</v>
      </c>
    </row>
    <row r="288" spans="1:9" ht="30" x14ac:dyDescent="0.2">
      <c r="A288" s="430">
        <v>271</v>
      </c>
      <c r="B288" s="430" t="s">
        <v>1127</v>
      </c>
      <c r="C288" s="431" t="s">
        <v>3219</v>
      </c>
      <c r="D288" s="431" t="s">
        <v>3220</v>
      </c>
      <c r="E288" s="431" t="s">
        <v>1333</v>
      </c>
      <c r="F288" s="431" t="s">
        <v>3221</v>
      </c>
      <c r="G288" s="431">
        <v>468.75</v>
      </c>
      <c r="H288" s="436">
        <v>12001009089</v>
      </c>
      <c r="I288" s="431" t="s">
        <v>3222</v>
      </c>
    </row>
    <row r="289" spans="1:9" ht="30" x14ac:dyDescent="0.2">
      <c r="A289" s="430">
        <v>272</v>
      </c>
      <c r="B289" s="430" t="s">
        <v>1127</v>
      </c>
      <c r="C289" s="431" t="s">
        <v>3223</v>
      </c>
      <c r="D289" s="431" t="s">
        <v>3224</v>
      </c>
      <c r="E289" s="431" t="s">
        <v>1333</v>
      </c>
      <c r="F289" s="431" t="s">
        <v>3225</v>
      </c>
      <c r="G289" s="431">
        <v>937.5</v>
      </c>
      <c r="H289" s="436" t="s">
        <v>3226</v>
      </c>
      <c r="I289" s="431" t="s">
        <v>3227</v>
      </c>
    </row>
    <row r="290" spans="1:9" ht="30" x14ac:dyDescent="0.2">
      <c r="A290" s="430">
        <v>273</v>
      </c>
      <c r="B290" s="430" t="s">
        <v>1127</v>
      </c>
      <c r="C290" s="431" t="s">
        <v>3228</v>
      </c>
      <c r="D290" s="431" t="s">
        <v>3229</v>
      </c>
      <c r="E290" s="431" t="s">
        <v>1333</v>
      </c>
      <c r="F290" s="431" t="s">
        <v>3230</v>
      </c>
      <c r="G290" s="431">
        <v>375</v>
      </c>
      <c r="H290" s="436" t="s">
        <v>3231</v>
      </c>
      <c r="I290" s="431" t="s">
        <v>3232</v>
      </c>
    </row>
    <row r="291" spans="1:9" ht="30" x14ac:dyDescent="0.2">
      <c r="A291" s="430">
        <v>274</v>
      </c>
      <c r="B291" s="430" t="s">
        <v>1127</v>
      </c>
      <c r="C291" s="431" t="s">
        <v>3233</v>
      </c>
      <c r="D291" s="431" t="s">
        <v>3234</v>
      </c>
      <c r="E291" s="431" t="s">
        <v>1333</v>
      </c>
      <c r="F291" s="431" t="s">
        <v>3235</v>
      </c>
      <c r="G291" s="431">
        <v>312.5</v>
      </c>
      <c r="H291" s="436" t="s">
        <v>3236</v>
      </c>
      <c r="I291" s="431" t="s">
        <v>3237</v>
      </c>
    </row>
    <row r="292" spans="1:9" ht="30" x14ac:dyDescent="0.2">
      <c r="A292" s="430">
        <v>275</v>
      </c>
      <c r="B292" s="430" t="s">
        <v>1127</v>
      </c>
      <c r="C292" s="431" t="s">
        <v>3238</v>
      </c>
      <c r="D292" s="431" t="s">
        <v>3239</v>
      </c>
      <c r="E292" s="431" t="s">
        <v>1333</v>
      </c>
      <c r="F292" s="431" t="s">
        <v>3240</v>
      </c>
      <c r="G292" s="431">
        <v>750</v>
      </c>
      <c r="H292" s="436" t="s">
        <v>3241</v>
      </c>
      <c r="I292" s="431" t="s">
        <v>3242</v>
      </c>
    </row>
    <row r="293" spans="1:9" ht="30" x14ac:dyDescent="0.2">
      <c r="A293" s="430">
        <v>276</v>
      </c>
      <c r="B293" s="430" t="s">
        <v>1127</v>
      </c>
      <c r="C293" s="431" t="s">
        <v>3243</v>
      </c>
      <c r="D293" s="431" t="s">
        <v>3244</v>
      </c>
      <c r="E293" s="431" t="s">
        <v>1333</v>
      </c>
      <c r="F293" s="431" t="s">
        <v>3245</v>
      </c>
      <c r="G293" s="431">
        <v>375</v>
      </c>
      <c r="H293" s="436" t="s">
        <v>3246</v>
      </c>
      <c r="I293" s="431" t="s">
        <v>3247</v>
      </c>
    </row>
    <row r="294" spans="1:9" ht="30" x14ac:dyDescent="0.2">
      <c r="A294" s="430">
        <v>277</v>
      </c>
      <c r="B294" s="430" t="s">
        <v>1127</v>
      </c>
      <c r="C294" s="431" t="s">
        <v>3248</v>
      </c>
      <c r="D294" s="431" t="s">
        <v>3249</v>
      </c>
      <c r="E294" s="431" t="s">
        <v>1333</v>
      </c>
      <c r="F294" s="431" t="s">
        <v>3250</v>
      </c>
      <c r="G294" s="431">
        <v>625</v>
      </c>
      <c r="H294" s="436" t="s">
        <v>3251</v>
      </c>
      <c r="I294" s="431" t="s">
        <v>3252</v>
      </c>
    </row>
    <row r="295" spans="1:9" ht="30" x14ac:dyDescent="0.2">
      <c r="A295" s="430">
        <v>278</v>
      </c>
      <c r="B295" s="430" t="s">
        <v>1127</v>
      </c>
      <c r="C295" s="431" t="s">
        <v>3253</v>
      </c>
      <c r="D295" s="431" t="s">
        <v>3254</v>
      </c>
      <c r="E295" s="431" t="s">
        <v>1333</v>
      </c>
      <c r="F295" s="431" t="s">
        <v>3250</v>
      </c>
      <c r="G295" s="431">
        <v>625</v>
      </c>
      <c r="H295" s="436" t="s">
        <v>3255</v>
      </c>
      <c r="I295" s="431" t="s">
        <v>3256</v>
      </c>
    </row>
    <row r="296" spans="1:9" ht="30" x14ac:dyDescent="0.2">
      <c r="A296" s="430">
        <v>279</v>
      </c>
      <c r="B296" s="430" t="s">
        <v>1127</v>
      </c>
      <c r="C296" s="431" t="s">
        <v>3257</v>
      </c>
      <c r="D296" s="431" t="s">
        <v>3258</v>
      </c>
      <c r="E296" s="431" t="s">
        <v>1333</v>
      </c>
      <c r="F296" s="431" t="s">
        <v>3259</v>
      </c>
      <c r="G296" s="431">
        <v>500</v>
      </c>
      <c r="H296" s="436" t="s">
        <v>3260</v>
      </c>
      <c r="I296" s="431" t="s">
        <v>3261</v>
      </c>
    </row>
    <row r="297" spans="1:9" ht="45" x14ac:dyDescent="0.2">
      <c r="A297" s="430">
        <v>280</v>
      </c>
      <c r="B297" s="430" t="s">
        <v>1127</v>
      </c>
      <c r="C297" s="431" t="s">
        <v>3262</v>
      </c>
      <c r="D297" s="431" t="s">
        <v>3263</v>
      </c>
      <c r="E297" s="431" t="s">
        <v>1333</v>
      </c>
      <c r="F297" s="431" t="s">
        <v>3264</v>
      </c>
      <c r="G297" s="431">
        <v>250</v>
      </c>
      <c r="H297" s="436">
        <v>26001027579</v>
      </c>
      <c r="I297" s="431" t="s">
        <v>3265</v>
      </c>
    </row>
    <row r="298" spans="1:9" ht="45" x14ac:dyDescent="0.2">
      <c r="A298" s="430">
        <v>281</v>
      </c>
      <c r="B298" s="430" t="s">
        <v>1127</v>
      </c>
      <c r="C298" s="431" t="s">
        <v>3266</v>
      </c>
      <c r="D298" s="431" t="s">
        <v>3267</v>
      </c>
      <c r="E298" s="431" t="s">
        <v>1333</v>
      </c>
      <c r="F298" s="431" t="s">
        <v>3264</v>
      </c>
      <c r="G298" s="431">
        <v>250</v>
      </c>
      <c r="H298" s="436">
        <v>26001020553</v>
      </c>
      <c r="I298" s="431" t="s">
        <v>3268</v>
      </c>
    </row>
    <row r="299" spans="1:9" ht="45" x14ac:dyDescent="0.2">
      <c r="A299" s="430">
        <v>282</v>
      </c>
      <c r="B299" s="430" t="s">
        <v>1127</v>
      </c>
      <c r="C299" s="431" t="s">
        <v>3269</v>
      </c>
      <c r="D299" s="431" t="s">
        <v>3270</v>
      </c>
      <c r="E299" s="431" t="s">
        <v>1333</v>
      </c>
      <c r="F299" s="431" t="s">
        <v>3264</v>
      </c>
      <c r="G299" s="431">
        <v>250</v>
      </c>
      <c r="H299" s="436">
        <v>26001030820</v>
      </c>
      <c r="I299" s="431" t="s">
        <v>3271</v>
      </c>
    </row>
    <row r="300" spans="1:9" ht="30" x14ac:dyDescent="0.2">
      <c r="A300" s="430">
        <v>283</v>
      </c>
      <c r="B300" s="430" t="s">
        <v>1127</v>
      </c>
      <c r="C300" s="431" t="s">
        <v>3272</v>
      </c>
      <c r="D300" s="431" t="s">
        <v>3273</v>
      </c>
      <c r="E300" s="431" t="s">
        <v>1333</v>
      </c>
      <c r="F300" s="431" t="s">
        <v>3274</v>
      </c>
      <c r="G300" s="431">
        <v>250</v>
      </c>
      <c r="H300" s="436">
        <v>26001000279</v>
      </c>
      <c r="I300" s="431" t="s">
        <v>3275</v>
      </c>
    </row>
    <row r="301" spans="1:9" ht="45" x14ac:dyDescent="0.2">
      <c r="A301" s="430">
        <v>284</v>
      </c>
      <c r="B301" s="430" t="s">
        <v>1127</v>
      </c>
      <c r="C301" s="431" t="s">
        <v>3276</v>
      </c>
      <c r="D301" s="431" t="s">
        <v>3277</v>
      </c>
      <c r="E301" s="431" t="s">
        <v>1333</v>
      </c>
      <c r="F301" s="431" t="s">
        <v>3278</v>
      </c>
      <c r="G301" s="431">
        <v>250</v>
      </c>
      <c r="H301" s="436">
        <v>26001009402</v>
      </c>
      <c r="I301" s="431" t="s">
        <v>3279</v>
      </c>
    </row>
    <row r="302" spans="1:9" ht="45" x14ac:dyDescent="0.2">
      <c r="A302" s="430">
        <v>285</v>
      </c>
      <c r="B302" s="430" t="s">
        <v>1127</v>
      </c>
      <c r="C302" s="431" t="s">
        <v>3280</v>
      </c>
      <c r="D302" s="431" t="s">
        <v>3281</v>
      </c>
      <c r="E302" s="431" t="s">
        <v>1333</v>
      </c>
      <c r="F302" s="431" t="s">
        <v>3264</v>
      </c>
      <c r="G302" s="431">
        <v>250</v>
      </c>
      <c r="H302" s="436">
        <v>26001031086</v>
      </c>
      <c r="I302" s="431" t="s">
        <v>3282</v>
      </c>
    </row>
    <row r="303" spans="1:9" ht="45" x14ac:dyDescent="0.2">
      <c r="A303" s="430">
        <v>286</v>
      </c>
      <c r="B303" s="430" t="s">
        <v>1127</v>
      </c>
      <c r="C303" s="431" t="s">
        <v>3283</v>
      </c>
      <c r="D303" s="431" t="s">
        <v>3284</v>
      </c>
      <c r="E303" s="431" t="s">
        <v>1333</v>
      </c>
      <c r="F303" s="431" t="s">
        <v>3285</v>
      </c>
      <c r="G303" s="431">
        <v>250</v>
      </c>
      <c r="H303" s="436">
        <v>26001024126</v>
      </c>
      <c r="I303" s="431" t="s">
        <v>3286</v>
      </c>
    </row>
    <row r="304" spans="1:9" ht="45" x14ac:dyDescent="0.2">
      <c r="A304" s="430">
        <v>287</v>
      </c>
      <c r="B304" s="430" t="s">
        <v>1127</v>
      </c>
      <c r="C304" s="431" t="s">
        <v>3287</v>
      </c>
      <c r="D304" s="431" t="s">
        <v>3288</v>
      </c>
      <c r="E304" s="431" t="s">
        <v>1333</v>
      </c>
      <c r="F304" s="431" t="s">
        <v>3289</v>
      </c>
      <c r="G304" s="431">
        <v>250</v>
      </c>
      <c r="H304" s="436">
        <v>26001003397</v>
      </c>
      <c r="I304" s="431" t="s">
        <v>3290</v>
      </c>
    </row>
    <row r="305" spans="1:9" ht="45" x14ac:dyDescent="0.2">
      <c r="A305" s="430">
        <v>288</v>
      </c>
      <c r="B305" s="430" t="s">
        <v>1127</v>
      </c>
      <c r="C305" s="431" t="s">
        <v>3291</v>
      </c>
      <c r="D305" s="431" t="s">
        <v>3292</v>
      </c>
      <c r="E305" s="431" t="s">
        <v>1333</v>
      </c>
      <c r="F305" s="431" t="s">
        <v>3289</v>
      </c>
      <c r="G305" s="431">
        <v>250</v>
      </c>
      <c r="H305" s="436">
        <v>26001011712</v>
      </c>
      <c r="I305" s="431" t="s">
        <v>3293</v>
      </c>
    </row>
    <row r="306" spans="1:9" ht="45" x14ac:dyDescent="0.2">
      <c r="A306" s="430">
        <v>289</v>
      </c>
      <c r="B306" s="430" t="s">
        <v>1127</v>
      </c>
      <c r="C306" s="431" t="s">
        <v>3294</v>
      </c>
      <c r="D306" s="431" t="s">
        <v>3295</v>
      </c>
      <c r="E306" s="431" t="s">
        <v>1333</v>
      </c>
      <c r="F306" s="431" t="s">
        <v>3296</v>
      </c>
      <c r="G306" s="431">
        <v>250</v>
      </c>
      <c r="H306" s="436">
        <v>26001015523</v>
      </c>
      <c r="I306" s="431" t="s">
        <v>3297</v>
      </c>
    </row>
    <row r="307" spans="1:9" ht="45" x14ac:dyDescent="0.2">
      <c r="A307" s="430">
        <v>290</v>
      </c>
      <c r="B307" s="430" t="s">
        <v>1127</v>
      </c>
      <c r="C307" s="431" t="s">
        <v>3298</v>
      </c>
      <c r="D307" s="431" t="s">
        <v>3299</v>
      </c>
      <c r="E307" s="431" t="s">
        <v>1333</v>
      </c>
      <c r="F307" s="431" t="s">
        <v>3300</v>
      </c>
      <c r="G307" s="431">
        <v>250</v>
      </c>
      <c r="H307" s="436">
        <v>26001030232</v>
      </c>
      <c r="I307" s="431" t="s">
        <v>3301</v>
      </c>
    </row>
    <row r="308" spans="1:9" ht="45" x14ac:dyDescent="0.2">
      <c r="A308" s="430">
        <v>291</v>
      </c>
      <c r="B308" s="430" t="s">
        <v>1127</v>
      </c>
      <c r="C308" s="431" t="s">
        <v>3302</v>
      </c>
      <c r="D308" s="431" t="s">
        <v>3303</v>
      </c>
      <c r="E308" s="431" t="s">
        <v>1333</v>
      </c>
      <c r="F308" s="431" t="s">
        <v>3285</v>
      </c>
      <c r="G308" s="431">
        <v>250</v>
      </c>
      <c r="H308" s="436">
        <v>26001020468</v>
      </c>
      <c r="I308" s="431" t="s">
        <v>3304</v>
      </c>
    </row>
    <row r="309" spans="1:9" ht="45" x14ac:dyDescent="0.2">
      <c r="A309" s="430">
        <v>292</v>
      </c>
      <c r="B309" s="430" t="s">
        <v>1127</v>
      </c>
      <c r="C309" s="431" t="s">
        <v>3305</v>
      </c>
      <c r="D309" s="431" t="s">
        <v>3306</v>
      </c>
      <c r="E309" s="431" t="s">
        <v>1333</v>
      </c>
      <c r="F309" s="431" t="s">
        <v>3289</v>
      </c>
      <c r="G309" s="431">
        <v>250</v>
      </c>
      <c r="H309" s="436">
        <v>26001005550</v>
      </c>
      <c r="I309" s="431" t="s">
        <v>3307</v>
      </c>
    </row>
    <row r="310" spans="1:9" ht="45" x14ac:dyDescent="0.2">
      <c r="A310" s="430">
        <v>293</v>
      </c>
      <c r="B310" s="430" t="s">
        <v>1127</v>
      </c>
      <c r="C310" s="431" t="s">
        <v>3308</v>
      </c>
      <c r="D310" s="431" t="s">
        <v>3309</v>
      </c>
      <c r="E310" s="431" t="s">
        <v>1333</v>
      </c>
      <c r="F310" s="431" t="s">
        <v>3300</v>
      </c>
      <c r="G310" s="431">
        <v>250</v>
      </c>
      <c r="H310" s="436" t="s">
        <v>3310</v>
      </c>
      <c r="I310" s="431" t="s">
        <v>3311</v>
      </c>
    </row>
    <row r="311" spans="1:9" ht="45" x14ac:dyDescent="0.2">
      <c r="A311" s="430">
        <v>294</v>
      </c>
      <c r="B311" s="430" t="s">
        <v>1127</v>
      </c>
      <c r="C311" s="431" t="s">
        <v>3312</v>
      </c>
      <c r="D311" s="431" t="s">
        <v>3313</v>
      </c>
      <c r="E311" s="431" t="s">
        <v>1333</v>
      </c>
      <c r="F311" s="431" t="s">
        <v>3314</v>
      </c>
      <c r="G311" s="431">
        <v>250</v>
      </c>
      <c r="H311" s="436" t="s">
        <v>3315</v>
      </c>
      <c r="I311" s="431" t="s">
        <v>3316</v>
      </c>
    </row>
    <row r="312" spans="1:9" ht="45" x14ac:dyDescent="0.2">
      <c r="A312" s="430">
        <v>295</v>
      </c>
      <c r="B312" s="430" t="s">
        <v>1127</v>
      </c>
      <c r="C312" s="431" t="s">
        <v>3317</v>
      </c>
      <c r="D312" s="431" t="s">
        <v>3318</v>
      </c>
      <c r="E312" s="431" t="s">
        <v>1333</v>
      </c>
      <c r="F312" s="431" t="s">
        <v>3285</v>
      </c>
      <c r="G312" s="431">
        <v>250</v>
      </c>
      <c r="H312" s="436" t="s">
        <v>3319</v>
      </c>
      <c r="I312" s="431" t="s">
        <v>3320</v>
      </c>
    </row>
    <row r="313" spans="1:9" ht="45" x14ac:dyDescent="0.2">
      <c r="A313" s="430">
        <v>296</v>
      </c>
      <c r="B313" s="430" t="s">
        <v>1127</v>
      </c>
      <c r="C313" s="431" t="s">
        <v>3321</v>
      </c>
      <c r="D313" s="431" t="s">
        <v>3322</v>
      </c>
      <c r="E313" s="431" t="s">
        <v>1333</v>
      </c>
      <c r="F313" s="431" t="s">
        <v>3323</v>
      </c>
      <c r="G313" s="431">
        <v>250</v>
      </c>
      <c r="H313" s="436" t="s">
        <v>3324</v>
      </c>
      <c r="I313" s="431" t="s">
        <v>3325</v>
      </c>
    </row>
    <row r="314" spans="1:9" ht="60" x14ac:dyDescent="0.2">
      <c r="A314" s="430">
        <v>297</v>
      </c>
      <c r="B314" s="430" t="s">
        <v>1127</v>
      </c>
      <c r="C314" s="431" t="s">
        <v>3326</v>
      </c>
      <c r="D314" s="431" t="s">
        <v>3327</v>
      </c>
      <c r="E314" s="431" t="s">
        <v>1333</v>
      </c>
      <c r="F314" s="431" t="s">
        <v>3264</v>
      </c>
      <c r="G314" s="431">
        <v>250</v>
      </c>
      <c r="H314" s="436" t="s">
        <v>3328</v>
      </c>
      <c r="I314" s="431" t="s">
        <v>3329</v>
      </c>
    </row>
    <row r="315" spans="1:9" ht="60" x14ac:dyDescent="0.2">
      <c r="A315" s="430">
        <v>298</v>
      </c>
      <c r="B315" s="430" t="s">
        <v>1127</v>
      </c>
      <c r="C315" s="431" t="s">
        <v>3330</v>
      </c>
      <c r="D315" s="431" t="s">
        <v>3331</v>
      </c>
      <c r="E315" s="431" t="s">
        <v>1333</v>
      </c>
      <c r="F315" s="431" t="s">
        <v>3323</v>
      </c>
      <c r="G315" s="431">
        <v>250</v>
      </c>
      <c r="H315" s="436" t="s">
        <v>3332</v>
      </c>
      <c r="I315" s="431" t="s">
        <v>3333</v>
      </c>
    </row>
    <row r="316" spans="1:9" ht="45" x14ac:dyDescent="0.2">
      <c r="A316" s="430">
        <v>299</v>
      </c>
      <c r="B316" s="430" t="s">
        <v>1127</v>
      </c>
      <c r="C316" s="431" t="s">
        <v>3334</v>
      </c>
      <c r="D316" s="431" t="s">
        <v>3335</v>
      </c>
      <c r="E316" s="431" t="s">
        <v>1333</v>
      </c>
      <c r="F316" s="431" t="s">
        <v>3336</v>
      </c>
      <c r="G316" s="431">
        <v>250</v>
      </c>
      <c r="H316" s="436" t="s">
        <v>3337</v>
      </c>
      <c r="I316" s="431" t="s">
        <v>3338</v>
      </c>
    </row>
    <row r="317" spans="1:9" ht="45" x14ac:dyDescent="0.2">
      <c r="A317" s="430">
        <v>300</v>
      </c>
      <c r="B317" s="430" t="s">
        <v>1127</v>
      </c>
      <c r="C317" s="431" t="s">
        <v>3339</v>
      </c>
      <c r="D317" s="431" t="s">
        <v>3340</v>
      </c>
      <c r="E317" s="431" t="s">
        <v>1333</v>
      </c>
      <c r="F317" s="431" t="s">
        <v>3296</v>
      </c>
      <c r="G317" s="431">
        <v>250</v>
      </c>
      <c r="H317" s="436" t="s">
        <v>3341</v>
      </c>
      <c r="I317" s="431" t="s">
        <v>3342</v>
      </c>
    </row>
    <row r="318" spans="1:9" ht="45" x14ac:dyDescent="0.2">
      <c r="A318" s="430">
        <v>301</v>
      </c>
      <c r="B318" s="430" t="s">
        <v>1127</v>
      </c>
      <c r="C318" s="431" t="s">
        <v>3343</v>
      </c>
      <c r="D318" s="431" t="s">
        <v>3344</v>
      </c>
      <c r="E318" s="431" t="s">
        <v>1333</v>
      </c>
      <c r="F318" s="431" t="s">
        <v>3300</v>
      </c>
      <c r="G318" s="431">
        <v>250</v>
      </c>
      <c r="H318" s="436" t="s">
        <v>3345</v>
      </c>
      <c r="I318" s="431" t="s">
        <v>3346</v>
      </c>
    </row>
    <row r="319" spans="1:9" ht="45" x14ac:dyDescent="0.2">
      <c r="A319" s="430">
        <v>302</v>
      </c>
      <c r="B319" s="430" t="s">
        <v>1127</v>
      </c>
      <c r="C319" s="431" t="s">
        <v>3347</v>
      </c>
      <c r="D319" s="431" t="s">
        <v>3348</v>
      </c>
      <c r="E319" s="431" t="s">
        <v>1333</v>
      </c>
      <c r="F319" s="431" t="s">
        <v>3336</v>
      </c>
      <c r="G319" s="431">
        <v>250</v>
      </c>
      <c r="H319" s="436" t="s">
        <v>3349</v>
      </c>
      <c r="I319" s="431" t="s">
        <v>3350</v>
      </c>
    </row>
    <row r="320" spans="1:9" ht="45" x14ac:dyDescent="0.2">
      <c r="A320" s="430">
        <v>303</v>
      </c>
      <c r="B320" s="430" t="s">
        <v>1127</v>
      </c>
      <c r="C320" s="431" t="s">
        <v>3351</v>
      </c>
      <c r="D320" s="431" t="s">
        <v>3352</v>
      </c>
      <c r="E320" s="431" t="s">
        <v>1333</v>
      </c>
      <c r="F320" s="431" t="s">
        <v>3323</v>
      </c>
      <c r="G320" s="431">
        <v>250</v>
      </c>
      <c r="H320" s="436" t="s">
        <v>3353</v>
      </c>
      <c r="I320" s="431" t="s">
        <v>3354</v>
      </c>
    </row>
    <row r="321" spans="1:9" ht="30" x14ac:dyDescent="0.2">
      <c r="A321" s="430">
        <v>304</v>
      </c>
      <c r="B321" s="430" t="s">
        <v>1127</v>
      </c>
      <c r="C321" s="431" t="s">
        <v>3355</v>
      </c>
      <c r="D321" s="431" t="s">
        <v>3356</v>
      </c>
      <c r="E321" s="431" t="s">
        <v>1333</v>
      </c>
      <c r="F321" s="431" t="s">
        <v>3323</v>
      </c>
      <c r="G321" s="431">
        <v>250</v>
      </c>
      <c r="H321" s="436" t="s">
        <v>3357</v>
      </c>
      <c r="I321" s="431" t="s">
        <v>3358</v>
      </c>
    </row>
    <row r="322" spans="1:9" ht="45" x14ac:dyDescent="0.2">
      <c r="A322" s="430">
        <v>305</v>
      </c>
      <c r="B322" s="430" t="s">
        <v>1127</v>
      </c>
      <c r="C322" s="431" t="s">
        <v>3359</v>
      </c>
      <c r="D322" s="431" t="s">
        <v>3360</v>
      </c>
      <c r="E322" s="431" t="s">
        <v>1333</v>
      </c>
      <c r="F322" s="431" t="s">
        <v>3323</v>
      </c>
      <c r="G322" s="431">
        <v>250</v>
      </c>
      <c r="H322" s="436" t="s">
        <v>3361</v>
      </c>
      <c r="I322" s="431" t="s">
        <v>3362</v>
      </c>
    </row>
    <row r="323" spans="1:9" ht="45" x14ac:dyDescent="0.2">
      <c r="A323" s="430">
        <v>306</v>
      </c>
      <c r="B323" s="430" t="s">
        <v>1127</v>
      </c>
      <c r="C323" s="431" t="s">
        <v>3363</v>
      </c>
      <c r="D323" s="431" t="s">
        <v>3364</v>
      </c>
      <c r="E323" s="431" t="s">
        <v>1333</v>
      </c>
      <c r="F323" s="431" t="s">
        <v>3300</v>
      </c>
      <c r="G323" s="431">
        <v>250</v>
      </c>
      <c r="H323" s="436" t="s">
        <v>3365</v>
      </c>
      <c r="I323" s="431" t="s">
        <v>3366</v>
      </c>
    </row>
    <row r="324" spans="1:9" ht="45" x14ac:dyDescent="0.2">
      <c r="A324" s="430">
        <v>307</v>
      </c>
      <c r="B324" s="430" t="s">
        <v>1127</v>
      </c>
      <c r="C324" s="431" t="s">
        <v>3367</v>
      </c>
      <c r="D324" s="431" t="s">
        <v>3368</v>
      </c>
      <c r="E324" s="431" t="s">
        <v>1333</v>
      </c>
      <c r="F324" s="431" t="s">
        <v>3336</v>
      </c>
      <c r="G324" s="431">
        <v>250</v>
      </c>
      <c r="H324" s="436" t="s">
        <v>3369</v>
      </c>
      <c r="I324" s="431" t="s">
        <v>3370</v>
      </c>
    </row>
    <row r="325" spans="1:9" ht="45" x14ac:dyDescent="0.2">
      <c r="A325" s="430">
        <v>308</v>
      </c>
      <c r="B325" s="430" t="s">
        <v>1127</v>
      </c>
      <c r="C325" s="431" t="s">
        <v>3371</v>
      </c>
      <c r="D325" s="431" t="s">
        <v>3372</v>
      </c>
      <c r="E325" s="431" t="s">
        <v>1333</v>
      </c>
      <c r="F325" s="431" t="s">
        <v>3285</v>
      </c>
      <c r="G325" s="431">
        <v>250</v>
      </c>
      <c r="H325" s="436" t="s">
        <v>3373</v>
      </c>
      <c r="I325" s="431" t="s">
        <v>3374</v>
      </c>
    </row>
    <row r="326" spans="1:9" ht="45" x14ac:dyDescent="0.2">
      <c r="A326" s="430">
        <v>309</v>
      </c>
      <c r="B326" s="430" t="s">
        <v>1127</v>
      </c>
      <c r="C326" s="431" t="s">
        <v>3375</v>
      </c>
      <c r="D326" s="431" t="s">
        <v>3376</v>
      </c>
      <c r="E326" s="431" t="s">
        <v>1333</v>
      </c>
      <c r="F326" s="431" t="s">
        <v>3300</v>
      </c>
      <c r="G326" s="431">
        <v>250</v>
      </c>
      <c r="H326" s="436" t="s">
        <v>3377</v>
      </c>
      <c r="I326" s="431" t="s">
        <v>3378</v>
      </c>
    </row>
    <row r="327" spans="1:9" ht="15" x14ac:dyDescent="0.2">
      <c r="A327" s="430">
        <v>310</v>
      </c>
      <c r="B327" s="430" t="s">
        <v>1127</v>
      </c>
      <c r="C327" s="431" t="s">
        <v>3379</v>
      </c>
      <c r="D327" s="431" t="s">
        <v>3380</v>
      </c>
      <c r="E327" s="431" t="s">
        <v>1333</v>
      </c>
      <c r="F327" s="431">
        <v>93</v>
      </c>
      <c r="G327" s="431">
        <v>375</v>
      </c>
      <c r="H327" s="436">
        <v>29001031650</v>
      </c>
      <c r="I327" s="431" t="s">
        <v>3381</v>
      </c>
    </row>
    <row r="328" spans="1:9" ht="30" x14ac:dyDescent="0.2">
      <c r="A328" s="430">
        <v>311</v>
      </c>
      <c r="B328" s="430" t="s">
        <v>1127</v>
      </c>
      <c r="C328" s="431" t="s">
        <v>3382</v>
      </c>
      <c r="D328" s="431" t="s">
        <v>3383</v>
      </c>
      <c r="E328" s="431" t="s">
        <v>1333</v>
      </c>
      <c r="F328" s="431">
        <v>232</v>
      </c>
      <c r="G328" s="431">
        <v>375</v>
      </c>
      <c r="H328" s="436">
        <v>29001010658</v>
      </c>
      <c r="I328" s="431" t="s">
        <v>3384</v>
      </c>
    </row>
    <row r="329" spans="1:9" ht="30" x14ac:dyDescent="0.2">
      <c r="A329" s="430">
        <v>312</v>
      </c>
      <c r="B329" s="430" t="s">
        <v>1127</v>
      </c>
      <c r="C329" s="431" t="s">
        <v>3385</v>
      </c>
      <c r="D329" s="431" t="s">
        <v>3386</v>
      </c>
      <c r="E329" s="431" t="s">
        <v>1333</v>
      </c>
      <c r="F329" s="431">
        <v>164</v>
      </c>
      <c r="G329" s="431">
        <v>375</v>
      </c>
      <c r="H329" s="436">
        <v>29001008461</v>
      </c>
      <c r="I329" s="431" t="s">
        <v>3387</v>
      </c>
    </row>
    <row r="330" spans="1:9" ht="30" x14ac:dyDescent="0.2">
      <c r="A330" s="430">
        <v>313</v>
      </c>
      <c r="B330" s="430" t="s">
        <v>1127</v>
      </c>
      <c r="C330" s="431" t="s">
        <v>3388</v>
      </c>
      <c r="D330" s="431" t="s">
        <v>3389</v>
      </c>
      <c r="E330" s="431" t="s">
        <v>1333</v>
      </c>
      <c r="F330" s="431">
        <v>115</v>
      </c>
      <c r="G330" s="431">
        <v>375</v>
      </c>
      <c r="H330" s="436">
        <v>62005024195</v>
      </c>
      <c r="I330" s="431" t="s">
        <v>3390</v>
      </c>
    </row>
    <row r="331" spans="1:9" ht="30" x14ac:dyDescent="0.2">
      <c r="A331" s="430">
        <v>314</v>
      </c>
      <c r="B331" s="430" t="s">
        <v>1127</v>
      </c>
      <c r="C331" s="431" t="s">
        <v>3391</v>
      </c>
      <c r="D331" s="431" t="s">
        <v>3392</v>
      </c>
      <c r="E331" s="431" t="s">
        <v>1333</v>
      </c>
      <c r="F331" s="431">
        <v>100</v>
      </c>
      <c r="G331" s="431">
        <v>375</v>
      </c>
      <c r="H331" s="436">
        <v>235446503</v>
      </c>
      <c r="I331" s="431" t="s">
        <v>3393</v>
      </c>
    </row>
    <row r="332" spans="1:9" ht="30" x14ac:dyDescent="0.2">
      <c r="A332" s="430">
        <v>315</v>
      </c>
      <c r="B332" s="430" t="s">
        <v>1127</v>
      </c>
      <c r="C332" s="431" t="s">
        <v>3394</v>
      </c>
      <c r="D332" s="431" t="s">
        <v>3395</v>
      </c>
      <c r="E332" s="431" t="s">
        <v>1333</v>
      </c>
      <c r="F332" s="431">
        <v>108</v>
      </c>
      <c r="G332" s="431">
        <v>375</v>
      </c>
      <c r="H332" s="436">
        <v>29001019830</v>
      </c>
      <c r="I332" s="431" t="s">
        <v>3396</v>
      </c>
    </row>
    <row r="333" spans="1:9" ht="30" x14ac:dyDescent="0.2">
      <c r="A333" s="430">
        <v>316</v>
      </c>
      <c r="B333" s="430" t="s">
        <v>1127</v>
      </c>
      <c r="C333" s="431" t="s">
        <v>3397</v>
      </c>
      <c r="D333" s="431" t="s">
        <v>3398</v>
      </c>
      <c r="E333" s="431" t="s">
        <v>1333</v>
      </c>
      <c r="F333" s="431" t="s">
        <v>3399</v>
      </c>
      <c r="G333" s="431">
        <v>500</v>
      </c>
      <c r="H333" s="436">
        <v>13001007430</v>
      </c>
      <c r="I333" s="431" t="s">
        <v>3400</v>
      </c>
    </row>
    <row r="334" spans="1:9" ht="30" x14ac:dyDescent="0.2">
      <c r="A334" s="430">
        <v>317</v>
      </c>
      <c r="B334" s="430" t="s">
        <v>1127</v>
      </c>
      <c r="C334" s="431" t="s">
        <v>3401</v>
      </c>
      <c r="D334" s="431" t="s">
        <v>3402</v>
      </c>
      <c r="E334" s="431" t="s">
        <v>1333</v>
      </c>
      <c r="F334" s="431" t="s">
        <v>1253</v>
      </c>
      <c r="G334" s="431">
        <v>375</v>
      </c>
      <c r="H334" s="436">
        <v>13001001946</v>
      </c>
      <c r="I334" s="431" t="s">
        <v>3403</v>
      </c>
    </row>
    <row r="335" spans="1:9" ht="15" x14ac:dyDescent="0.2">
      <c r="A335" s="430">
        <v>318</v>
      </c>
      <c r="B335" s="430" t="s">
        <v>1127</v>
      </c>
      <c r="C335" s="431" t="s">
        <v>3404</v>
      </c>
      <c r="D335" s="431" t="s">
        <v>3405</v>
      </c>
      <c r="E335" s="431" t="s">
        <v>1333</v>
      </c>
      <c r="F335" s="431" t="s">
        <v>1638</v>
      </c>
      <c r="G335" s="431">
        <v>375</v>
      </c>
      <c r="H335" s="436">
        <v>13001015792</v>
      </c>
      <c r="I335" s="431" t="s">
        <v>3406</v>
      </c>
    </row>
    <row r="336" spans="1:9" ht="30" x14ac:dyDescent="0.2">
      <c r="A336" s="430">
        <v>319</v>
      </c>
      <c r="B336" s="430" t="s">
        <v>1127</v>
      </c>
      <c r="C336" s="431" t="s">
        <v>3407</v>
      </c>
      <c r="D336" s="431" t="s">
        <v>3408</v>
      </c>
      <c r="E336" s="431" t="s">
        <v>1333</v>
      </c>
      <c r="F336" s="431" t="s">
        <v>1610</v>
      </c>
      <c r="G336" s="431">
        <v>375</v>
      </c>
      <c r="H336" s="436">
        <v>13001045298</v>
      </c>
      <c r="I336" s="431" t="s">
        <v>3409</v>
      </c>
    </row>
    <row r="337" spans="1:9" ht="45" x14ac:dyDescent="0.2">
      <c r="A337" s="430">
        <v>320</v>
      </c>
      <c r="B337" s="430" t="s">
        <v>1127</v>
      </c>
      <c r="C337" s="431" t="s">
        <v>3410</v>
      </c>
      <c r="D337" s="431" t="s">
        <v>3411</v>
      </c>
      <c r="E337" s="431" t="s">
        <v>1333</v>
      </c>
      <c r="F337" s="431">
        <v>42.64</v>
      </c>
      <c r="G337" s="431">
        <v>250</v>
      </c>
      <c r="H337" s="436">
        <v>16001008900</v>
      </c>
      <c r="I337" s="431" t="s">
        <v>3412</v>
      </c>
    </row>
    <row r="338" spans="1:9" ht="45" x14ac:dyDescent="0.2">
      <c r="A338" s="430">
        <v>321</v>
      </c>
      <c r="B338" s="430" t="s">
        <v>1127</v>
      </c>
      <c r="C338" s="431" t="s">
        <v>3413</v>
      </c>
      <c r="D338" s="431" t="s">
        <v>3414</v>
      </c>
      <c r="E338" s="431" t="s">
        <v>1333</v>
      </c>
      <c r="F338" s="431" t="s">
        <v>3415</v>
      </c>
      <c r="G338" s="431">
        <v>1200</v>
      </c>
      <c r="H338" s="436">
        <v>16001011074</v>
      </c>
      <c r="I338" s="431" t="s">
        <v>3416</v>
      </c>
    </row>
    <row r="339" spans="1:9" ht="45" x14ac:dyDescent="0.2">
      <c r="A339" s="430">
        <v>322</v>
      </c>
      <c r="B339" s="430" t="s">
        <v>1127</v>
      </c>
      <c r="C339" s="431" t="s">
        <v>3417</v>
      </c>
      <c r="D339" s="431" t="s">
        <v>3418</v>
      </c>
      <c r="E339" s="431" t="s">
        <v>1333</v>
      </c>
      <c r="F339" s="431" t="s">
        <v>3419</v>
      </c>
      <c r="G339" s="431">
        <v>500</v>
      </c>
      <c r="H339" s="436">
        <v>55001001725</v>
      </c>
      <c r="I339" s="431" t="s">
        <v>3420</v>
      </c>
    </row>
    <row r="340" spans="1:9" ht="30" x14ac:dyDescent="0.2">
      <c r="A340" s="430">
        <v>323</v>
      </c>
      <c r="B340" s="430" t="s">
        <v>1127</v>
      </c>
      <c r="C340" s="431" t="s">
        <v>3421</v>
      </c>
      <c r="D340" s="431" t="s">
        <v>3422</v>
      </c>
      <c r="E340" s="431" t="s">
        <v>1333</v>
      </c>
      <c r="F340" s="431" t="s">
        <v>3423</v>
      </c>
      <c r="G340" s="431">
        <v>250</v>
      </c>
      <c r="H340" s="436">
        <v>55001015604</v>
      </c>
      <c r="I340" s="431" t="s">
        <v>3424</v>
      </c>
    </row>
    <row r="341" spans="1:9" ht="30" x14ac:dyDescent="0.2">
      <c r="A341" s="430">
        <v>324</v>
      </c>
      <c r="B341" s="430" t="s">
        <v>1127</v>
      </c>
      <c r="C341" s="431" t="s">
        <v>3425</v>
      </c>
      <c r="D341" s="431" t="s">
        <v>3426</v>
      </c>
      <c r="E341" s="431" t="s">
        <v>1333</v>
      </c>
      <c r="F341" s="431" t="s">
        <v>3423</v>
      </c>
      <c r="G341" s="431">
        <v>250</v>
      </c>
      <c r="H341" s="436">
        <v>55001014710</v>
      </c>
      <c r="I341" s="431" t="s">
        <v>3427</v>
      </c>
    </row>
    <row r="342" spans="1:9" ht="30" x14ac:dyDescent="0.2">
      <c r="A342" s="430">
        <v>325</v>
      </c>
      <c r="B342" s="430" t="s">
        <v>1127</v>
      </c>
      <c r="C342" s="431" t="s">
        <v>3428</v>
      </c>
      <c r="D342" s="431" t="s">
        <v>3429</v>
      </c>
      <c r="E342" s="431" t="s">
        <v>1333</v>
      </c>
      <c r="F342" s="431" t="s">
        <v>3423</v>
      </c>
      <c r="G342" s="431">
        <v>250</v>
      </c>
      <c r="H342" s="436">
        <v>55001014466</v>
      </c>
      <c r="I342" s="431" t="s">
        <v>3430</v>
      </c>
    </row>
    <row r="343" spans="1:9" ht="30" x14ac:dyDescent="0.2">
      <c r="A343" s="430">
        <v>326</v>
      </c>
      <c r="B343" s="430" t="s">
        <v>1127</v>
      </c>
      <c r="C343" s="431" t="s">
        <v>3431</v>
      </c>
      <c r="D343" s="431" t="s">
        <v>3432</v>
      </c>
      <c r="E343" s="431" t="s">
        <v>1333</v>
      </c>
      <c r="F343" s="431" t="s">
        <v>3433</v>
      </c>
      <c r="G343" s="431">
        <v>250</v>
      </c>
      <c r="H343" s="436">
        <v>55001005329</v>
      </c>
      <c r="I343" s="431" t="s">
        <v>3434</v>
      </c>
    </row>
    <row r="344" spans="1:9" ht="30" x14ac:dyDescent="0.2">
      <c r="A344" s="430">
        <v>327</v>
      </c>
      <c r="B344" s="430" t="s">
        <v>1127</v>
      </c>
      <c r="C344" s="431" t="s">
        <v>3435</v>
      </c>
      <c r="D344" s="431" t="s">
        <v>3436</v>
      </c>
      <c r="E344" s="431" t="s">
        <v>1333</v>
      </c>
      <c r="F344" s="431" t="s">
        <v>3437</v>
      </c>
      <c r="G344" s="431">
        <v>250</v>
      </c>
      <c r="H344" s="436">
        <v>55001001164</v>
      </c>
      <c r="I344" s="431" t="s">
        <v>3438</v>
      </c>
    </row>
    <row r="345" spans="1:9" ht="30" x14ac:dyDescent="0.2">
      <c r="A345" s="430">
        <v>328</v>
      </c>
      <c r="B345" s="430" t="s">
        <v>1127</v>
      </c>
      <c r="C345" s="431" t="s">
        <v>3439</v>
      </c>
      <c r="D345" s="431" t="s">
        <v>3440</v>
      </c>
      <c r="E345" s="431" t="s">
        <v>1333</v>
      </c>
      <c r="F345" s="431" t="s">
        <v>3441</v>
      </c>
      <c r="G345" s="431">
        <v>250</v>
      </c>
      <c r="H345" s="436">
        <v>61009025878</v>
      </c>
      <c r="I345" s="431" t="s">
        <v>3442</v>
      </c>
    </row>
    <row r="346" spans="1:9" ht="30" x14ac:dyDescent="0.2">
      <c r="A346" s="430">
        <v>329</v>
      </c>
      <c r="B346" s="430" t="s">
        <v>1127</v>
      </c>
      <c r="C346" s="431" t="s">
        <v>3443</v>
      </c>
      <c r="D346" s="431" t="s">
        <v>3444</v>
      </c>
      <c r="E346" s="431" t="s">
        <v>1333</v>
      </c>
      <c r="F346" s="431" t="s">
        <v>3423</v>
      </c>
      <c r="G346" s="431">
        <v>250</v>
      </c>
      <c r="H346" s="436">
        <v>55001010928</v>
      </c>
      <c r="I346" s="431" t="s">
        <v>3445</v>
      </c>
    </row>
    <row r="347" spans="1:9" ht="30" x14ac:dyDescent="0.2">
      <c r="A347" s="430">
        <v>330</v>
      </c>
      <c r="B347" s="430" t="s">
        <v>1127</v>
      </c>
      <c r="C347" s="431" t="s">
        <v>3446</v>
      </c>
      <c r="D347" s="431" t="s">
        <v>3447</v>
      </c>
      <c r="E347" s="431" t="s">
        <v>1333</v>
      </c>
      <c r="F347" s="431" t="s">
        <v>3448</v>
      </c>
      <c r="G347" s="431">
        <v>250</v>
      </c>
      <c r="H347" s="436">
        <v>55001025754</v>
      </c>
      <c r="I347" s="431" t="s">
        <v>3449</v>
      </c>
    </row>
    <row r="348" spans="1:9" ht="30" x14ac:dyDescent="0.2">
      <c r="A348" s="430">
        <v>331</v>
      </c>
      <c r="B348" s="430" t="s">
        <v>1127</v>
      </c>
      <c r="C348" s="431" t="s">
        <v>3450</v>
      </c>
      <c r="D348" s="431" t="s">
        <v>3451</v>
      </c>
      <c r="E348" s="431" t="s">
        <v>1333</v>
      </c>
      <c r="F348" s="431" t="s">
        <v>3423</v>
      </c>
      <c r="G348" s="431">
        <v>250</v>
      </c>
      <c r="H348" s="436">
        <v>55001020411</v>
      </c>
      <c r="I348" s="431" t="s">
        <v>3452</v>
      </c>
    </row>
    <row r="349" spans="1:9" ht="30" x14ac:dyDescent="0.2">
      <c r="A349" s="430">
        <v>332</v>
      </c>
      <c r="B349" s="430" t="s">
        <v>1127</v>
      </c>
      <c r="C349" s="431" t="s">
        <v>3453</v>
      </c>
      <c r="D349" s="431" t="s">
        <v>3454</v>
      </c>
      <c r="E349" s="431" t="s">
        <v>1333</v>
      </c>
      <c r="F349" s="431" t="s">
        <v>3455</v>
      </c>
      <c r="G349" s="431">
        <v>250</v>
      </c>
      <c r="H349" s="436">
        <v>55001000892</v>
      </c>
      <c r="I349" s="431" t="s">
        <v>3456</v>
      </c>
    </row>
    <row r="350" spans="1:9" ht="30" x14ac:dyDescent="0.2">
      <c r="A350" s="430">
        <v>333</v>
      </c>
      <c r="B350" s="430" t="s">
        <v>1127</v>
      </c>
      <c r="C350" s="431" t="s">
        <v>3457</v>
      </c>
      <c r="D350" s="431" t="s">
        <v>3458</v>
      </c>
      <c r="E350" s="431" t="s">
        <v>1333</v>
      </c>
      <c r="F350" s="431" t="s">
        <v>3423</v>
      </c>
      <c r="G350" s="431">
        <v>250</v>
      </c>
      <c r="H350" s="436">
        <v>55001022631</v>
      </c>
      <c r="I350" s="431" t="s">
        <v>3459</v>
      </c>
    </row>
    <row r="351" spans="1:9" ht="15" x14ac:dyDescent="0.2">
      <c r="A351" s="430">
        <v>334</v>
      </c>
      <c r="B351" s="430" t="s">
        <v>1127</v>
      </c>
      <c r="C351" s="431" t="s">
        <v>3460</v>
      </c>
      <c r="D351" s="431" t="s">
        <v>3461</v>
      </c>
      <c r="E351" s="431" t="s">
        <v>1333</v>
      </c>
      <c r="F351" s="431">
        <v>172.6</v>
      </c>
      <c r="G351" s="431">
        <v>375</v>
      </c>
      <c r="H351" s="436">
        <v>61002014383</v>
      </c>
      <c r="I351" s="431" t="s">
        <v>3462</v>
      </c>
    </row>
    <row r="352" spans="1:9" ht="15" x14ac:dyDescent="0.2">
      <c r="A352" s="430">
        <v>335</v>
      </c>
      <c r="B352" s="430" t="s">
        <v>1127</v>
      </c>
      <c r="C352" s="431" t="s">
        <v>3463</v>
      </c>
      <c r="D352" s="431" t="s">
        <v>3464</v>
      </c>
      <c r="E352" s="431" t="s">
        <v>1333</v>
      </c>
      <c r="F352" s="431" t="s">
        <v>3323</v>
      </c>
      <c r="G352" s="431">
        <v>375</v>
      </c>
      <c r="H352" s="436">
        <v>61008014070</v>
      </c>
      <c r="I352" s="431" t="s">
        <v>3465</v>
      </c>
    </row>
    <row r="353" spans="1:9" ht="15" x14ac:dyDescent="0.2">
      <c r="A353" s="430">
        <v>336</v>
      </c>
      <c r="B353" s="430" t="s">
        <v>1127</v>
      </c>
      <c r="C353" s="431" t="s">
        <v>3466</v>
      </c>
      <c r="D353" s="431" t="s">
        <v>3467</v>
      </c>
      <c r="E353" s="431" t="s">
        <v>1333</v>
      </c>
      <c r="F353" s="431" t="s">
        <v>3468</v>
      </c>
      <c r="G353" s="431">
        <v>375</v>
      </c>
      <c r="H353" s="436">
        <v>61008002908</v>
      </c>
      <c r="I353" s="431" t="s">
        <v>3469</v>
      </c>
    </row>
    <row r="354" spans="1:9" ht="15" x14ac:dyDescent="0.2">
      <c r="A354" s="430">
        <v>337</v>
      </c>
      <c r="B354" s="430" t="s">
        <v>1127</v>
      </c>
      <c r="C354" s="431" t="s">
        <v>3470</v>
      </c>
      <c r="D354" s="431" t="s">
        <v>3471</v>
      </c>
      <c r="E354" s="431" t="s">
        <v>1333</v>
      </c>
      <c r="F354" s="431" t="s">
        <v>3472</v>
      </c>
      <c r="G354" s="431">
        <v>375</v>
      </c>
      <c r="H354" s="436">
        <v>61008007933</v>
      </c>
      <c r="I354" s="431" t="s">
        <v>3473</v>
      </c>
    </row>
    <row r="355" spans="1:9" ht="15" x14ac:dyDescent="0.2">
      <c r="A355" s="430">
        <v>338</v>
      </c>
      <c r="B355" s="430" t="s">
        <v>1127</v>
      </c>
      <c r="C355" s="431" t="s">
        <v>3474</v>
      </c>
      <c r="D355" s="431" t="s">
        <v>3475</v>
      </c>
      <c r="E355" s="431" t="s">
        <v>1333</v>
      </c>
      <c r="F355" s="431">
        <v>189.17</v>
      </c>
      <c r="G355" s="431">
        <v>375</v>
      </c>
      <c r="H355" s="436">
        <v>61008015774</v>
      </c>
      <c r="I355" s="431" t="s">
        <v>3476</v>
      </c>
    </row>
    <row r="356" spans="1:9" ht="30" x14ac:dyDescent="0.2">
      <c r="A356" s="430">
        <v>339</v>
      </c>
      <c r="B356" s="430" t="s">
        <v>1127</v>
      </c>
      <c r="C356" s="431" t="s">
        <v>3477</v>
      </c>
      <c r="D356" s="431" t="s">
        <v>3478</v>
      </c>
      <c r="E356" s="431" t="s">
        <v>1333</v>
      </c>
      <c r="F356" s="431" t="s">
        <v>3479</v>
      </c>
      <c r="G356" s="431">
        <v>375</v>
      </c>
      <c r="H356" s="436">
        <v>54001003178</v>
      </c>
      <c r="I356" s="431" t="s">
        <v>3480</v>
      </c>
    </row>
    <row r="357" spans="1:9" ht="30" x14ac:dyDescent="0.2">
      <c r="A357" s="430">
        <v>340</v>
      </c>
      <c r="B357" s="430" t="s">
        <v>1127</v>
      </c>
      <c r="C357" s="431" t="s">
        <v>3481</v>
      </c>
      <c r="D357" s="431" t="s">
        <v>3482</v>
      </c>
      <c r="E357" s="431" t="s">
        <v>1333</v>
      </c>
      <c r="F357" s="431" t="s">
        <v>3483</v>
      </c>
      <c r="G357" s="431">
        <v>375</v>
      </c>
      <c r="H357" s="436">
        <v>54001010259</v>
      </c>
      <c r="I357" s="431" t="s">
        <v>3484</v>
      </c>
    </row>
    <row r="358" spans="1:9" ht="30" x14ac:dyDescent="0.2">
      <c r="A358" s="430">
        <v>341</v>
      </c>
      <c r="B358" s="430" t="s">
        <v>1127</v>
      </c>
      <c r="C358" s="431" t="s">
        <v>3485</v>
      </c>
      <c r="D358" s="431" t="s">
        <v>3486</v>
      </c>
      <c r="E358" s="431" t="s">
        <v>1333</v>
      </c>
      <c r="F358" s="431" t="s">
        <v>3487</v>
      </c>
      <c r="G358" s="431">
        <v>125</v>
      </c>
      <c r="H358" s="436">
        <v>54001010872</v>
      </c>
      <c r="I358" s="431" t="s">
        <v>3488</v>
      </c>
    </row>
    <row r="359" spans="1:9" ht="30" x14ac:dyDescent="0.2">
      <c r="A359" s="430">
        <v>342</v>
      </c>
      <c r="B359" s="430" t="s">
        <v>1127</v>
      </c>
      <c r="C359" s="431" t="s">
        <v>3489</v>
      </c>
      <c r="D359" s="431" t="s">
        <v>3490</v>
      </c>
      <c r="E359" s="431" t="s">
        <v>1333</v>
      </c>
      <c r="F359" s="431" t="s">
        <v>3491</v>
      </c>
      <c r="G359" s="431">
        <v>125</v>
      </c>
      <c r="H359" s="436">
        <v>54001020671</v>
      </c>
      <c r="I359" s="431" t="s">
        <v>3492</v>
      </c>
    </row>
    <row r="360" spans="1:9" ht="30" x14ac:dyDescent="0.2">
      <c r="A360" s="430">
        <v>343</v>
      </c>
      <c r="B360" s="430" t="s">
        <v>1127</v>
      </c>
      <c r="C360" s="431" t="s">
        <v>3493</v>
      </c>
      <c r="D360" s="431" t="s">
        <v>3494</v>
      </c>
      <c r="E360" s="431" t="s">
        <v>1333</v>
      </c>
      <c r="F360" s="431" t="s">
        <v>3495</v>
      </c>
      <c r="G360" s="431">
        <v>125</v>
      </c>
      <c r="H360" s="436" t="s">
        <v>3496</v>
      </c>
      <c r="I360" s="431" t="s">
        <v>3497</v>
      </c>
    </row>
    <row r="361" spans="1:9" ht="30" x14ac:dyDescent="0.2">
      <c r="A361" s="430">
        <v>344</v>
      </c>
      <c r="B361" s="430" t="s">
        <v>1127</v>
      </c>
      <c r="C361" s="431" t="s">
        <v>3498</v>
      </c>
      <c r="D361" s="431" t="s">
        <v>3499</v>
      </c>
      <c r="E361" s="431" t="s">
        <v>1333</v>
      </c>
      <c r="F361" s="431" t="s">
        <v>3500</v>
      </c>
      <c r="G361" s="431">
        <v>125</v>
      </c>
      <c r="H361" s="436">
        <v>54001048255</v>
      </c>
      <c r="I361" s="431" t="s">
        <v>3501</v>
      </c>
    </row>
    <row r="362" spans="1:9" ht="15" x14ac:dyDescent="0.2">
      <c r="A362" s="430">
        <v>345</v>
      </c>
      <c r="B362" s="430" t="s">
        <v>1127</v>
      </c>
      <c r="C362" s="431" t="s">
        <v>3502</v>
      </c>
      <c r="D362" s="431" t="s">
        <v>3503</v>
      </c>
      <c r="E362" s="431" t="s">
        <v>1333</v>
      </c>
      <c r="F362" s="431" t="s">
        <v>3504</v>
      </c>
      <c r="G362" s="431">
        <v>125</v>
      </c>
      <c r="H362" s="436">
        <v>54001018518</v>
      </c>
      <c r="I362" s="431" t="s">
        <v>3505</v>
      </c>
    </row>
    <row r="363" spans="1:9" ht="30" x14ac:dyDescent="0.2">
      <c r="A363" s="430">
        <v>346</v>
      </c>
      <c r="B363" s="430" t="s">
        <v>1127</v>
      </c>
      <c r="C363" s="431" t="s">
        <v>3506</v>
      </c>
      <c r="D363" s="431" t="s">
        <v>3507</v>
      </c>
      <c r="E363" s="431" t="s">
        <v>1333</v>
      </c>
      <c r="F363" s="431" t="s">
        <v>3508</v>
      </c>
      <c r="G363" s="431">
        <v>125</v>
      </c>
      <c r="H363" s="436">
        <v>54001021362</v>
      </c>
      <c r="I363" s="431" t="s">
        <v>3509</v>
      </c>
    </row>
    <row r="364" spans="1:9" ht="15" x14ac:dyDescent="0.2">
      <c r="A364" s="430">
        <v>347</v>
      </c>
      <c r="B364" s="430" t="s">
        <v>1127</v>
      </c>
      <c r="C364" s="431" t="s">
        <v>3510</v>
      </c>
      <c r="D364" s="431" t="s">
        <v>3511</v>
      </c>
      <c r="E364" s="431" t="s">
        <v>1333</v>
      </c>
      <c r="F364" s="431" t="s">
        <v>3512</v>
      </c>
      <c r="G364" s="431">
        <v>125</v>
      </c>
      <c r="H364" s="436">
        <v>54001048579</v>
      </c>
      <c r="I364" s="431" t="s">
        <v>3513</v>
      </c>
    </row>
    <row r="365" spans="1:9" ht="15" x14ac:dyDescent="0.2">
      <c r="A365" s="430">
        <v>348</v>
      </c>
      <c r="B365" s="430" t="s">
        <v>1127</v>
      </c>
      <c r="C365" s="431" t="s">
        <v>3514</v>
      </c>
      <c r="D365" s="431" t="s">
        <v>3515</v>
      </c>
      <c r="E365" s="431" t="s">
        <v>1333</v>
      </c>
      <c r="F365" s="431" t="s">
        <v>3516</v>
      </c>
      <c r="G365" s="431">
        <v>125</v>
      </c>
      <c r="H365" s="436">
        <v>54001001648</v>
      </c>
      <c r="I365" s="431" t="s">
        <v>3517</v>
      </c>
    </row>
    <row r="366" spans="1:9" ht="30" x14ac:dyDescent="0.2">
      <c r="A366" s="430">
        <v>349</v>
      </c>
      <c r="B366" s="430" t="s">
        <v>1127</v>
      </c>
      <c r="C366" s="431" t="s">
        <v>3518</v>
      </c>
      <c r="D366" s="431" t="s">
        <v>3519</v>
      </c>
      <c r="E366" s="431" t="s">
        <v>1333</v>
      </c>
      <c r="F366" s="431" t="s">
        <v>3520</v>
      </c>
      <c r="G366" s="431">
        <v>125</v>
      </c>
      <c r="H366" s="436">
        <v>54001041705</v>
      </c>
      <c r="I366" s="431" t="s">
        <v>3521</v>
      </c>
    </row>
    <row r="367" spans="1:9" ht="30" x14ac:dyDescent="0.2">
      <c r="A367" s="430">
        <v>350</v>
      </c>
      <c r="B367" s="430" t="s">
        <v>1127</v>
      </c>
      <c r="C367" s="431" t="s">
        <v>3522</v>
      </c>
      <c r="D367" s="431" t="s">
        <v>3523</v>
      </c>
      <c r="E367" s="431" t="s">
        <v>1333</v>
      </c>
      <c r="F367" s="431" t="s">
        <v>3524</v>
      </c>
      <c r="G367" s="431">
        <v>125</v>
      </c>
      <c r="H367" s="436">
        <v>54001015609</v>
      </c>
      <c r="I367" s="431" t="s">
        <v>3525</v>
      </c>
    </row>
    <row r="368" spans="1:9" ht="15" x14ac:dyDescent="0.2">
      <c r="A368" s="430">
        <v>351</v>
      </c>
      <c r="B368" s="430" t="s">
        <v>1127</v>
      </c>
      <c r="C368" s="431" t="s">
        <v>3526</v>
      </c>
      <c r="D368" s="431" t="s">
        <v>3527</v>
      </c>
      <c r="E368" s="431" t="s">
        <v>1333</v>
      </c>
      <c r="F368" s="431" t="s">
        <v>3528</v>
      </c>
      <c r="G368" s="431">
        <v>125</v>
      </c>
      <c r="H368" s="436">
        <v>54001044956</v>
      </c>
      <c r="I368" s="431" t="s">
        <v>3529</v>
      </c>
    </row>
    <row r="369" spans="1:9" ht="30" x14ac:dyDescent="0.2">
      <c r="A369" s="430">
        <v>352</v>
      </c>
      <c r="B369" s="430" t="s">
        <v>1127</v>
      </c>
      <c r="C369" s="431" t="s">
        <v>3530</v>
      </c>
      <c r="D369" s="431" t="s">
        <v>3531</v>
      </c>
      <c r="E369" s="431" t="s">
        <v>1333</v>
      </c>
      <c r="F369" s="431" t="s">
        <v>3532</v>
      </c>
      <c r="G369" s="431">
        <v>125</v>
      </c>
      <c r="H369" s="436">
        <v>54001036501</v>
      </c>
      <c r="I369" s="431" t="s">
        <v>3533</v>
      </c>
    </row>
    <row r="370" spans="1:9" ht="30" x14ac:dyDescent="0.2">
      <c r="A370" s="430">
        <v>353</v>
      </c>
      <c r="B370" s="430" t="s">
        <v>1127</v>
      </c>
      <c r="C370" s="431" t="s">
        <v>3534</v>
      </c>
      <c r="D370" s="431" t="s">
        <v>3535</v>
      </c>
      <c r="E370" s="431" t="s">
        <v>1333</v>
      </c>
      <c r="F370" s="431" t="s">
        <v>3536</v>
      </c>
      <c r="G370" s="431">
        <v>125</v>
      </c>
      <c r="H370" s="436" t="s">
        <v>3537</v>
      </c>
      <c r="I370" s="431" t="s">
        <v>3538</v>
      </c>
    </row>
    <row r="371" spans="1:9" ht="30" x14ac:dyDescent="0.2">
      <c r="A371" s="430">
        <v>354</v>
      </c>
      <c r="B371" s="430" t="s">
        <v>1127</v>
      </c>
      <c r="C371" s="431" t="s">
        <v>3539</v>
      </c>
      <c r="D371" s="431" t="s">
        <v>3540</v>
      </c>
      <c r="E371" s="431" t="s">
        <v>1333</v>
      </c>
      <c r="F371" s="431" t="s">
        <v>3541</v>
      </c>
      <c r="G371" s="431">
        <v>125</v>
      </c>
      <c r="H371" s="436">
        <v>54001011047</v>
      </c>
      <c r="I371" s="431" t="s">
        <v>3542</v>
      </c>
    </row>
    <row r="372" spans="1:9" ht="45" x14ac:dyDescent="0.2">
      <c r="A372" s="430">
        <v>355</v>
      </c>
      <c r="B372" s="430" t="s">
        <v>1127</v>
      </c>
      <c r="C372" s="431" t="s">
        <v>3543</v>
      </c>
      <c r="D372" s="431" t="s">
        <v>3544</v>
      </c>
      <c r="E372" s="431" t="s">
        <v>1333</v>
      </c>
      <c r="F372" s="431" t="s">
        <v>3545</v>
      </c>
      <c r="G372" s="431">
        <v>125</v>
      </c>
      <c r="H372" s="436" t="s">
        <v>3546</v>
      </c>
      <c r="I372" s="431" t="s">
        <v>3547</v>
      </c>
    </row>
    <row r="373" spans="1:9" ht="30" x14ac:dyDescent="0.2">
      <c r="A373" s="430">
        <v>356</v>
      </c>
      <c r="B373" s="430" t="s">
        <v>1127</v>
      </c>
      <c r="C373" s="431" t="s">
        <v>3548</v>
      </c>
      <c r="D373" s="431" t="s">
        <v>3549</v>
      </c>
      <c r="E373" s="431" t="s">
        <v>1333</v>
      </c>
      <c r="F373" s="431">
        <v>304</v>
      </c>
      <c r="G373" s="431">
        <v>625</v>
      </c>
      <c r="H373" s="436">
        <v>21001031858</v>
      </c>
      <c r="I373" s="431" t="s">
        <v>3550</v>
      </c>
    </row>
    <row r="374" spans="1:9" ht="15" x14ac:dyDescent="0.2">
      <c r="A374" s="430">
        <v>357</v>
      </c>
      <c r="B374" s="430" t="s">
        <v>1127</v>
      </c>
      <c r="C374" s="431" t="s">
        <v>3551</v>
      </c>
      <c r="D374" s="431" t="s">
        <v>3552</v>
      </c>
      <c r="E374" s="431" t="s">
        <v>1333</v>
      </c>
      <c r="F374" s="431" t="s">
        <v>3553</v>
      </c>
      <c r="G374" s="431">
        <v>1000</v>
      </c>
      <c r="H374" s="436">
        <v>60001072810</v>
      </c>
      <c r="I374" s="431" t="s">
        <v>3554</v>
      </c>
    </row>
    <row r="375" spans="1:9" ht="30" x14ac:dyDescent="0.2">
      <c r="A375" s="430">
        <v>358</v>
      </c>
      <c r="B375" s="430" t="s">
        <v>1127</v>
      </c>
      <c r="C375" s="431" t="s">
        <v>3555</v>
      </c>
      <c r="D375" s="431" t="s">
        <v>3556</v>
      </c>
      <c r="E375" s="431" t="s">
        <v>1333</v>
      </c>
      <c r="F375" s="431" t="s">
        <v>3557</v>
      </c>
      <c r="G375" s="431">
        <v>1000</v>
      </c>
      <c r="H375" s="436">
        <v>6000201165</v>
      </c>
      <c r="I375" s="431" t="s">
        <v>3558</v>
      </c>
    </row>
    <row r="376" spans="1:9" ht="15" x14ac:dyDescent="0.2">
      <c r="A376" s="430">
        <v>359</v>
      </c>
      <c r="B376" s="430" t="s">
        <v>1127</v>
      </c>
      <c r="C376" s="431" t="s">
        <v>3559</v>
      </c>
      <c r="D376" s="431" t="s">
        <v>3560</v>
      </c>
      <c r="E376" s="431" t="s">
        <v>1333</v>
      </c>
      <c r="F376" s="431" t="s">
        <v>3561</v>
      </c>
      <c r="G376" s="431">
        <v>625</v>
      </c>
      <c r="H376" s="436">
        <v>60002017887</v>
      </c>
      <c r="I376" s="431" t="s">
        <v>3562</v>
      </c>
    </row>
    <row r="377" spans="1:9" ht="30" x14ac:dyDescent="0.2">
      <c r="A377" s="430">
        <v>360</v>
      </c>
      <c r="B377" s="430" t="s">
        <v>1127</v>
      </c>
      <c r="C377" s="431" t="s">
        <v>3563</v>
      </c>
      <c r="D377" s="431" t="s">
        <v>3564</v>
      </c>
      <c r="E377" s="431" t="s">
        <v>1333</v>
      </c>
      <c r="F377" s="431" t="s">
        <v>3565</v>
      </c>
      <c r="G377" s="431">
        <v>625</v>
      </c>
      <c r="H377" s="436">
        <v>60001144002</v>
      </c>
      <c r="I377" s="431" t="s">
        <v>3566</v>
      </c>
    </row>
    <row r="378" spans="1:9" ht="45" x14ac:dyDescent="0.2">
      <c r="A378" s="430">
        <v>361</v>
      </c>
      <c r="B378" s="430" t="s">
        <v>1127</v>
      </c>
      <c r="C378" s="431" t="s">
        <v>3567</v>
      </c>
      <c r="D378" s="431" t="s">
        <v>3568</v>
      </c>
      <c r="E378" s="431" t="s">
        <v>1333</v>
      </c>
      <c r="F378" s="431" t="s">
        <v>3569</v>
      </c>
      <c r="G378" s="431">
        <v>625</v>
      </c>
      <c r="H378" s="436">
        <v>60001002735</v>
      </c>
      <c r="I378" s="431" t="s">
        <v>3570</v>
      </c>
    </row>
    <row r="379" spans="1:9" ht="30" x14ac:dyDescent="0.2">
      <c r="A379" s="430">
        <v>362</v>
      </c>
      <c r="B379" s="430" t="s">
        <v>1127</v>
      </c>
      <c r="C379" s="431" t="s">
        <v>3571</v>
      </c>
      <c r="D379" s="431" t="s">
        <v>3572</v>
      </c>
      <c r="E379" s="431" t="s">
        <v>1333</v>
      </c>
      <c r="F379" s="431" t="s">
        <v>3573</v>
      </c>
      <c r="G379" s="431">
        <v>1000</v>
      </c>
      <c r="H379" s="436">
        <v>60001005261</v>
      </c>
      <c r="I379" s="431" t="s">
        <v>3574</v>
      </c>
    </row>
    <row r="380" spans="1:9" ht="30" x14ac:dyDescent="0.2">
      <c r="A380" s="430">
        <v>363</v>
      </c>
      <c r="B380" s="430" t="s">
        <v>1127</v>
      </c>
      <c r="C380" s="431" t="s">
        <v>3575</v>
      </c>
      <c r="D380" s="431" t="s">
        <v>3576</v>
      </c>
      <c r="E380" s="431" t="s">
        <v>1333</v>
      </c>
      <c r="F380" s="431" t="s">
        <v>3577</v>
      </c>
      <c r="G380" s="431">
        <v>1000</v>
      </c>
      <c r="H380" s="436">
        <v>60002015857</v>
      </c>
      <c r="I380" s="431" t="s">
        <v>3578</v>
      </c>
    </row>
    <row r="381" spans="1:9" ht="30" x14ac:dyDescent="0.2">
      <c r="A381" s="430">
        <v>364</v>
      </c>
      <c r="B381" s="430" t="s">
        <v>1127</v>
      </c>
      <c r="C381" s="431" t="s">
        <v>3579</v>
      </c>
      <c r="D381" s="431" t="s">
        <v>3580</v>
      </c>
      <c r="E381" s="431" t="s">
        <v>1333</v>
      </c>
      <c r="F381" s="431" t="s">
        <v>3581</v>
      </c>
      <c r="G381" s="431">
        <v>875</v>
      </c>
      <c r="H381" s="436">
        <v>412674592</v>
      </c>
      <c r="I381" s="431" t="s">
        <v>3582</v>
      </c>
    </row>
    <row r="382" spans="1:9" ht="30" x14ac:dyDescent="0.2">
      <c r="A382" s="430">
        <v>365</v>
      </c>
      <c r="B382" s="430" t="s">
        <v>1127</v>
      </c>
      <c r="C382" s="431" t="s">
        <v>3583</v>
      </c>
      <c r="D382" s="431" t="s">
        <v>3584</v>
      </c>
      <c r="E382" s="431" t="s">
        <v>1333</v>
      </c>
      <c r="F382" s="431" t="s">
        <v>3585</v>
      </c>
      <c r="G382" s="431">
        <v>875</v>
      </c>
      <c r="H382" s="436">
        <v>212920794</v>
      </c>
      <c r="I382" s="431" t="s">
        <v>3586</v>
      </c>
    </row>
    <row r="383" spans="1:9" ht="30" x14ac:dyDescent="0.2">
      <c r="A383" s="430">
        <v>366</v>
      </c>
      <c r="B383" s="430" t="s">
        <v>1127</v>
      </c>
      <c r="C383" s="431" t="s">
        <v>3587</v>
      </c>
      <c r="D383" s="431" t="s">
        <v>3588</v>
      </c>
      <c r="E383" s="431" t="s">
        <v>1333</v>
      </c>
      <c r="F383" s="431" t="s">
        <v>3561</v>
      </c>
      <c r="G383" s="431">
        <v>750</v>
      </c>
      <c r="H383" s="436">
        <v>60001040595</v>
      </c>
      <c r="I383" s="431" t="s">
        <v>3589</v>
      </c>
    </row>
    <row r="384" spans="1:9" ht="30" x14ac:dyDescent="0.2">
      <c r="A384" s="430">
        <v>367</v>
      </c>
      <c r="B384" s="430" t="s">
        <v>1127</v>
      </c>
      <c r="C384" s="431" t="s">
        <v>3590</v>
      </c>
      <c r="D384" s="431" t="s">
        <v>3591</v>
      </c>
      <c r="E384" s="431" t="s">
        <v>1333</v>
      </c>
      <c r="F384" s="431" t="s">
        <v>3592</v>
      </c>
      <c r="G384" s="431">
        <v>1000</v>
      </c>
      <c r="H384" s="436">
        <v>60002009246</v>
      </c>
      <c r="I384" s="431" t="s">
        <v>3593</v>
      </c>
    </row>
    <row r="385" spans="1:9" ht="30" x14ac:dyDescent="0.2">
      <c r="A385" s="430">
        <v>368</v>
      </c>
      <c r="B385" s="430" t="s">
        <v>1127</v>
      </c>
      <c r="C385" s="431" t="s">
        <v>3594</v>
      </c>
      <c r="D385" s="431" t="s">
        <v>3595</v>
      </c>
      <c r="E385" s="431" t="s">
        <v>1333</v>
      </c>
      <c r="F385" s="431" t="s">
        <v>3596</v>
      </c>
      <c r="G385" s="431">
        <v>625</v>
      </c>
      <c r="H385" s="436">
        <v>60002008919</v>
      </c>
      <c r="I385" s="431" t="s">
        <v>3597</v>
      </c>
    </row>
    <row r="386" spans="1:9" ht="30" x14ac:dyDescent="0.2">
      <c r="A386" s="430">
        <v>369</v>
      </c>
      <c r="B386" s="430" t="s">
        <v>1127</v>
      </c>
      <c r="C386" s="431" t="s">
        <v>3598</v>
      </c>
      <c r="D386" s="431" t="s">
        <v>3599</v>
      </c>
      <c r="E386" s="431" t="s">
        <v>1333</v>
      </c>
      <c r="F386" s="431" t="s">
        <v>3600</v>
      </c>
      <c r="G386" s="431">
        <v>375</v>
      </c>
      <c r="H386" s="436">
        <v>42001029946</v>
      </c>
      <c r="I386" s="431" t="s">
        <v>3601</v>
      </c>
    </row>
    <row r="387" spans="1:9" ht="30" x14ac:dyDescent="0.2">
      <c r="A387" s="430">
        <v>370</v>
      </c>
      <c r="B387" s="430" t="s">
        <v>1127</v>
      </c>
      <c r="C387" s="431" t="s">
        <v>3598</v>
      </c>
      <c r="D387" s="431" t="s">
        <v>3602</v>
      </c>
      <c r="E387" s="431" t="s">
        <v>1333</v>
      </c>
      <c r="F387" s="431" t="s">
        <v>3603</v>
      </c>
      <c r="G387" s="431">
        <v>375</v>
      </c>
      <c r="H387" s="436">
        <v>42001024877</v>
      </c>
      <c r="I387" s="431" t="s">
        <v>3604</v>
      </c>
    </row>
    <row r="388" spans="1:9" ht="30" x14ac:dyDescent="0.2">
      <c r="A388" s="430">
        <v>371</v>
      </c>
      <c r="B388" s="430" t="s">
        <v>1127</v>
      </c>
      <c r="C388" s="431" t="s">
        <v>3598</v>
      </c>
      <c r="D388" s="431" t="s">
        <v>3605</v>
      </c>
      <c r="E388" s="431" t="s">
        <v>1333</v>
      </c>
      <c r="F388" s="431" t="s">
        <v>3606</v>
      </c>
      <c r="G388" s="431">
        <v>375</v>
      </c>
      <c r="H388" s="436">
        <v>42001029966</v>
      </c>
      <c r="I388" s="431" t="s">
        <v>3607</v>
      </c>
    </row>
    <row r="389" spans="1:9" ht="30" x14ac:dyDescent="0.2">
      <c r="A389" s="430">
        <v>372</v>
      </c>
      <c r="B389" s="430" t="s">
        <v>1127</v>
      </c>
      <c r="C389" s="431" t="s">
        <v>3598</v>
      </c>
      <c r="D389" s="431" t="s">
        <v>3608</v>
      </c>
      <c r="E389" s="431" t="s">
        <v>1333</v>
      </c>
      <c r="F389" s="431" t="s">
        <v>3609</v>
      </c>
      <c r="G389" s="431">
        <v>375</v>
      </c>
      <c r="H389" s="436">
        <v>42001001698</v>
      </c>
      <c r="I389" s="431" t="s">
        <v>3610</v>
      </c>
    </row>
    <row r="390" spans="1:9" ht="30" x14ac:dyDescent="0.2">
      <c r="A390" s="430">
        <v>373</v>
      </c>
      <c r="B390" s="430" t="s">
        <v>1127</v>
      </c>
      <c r="C390" s="431" t="s">
        <v>3598</v>
      </c>
      <c r="D390" s="431" t="s">
        <v>3611</v>
      </c>
      <c r="E390" s="431" t="s">
        <v>1333</v>
      </c>
      <c r="F390" s="431" t="s">
        <v>3264</v>
      </c>
      <c r="G390" s="431">
        <v>375</v>
      </c>
      <c r="H390" s="436">
        <v>42001021306</v>
      </c>
      <c r="I390" s="431" t="s">
        <v>3612</v>
      </c>
    </row>
    <row r="391" spans="1:9" ht="30" x14ac:dyDescent="0.2">
      <c r="A391" s="430">
        <v>374</v>
      </c>
      <c r="B391" s="430" t="s">
        <v>1127</v>
      </c>
      <c r="C391" s="431" t="s">
        <v>3598</v>
      </c>
      <c r="D391" s="431" t="s">
        <v>3613</v>
      </c>
      <c r="E391" s="431" t="s">
        <v>1333</v>
      </c>
      <c r="F391" s="431" t="s">
        <v>3614</v>
      </c>
      <c r="G391" s="431">
        <v>375</v>
      </c>
      <c r="H391" s="436">
        <v>42001034832</v>
      </c>
      <c r="I391" s="431" t="s">
        <v>3615</v>
      </c>
    </row>
    <row r="392" spans="1:9" ht="30" x14ac:dyDescent="0.2">
      <c r="A392" s="430">
        <v>375</v>
      </c>
      <c r="B392" s="430" t="s">
        <v>1127</v>
      </c>
      <c r="C392" s="431" t="s">
        <v>3598</v>
      </c>
      <c r="D392" s="431" t="s">
        <v>3616</v>
      </c>
      <c r="E392" s="431" t="s">
        <v>1333</v>
      </c>
      <c r="F392" s="431" t="s">
        <v>3617</v>
      </c>
      <c r="G392" s="431">
        <v>375</v>
      </c>
      <c r="H392" s="436">
        <v>42001029518</v>
      </c>
      <c r="I392" s="431" t="s">
        <v>3618</v>
      </c>
    </row>
    <row r="393" spans="1:9" ht="30" x14ac:dyDescent="0.2">
      <c r="A393" s="430">
        <v>376</v>
      </c>
      <c r="B393" s="430" t="s">
        <v>1127</v>
      </c>
      <c r="C393" s="431" t="s">
        <v>3598</v>
      </c>
      <c r="D393" s="431" t="s">
        <v>3619</v>
      </c>
      <c r="E393" s="431" t="s">
        <v>1333</v>
      </c>
      <c r="F393" s="431" t="s">
        <v>3603</v>
      </c>
      <c r="G393" s="431">
        <v>375</v>
      </c>
      <c r="H393" s="436">
        <v>42001039031</v>
      </c>
      <c r="I393" s="431" t="s">
        <v>3620</v>
      </c>
    </row>
    <row r="394" spans="1:9" ht="30" x14ac:dyDescent="0.2">
      <c r="A394" s="430">
        <v>377</v>
      </c>
      <c r="B394" s="430" t="s">
        <v>1127</v>
      </c>
      <c r="C394" s="431" t="s">
        <v>3598</v>
      </c>
      <c r="D394" s="431" t="s">
        <v>3621</v>
      </c>
      <c r="E394" s="431" t="s">
        <v>1333</v>
      </c>
      <c r="F394" s="431" t="s">
        <v>3622</v>
      </c>
      <c r="G394" s="431">
        <v>375</v>
      </c>
      <c r="H394" s="436">
        <v>62001013997</v>
      </c>
      <c r="I394" s="431" t="s">
        <v>3623</v>
      </c>
    </row>
    <row r="395" spans="1:9" ht="30" x14ac:dyDescent="0.2">
      <c r="A395" s="430">
        <v>378</v>
      </c>
      <c r="B395" s="430" t="s">
        <v>1127</v>
      </c>
      <c r="C395" s="431" t="s">
        <v>3598</v>
      </c>
      <c r="D395" s="431" t="s">
        <v>3624</v>
      </c>
      <c r="E395" s="431" t="s">
        <v>1333</v>
      </c>
      <c r="F395" s="431" t="s">
        <v>3625</v>
      </c>
      <c r="G395" s="431">
        <v>375</v>
      </c>
      <c r="H395" s="436">
        <v>215112170</v>
      </c>
      <c r="I395" s="431" t="s">
        <v>3626</v>
      </c>
    </row>
    <row r="396" spans="1:9" ht="30" x14ac:dyDescent="0.2">
      <c r="A396" s="430">
        <v>379</v>
      </c>
      <c r="B396" s="430" t="s">
        <v>1127</v>
      </c>
      <c r="C396" s="431" t="s">
        <v>3598</v>
      </c>
      <c r="D396" s="431" t="s">
        <v>3627</v>
      </c>
      <c r="E396" s="431" t="s">
        <v>1333</v>
      </c>
      <c r="F396" s="431" t="s">
        <v>3628</v>
      </c>
      <c r="G396" s="431">
        <v>375</v>
      </c>
      <c r="H396" s="436">
        <v>42001029491</v>
      </c>
      <c r="I396" s="431" t="s">
        <v>3629</v>
      </c>
    </row>
    <row r="397" spans="1:9" ht="30" x14ac:dyDescent="0.2">
      <c r="A397" s="430">
        <v>380</v>
      </c>
      <c r="B397" s="430" t="s">
        <v>1127</v>
      </c>
      <c r="C397" s="431" t="s">
        <v>3598</v>
      </c>
      <c r="D397" s="431" t="s">
        <v>3630</v>
      </c>
      <c r="E397" s="431" t="s">
        <v>1333</v>
      </c>
      <c r="F397" s="431" t="s">
        <v>3491</v>
      </c>
      <c r="G397" s="431">
        <v>375</v>
      </c>
      <c r="H397" s="436">
        <v>4200101019939</v>
      </c>
      <c r="I397" s="431" t="s">
        <v>3631</v>
      </c>
    </row>
    <row r="398" spans="1:9" ht="30" x14ac:dyDescent="0.2">
      <c r="A398" s="430">
        <v>381</v>
      </c>
      <c r="B398" s="430" t="s">
        <v>1127</v>
      </c>
      <c r="C398" s="431" t="s">
        <v>3598</v>
      </c>
      <c r="D398" s="431" t="s">
        <v>3632</v>
      </c>
      <c r="E398" s="431" t="s">
        <v>1333</v>
      </c>
      <c r="F398" s="431" t="s">
        <v>3633</v>
      </c>
      <c r="G398" s="431">
        <v>375</v>
      </c>
      <c r="H398" s="436" t="s">
        <v>3634</v>
      </c>
      <c r="I398" s="431" t="s">
        <v>3635</v>
      </c>
    </row>
    <row r="399" spans="1:9" ht="30" x14ac:dyDescent="0.2">
      <c r="A399" s="430">
        <v>382</v>
      </c>
      <c r="B399" s="430" t="s">
        <v>1127</v>
      </c>
      <c r="C399" s="431" t="s">
        <v>3598</v>
      </c>
      <c r="D399" s="431" t="s">
        <v>3636</v>
      </c>
      <c r="E399" s="431" t="s">
        <v>1333</v>
      </c>
      <c r="F399" s="431" t="s">
        <v>3264</v>
      </c>
      <c r="G399" s="431">
        <v>375</v>
      </c>
      <c r="H399" s="436" t="s">
        <v>3637</v>
      </c>
      <c r="I399" s="431" t="s">
        <v>3638</v>
      </c>
    </row>
    <row r="400" spans="1:9" ht="30" x14ac:dyDescent="0.2">
      <c r="A400" s="430">
        <v>383</v>
      </c>
      <c r="B400" s="430" t="s">
        <v>1127</v>
      </c>
      <c r="C400" s="431" t="s">
        <v>3598</v>
      </c>
      <c r="D400" s="431" t="s">
        <v>3639</v>
      </c>
      <c r="E400" s="431" t="s">
        <v>1333</v>
      </c>
      <c r="F400" s="431" t="s">
        <v>3640</v>
      </c>
      <c r="G400" s="431">
        <v>375</v>
      </c>
      <c r="H400" s="436" t="s">
        <v>3641</v>
      </c>
      <c r="I400" s="431" t="s">
        <v>3642</v>
      </c>
    </row>
    <row r="401" spans="1:9" ht="30" x14ac:dyDescent="0.2">
      <c r="A401" s="430">
        <v>384</v>
      </c>
      <c r="B401" s="430" t="s">
        <v>1127</v>
      </c>
      <c r="C401" s="431" t="s">
        <v>3598</v>
      </c>
      <c r="D401" s="431" t="s">
        <v>3643</v>
      </c>
      <c r="E401" s="431" t="s">
        <v>1333</v>
      </c>
      <c r="F401" s="431" t="s">
        <v>3644</v>
      </c>
      <c r="G401" s="431">
        <v>375</v>
      </c>
      <c r="H401" s="436" t="s">
        <v>3645</v>
      </c>
      <c r="I401" s="431" t="s">
        <v>3646</v>
      </c>
    </row>
    <row r="402" spans="1:9" ht="30" x14ac:dyDescent="0.2">
      <c r="A402" s="430">
        <v>385</v>
      </c>
      <c r="B402" s="430" t="s">
        <v>1127</v>
      </c>
      <c r="C402" s="431" t="s">
        <v>3598</v>
      </c>
      <c r="D402" s="431" t="s">
        <v>3647</v>
      </c>
      <c r="E402" s="431" t="s">
        <v>1333</v>
      </c>
      <c r="F402" s="431" t="s">
        <v>3648</v>
      </c>
      <c r="G402" s="431">
        <v>375</v>
      </c>
      <c r="H402" s="436" t="s">
        <v>3649</v>
      </c>
      <c r="I402" s="431" t="s">
        <v>3650</v>
      </c>
    </row>
    <row r="403" spans="1:9" ht="30" x14ac:dyDescent="0.2">
      <c r="A403" s="430">
        <v>386</v>
      </c>
      <c r="B403" s="430" t="s">
        <v>1127</v>
      </c>
      <c r="C403" s="431" t="s">
        <v>3598</v>
      </c>
      <c r="D403" s="431" t="s">
        <v>3651</v>
      </c>
      <c r="E403" s="431" t="s">
        <v>1333</v>
      </c>
      <c r="F403" s="431" t="s">
        <v>3652</v>
      </c>
      <c r="G403" s="431">
        <v>375</v>
      </c>
      <c r="H403" s="436" t="s">
        <v>3653</v>
      </c>
      <c r="I403" s="431" t="s">
        <v>3654</v>
      </c>
    </row>
    <row r="404" spans="1:9" ht="30" x14ac:dyDescent="0.2">
      <c r="A404" s="430">
        <v>387</v>
      </c>
      <c r="B404" s="430" t="s">
        <v>1127</v>
      </c>
      <c r="C404" s="431" t="s">
        <v>3598</v>
      </c>
      <c r="D404" s="431" t="s">
        <v>3655</v>
      </c>
      <c r="E404" s="431" t="s">
        <v>1333</v>
      </c>
      <c r="F404" s="431" t="s">
        <v>3656</v>
      </c>
      <c r="G404" s="431">
        <v>375</v>
      </c>
      <c r="H404" s="436" t="s">
        <v>3657</v>
      </c>
      <c r="I404" s="431" t="s">
        <v>3658</v>
      </c>
    </row>
    <row r="405" spans="1:9" ht="30" x14ac:dyDescent="0.2">
      <c r="A405" s="430">
        <v>388</v>
      </c>
      <c r="B405" s="430" t="s">
        <v>1127</v>
      </c>
      <c r="C405" s="431" t="s">
        <v>3598</v>
      </c>
      <c r="D405" s="431" t="s">
        <v>3659</v>
      </c>
      <c r="E405" s="431" t="s">
        <v>1333</v>
      </c>
      <c r="F405" s="431" t="s">
        <v>3617</v>
      </c>
      <c r="G405" s="431">
        <v>375</v>
      </c>
      <c r="H405" s="436" t="s">
        <v>3660</v>
      </c>
      <c r="I405" s="431" t="s">
        <v>3661</v>
      </c>
    </row>
    <row r="406" spans="1:9" ht="30" x14ac:dyDescent="0.2">
      <c r="A406" s="430">
        <v>389</v>
      </c>
      <c r="B406" s="430" t="s">
        <v>1127</v>
      </c>
      <c r="C406" s="431" t="s">
        <v>3598</v>
      </c>
      <c r="D406" s="431" t="s">
        <v>3662</v>
      </c>
      <c r="E406" s="431" t="s">
        <v>1333</v>
      </c>
      <c r="F406" s="431" t="s">
        <v>3663</v>
      </c>
      <c r="G406" s="431">
        <v>375</v>
      </c>
      <c r="H406" s="436" t="s">
        <v>3664</v>
      </c>
      <c r="I406" s="431" t="s">
        <v>3665</v>
      </c>
    </row>
    <row r="407" spans="1:9" ht="30" x14ac:dyDescent="0.2">
      <c r="A407" s="430">
        <v>390</v>
      </c>
      <c r="B407" s="430" t="s">
        <v>1127</v>
      </c>
      <c r="C407" s="431" t="s">
        <v>3598</v>
      </c>
      <c r="D407" s="431" t="s">
        <v>3666</v>
      </c>
      <c r="E407" s="431" t="s">
        <v>1333</v>
      </c>
      <c r="F407" s="431" t="s">
        <v>3667</v>
      </c>
      <c r="G407" s="431">
        <v>375</v>
      </c>
      <c r="H407" s="436" t="s">
        <v>3668</v>
      </c>
      <c r="I407" s="431" t="s">
        <v>3669</v>
      </c>
    </row>
    <row r="408" spans="1:9" ht="30" x14ac:dyDescent="0.2">
      <c r="A408" s="430">
        <v>391</v>
      </c>
      <c r="B408" s="430" t="s">
        <v>1127</v>
      </c>
      <c r="C408" s="431" t="s">
        <v>3598</v>
      </c>
      <c r="D408" s="431" t="s">
        <v>3670</v>
      </c>
      <c r="E408" s="431" t="s">
        <v>1333</v>
      </c>
      <c r="F408" s="431" t="s">
        <v>3671</v>
      </c>
      <c r="G408" s="431">
        <v>375</v>
      </c>
      <c r="H408" s="436" t="s">
        <v>3672</v>
      </c>
      <c r="I408" s="431" t="s">
        <v>3673</v>
      </c>
    </row>
    <row r="409" spans="1:9" ht="30" x14ac:dyDescent="0.2">
      <c r="A409" s="430">
        <v>392</v>
      </c>
      <c r="B409" s="430" t="s">
        <v>1127</v>
      </c>
      <c r="C409" s="431" t="s">
        <v>3598</v>
      </c>
      <c r="D409" s="431" t="s">
        <v>3674</v>
      </c>
      <c r="E409" s="431" t="s">
        <v>1333</v>
      </c>
      <c r="F409" s="431" t="s">
        <v>3675</v>
      </c>
      <c r="G409" s="431">
        <v>375</v>
      </c>
      <c r="H409" s="436" t="s">
        <v>3676</v>
      </c>
      <c r="I409" s="431" t="s">
        <v>3677</v>
      </c>
    </row>
    <row r="410" spans="1:9" ht="30" x14ac:dyDescent="0.2">
      <c r="A410" s="430">
        <v>393</v>
      </c>
      <c r="B410" s="430" t="s">
        <v>1127</v>
      </c>
      <c r="C410" s="431" t="s">
        <v>3598</v>
      </c>
      <c r="D410" s="431" t="s">
        <v>3678</v>
      </c>
      <c r="E410" s="431" t="s">
        <v>1333</v>
      </c>
      <c r="F410" s="431" t="s">
        <v>3679</v>
      </c>
      <c r="G410" s="431">
        <v>375</v>
      </c>
      <c r="H410" s="436" t="s">
        <v>3680</v>
      </c>
      <c r="I410" s="431" t="s">
        <v>3681</v>
      </c>
    </row>
    <row r="411" spans="1:9" ht="30" x14ac:dyDescent="0.2">
      <c r="A411" s="430">
        <v>394</v>
      </c>
      <c r="B411" s="430" t="s">
        <v>1127</v>
      </c>
      <c r="C411" s="431" t="s">
        <v>3598</v>
      </c>
      <c r="D411" s="431" t="s">
        <v>3682</v>
      </c>
      <c r="E411" s="431" t="s">
        <v>1333</v>
      </c>
      <c r="F411" s="431" t="s">
        <v>3683</v>
      </c>
      <c r="G411" s="431">
        <v>375</v>
      </c>
      <c r="H411" s="436" t="s">
        <v>3684</v>
      </c>
      <c r="I411" s="431" t="s">
        <v>3685</v>
      </c>
    </row>
    <row r="412" spans="1:9" ht="30" x14ac:dyDescent="0.2">
      <c r="A412" s="430">
        <v>395</v>
      </c>
      <c r="B412" s="430" t="s">
        <v>1127</v>
      </c>
      <c r="C412" s="431" t="s">
        <v>3598</v>
      </c>
      <c r="D412" s="431" t="s">
        <v>3686</v>
      </c>
      <c r="E412" s="431" t="s">
        <v>1333</v>
      </c>
      <c r="F412" s="431" t="s">
        <v>3603</v>
      </c>
      <c r="G412" s="431">
        <v>375</v>
      </c>
      <c r="H412" s="436" t="s">
        <v>3687</v>
      </c>
      <c r="I412" s="431" t="s">
        <v>3688</v>
      </c>
    </row>
    <row r="413" spans="1:9" ht="30" x14ac:dyDescent="0.2">
      <c r="A413" s="430">
        <v>396</v>
      </c>
      <c r="B413" s="430" t="s">
        <v>1127</v>
      </c>
      <c r="C413" s="431" t="s">
        <v>3598</v>
      </c>
      <c r="D413" s="431" t="s">
        <v>3689</v>
      </c>
      <c r="E413" s="431" t="s">
        <v>1333</v>
      </c>
      <c r="F413" s="431" t="s">
        <v>3690</v>
      </c>
      <c r="G413" s="431">
        <v>375</v>
      </c>
      <c r="H413" s="436" t="s">
        <v>3691</v>
      </c>
      <c r="I413" s="431" t="s">
        <v>3692</v>
      </c>
    </row>
    <row r="414" spans="1:9" ht="30" x14ac:dyDescent="0.2">
      <c r="A414" s="430">
        <v>397</v>
      </c>
      <c r="B414" s="430" t="s">
        <v>1127</v>
      </c>
      <c r="C414" s="431" t="s">
        <v>3598</v>
      </c>
      <c r="D414" s="431" t="s">
        <v>3693</v>
      </c>
      <c r="E414" s="431" t="s">
        <v>1333</v>
      </c>
      <c r="F414" s="431" t="s">
        <v>3694</v>
      </c>
      <c r="G414" s="431">
        <v>375</v>
      </c>
      <c r="H414" s="436" t="s">
        <v>3695</v>
      </c>
      <c r="I414" s="431" t="s">
        <v>3696</v>
      </c>
    </row>
    <row r="415" spans="1:9" ht="30" x14ac:dyDescent="0.2">
      <c r="A415" s="430">
        <v>398</v>
      </c>
      <c r="B415" s="430" t="s">
        <v>1127</v>
      </c>
      <c r="C415" s="431" t="s">
        <v>3598</v>
      </c>
      <c r="D415" s="431" t="s">
        <v>3697</v>
      </c>
      <c r="E415" s="431" t="s">
        <v>1333</v>
      </c>
      <c r="F415" s="431" t="s">
        <v>3698</v>
      </c>
      <c r="G415" s="431">
        <v>375</v>
      </c>
      <c r="H415" s="436" t="s">
        <v>3699</v>
      </c>
      <c r="I415" s="431" t="s">
        <v>3700</v>
      </c>
    </row>
    <row r="416" spans="1:9" ht="75" x14ac:dyDescent="0.2">
      <c r="A416" s="430">
        <v>399</v>
      </c>
      <c r="B416" s="430" t="s">
        <v>1127</v>
      </c>
      <c r="C416" s="431" t="s">
        <v>3701</v>
      </c>
      <c r="D416" s="431" t="s">
        <v>3702</v>
      </c>
      <c r="E416" s="431" t="s">
        <v>1661</v>
      </c>
      <c r="F416" s="431" t="s">
        <v>3703</v>
      </c>
      <c r="G416" s="431">
        <v>150</v>
      </c>
      <c r="H416" s="436" t="s">
        <v>2515</v>
      </c>
      <c r="I416" s="431" t="s">
        <v>2514</v>
      </c>
    </row>
    <row r="417" spans="1:9" ht="105" x14ac:dyDescent="0.2">
      <c r="A417" s="430">
        <v>400</v>
      </c>
      <c r="B417" s="430" t="s">
        <v>1127</v>
      </c>
      <c r="C417" s="431" t="s">
        <v>3704</v>
      </c>
      <c r="D417" s="431" t="s">
        <v>3705</v>
      </c>
      <c r="E417" s="431" t="s">
        <v>1661</v>
      </c>
      <c r="F417" s="431" t="s">
        <v>3706</v>
      </c>
      <c r="G417" s="431">
        <v>150</v>
      </c>
      <c r="H417" s="436" t="s">
        <v>2496</v>
      </c>
      <c r="I417" s="431" t="s">
        <v>2495</v>
      </c>
    </row>
    <row r="418" spans="1:9" ht="60" x14ac:dyDescent="0.2">
      <c r="A418" s="430">
        <v>401</v>
      </c>
      <c r="B418" s="430" t="s">
        <v>1127</v>
      </c>
      <c r="C418" s="431" t="s">
        <v>3707</v>
      </c>
      <c r="D418" s="431" t="s">
        <v>3708</v>
      </c>
      <c r="E418" s="431" t="s">
        <v>1661</v>
      </c>
      <c r="F418" s="431" t="s">
        <v>1666</v>
      </c>
      <c r="G418" s="431">
        <v>200</v>
      </c>
      <c r="H418" s="436" t="s">
        <v>2517</v>
      </c>
      <c r="I418" s="431" t="s">
        <v>2516</v>
      </c>
    </row>
    <row r="419" spans="1:9" ht="75" x14ac:dyDescent="0.2">
      <c r="A419" s="430">
        <v>402</v>
      </c>
      <c r="B419" s="430" t="s">
        <v>1127</v>
      </c>
      <c r="C419" s="431" t="s">
        <v>3709</v>
      </c>
      <c r="D419" s="431" t="s">
        <v>1665</v>
      </c>
      <c r="E419" s="431" t="s">
        <v>1661</v>
      </c>
      <c r="F419" s="431" t="s">
        <v>1666</v>
      </c>
      <c r="G419" s="431">
        <v>200</v>
      </c>
      <c r="H419" s="436" t="s">
        <v>2487</v>
      </c>
      <c r="I419" s="431" t="s">
        <v>3710</v>
      </c>
    </row>
    <row r="420" spans="1:9" ht="75" x14ac:dyDescent="0.2">
      <c r="A420" s="430">
        <v>403</v>
      </c>
      <c r="B420" s="430" t="s">
        <v>1127</v>
      </c>
      <c r="C420" s="431" t="s">
        <v>3709</v>
      </c>
      <c r="D420" s="431" t="s">
        <v>1665</v>
      </c>
      <c r="E420" s="431" t="s">
        <v>1661</v>
      </c>
      <c r="F420" s="431" t="s">
        <v>1666</v>
      </c>
      <c r="G420" s="431">
        <v>200</v>
      </c>
      <c r="H420" s="436" t="s">
        <v>2487</v>
      </c>
      <c r="I420" s="431" t="s">
        <v>3710</v>
      </c>
    </row>
    <row r="421" spans="1:9" ht="105" x14ac:dyDescent="0.2">
      <c r="A421" s="430">
        <v>404</v>
      </c>
      <c r="B421" s="430" t="s">
        <v>1127</v>
      </c>
      <c r="C421" s="431" t="s">
        <v>3711</v>
      </c>
      <c r="D421" s="431" t="s">
        <v>3712</v>
      </c>
      <c r="E421" s="431" t="s">
        <v>1661</v>
      </c>
      <c r="F421" s="431" t="s">
        <v>1662</v>
      </c>
      <c r="G421" s="431">
        <v>200</v>
      </c>
      <c r="H421" s="436" t="s">
        <v>2491</v>
      </c>
      <c r="I421" s="431" t="s">
        <v>1668</v>
      </c>
    </row>
    <row r="422" spans="1:9" ht="105" x14ac:dyDescent="0.2">
      <c r="A422" s="430">
        <v>405</v>
      </c>
      <c r="B422" s="430" t="s">
        <v>1127</v>
      </c>
      <c r="C422" s="431" t="s">
        <v>3713</v>
      </c>
      <c r="D422" s="431" t="s">
        <v>3714</v>
      </c>
      <c r="E422" s="431" t="s">
        <v>1661</v>
      </c>
      <c r="F422" s="431" t="s">
        <v>3703</v>
      </c>
      <c r="G422" s="431">
        <v>200</v>
      </c>
      <c r="H422" s="436" t="s">
        <v>2491</v>
      </c>
      <c r="I422" s="431" t="s">
        <v>1668</v>
      </c>
    </row>
    <row r="423" spans="1:9" ht="105" x14ac:dyDescent="0.2">
      <c r="A423" s="430">
        <v>406</v>
      </c>
      <c r="B423" s="430" t="s">
        <v>1127</v>
      </c>
      <c r="C423" s="431" t="s">
        <v>3715</v>
      </c>
      <c r="D423" s="431" t="s">
        <v>3716</v>
      </c>
      <c r="E423" s="431" t="s">
        <v>1661</v>
      </c>
      <c r="F423" s="431" t="s">
        <v>3703</v>
      </c>
      <c r="G423" s="431">
        <v>200</v>
      </c>
      <c r="H423" s="436" t="s">
        <v>2491</v>
      </c>
      <c r="I423" s="431" t="s">
        <v>1668</v>
      </c>
    </row>
    <row r="424" spans="1:9" ht="30" x14ac:dyDescent="0.2">
      <c r="A424" s="430">
        <v>407</v>
      </c>
      <c r="B424" s="430" t="s">
        <v>1127</v>
      </c>
      <c r="C424" s="431" t="s">
        <v>3717</v>
      </c>
      <c r="D424" s="431" t="s">
        <v>3718</v>
      </c>
      <c r="E424" s="431" t="s">
        <v>1661</v>
      </c>
      <c r="F424" s="431" t="s">
        <v>3719</v>
      </c>
      <c r="G424" s="431">
        <v>300</v>
      </c>
      <c r="H424" s="436" t="s">
        <v>2513</v>
      </c>
      <c r="I424" s="431" t="s">
        <v>2512</v>
      </c>
    </row>
    <row r="425" spans="1:9" ht="75" x14ac:dyDescent="0.2">
      <c r="A425" s="430">
        <v>408</v>
      </c>
      <c r="B425" s="430" t="s">
        <v>1127</v>
      </c>
      <c r="C425" s="431" t="s">
        <v>3720</v>
      </c>
      <c r="D425" s="431" t="s">
        <v>3721</v>
      </c>
      <c r="E425" s="431" t="s">
        <v>1661</v>
      </c>
      <c r="F425" s="431" t="s">
        <v>3722</v>
      </c>
      <c r="G425" s="431">
        <v>200</v>
      </c>
      <c r="H425" s="436" t="s">
        <v>3723</v>
      </c>
      <c r="I425" s="431" t="s">
        <v>2418</v>
      </c>
    </row>
    <row r="426" spans="1:9" ht="60" x14ac:dyDescent="0.2">
      <c r="A426" s="430">
        <v>409</v>
      </c>
      <c r="B426" s="430" t="s">
        <v>1127</v>
      </c>
      <c r="C426" s="431" t="s">
        <v>3724</v>
      </c>
      <c r="D426" s="431" t="s">
        <v>3725</v>
      </c>
      <c r="E426" s="431" t="s">
        <v>1661</v>
      </c>
      <c r="F426" s="431" t="s">
        <v>1667</v>
      </c>
      <c r="G426" s="431">
        <v>200</v>
      </c>
      <c r="H426" s="436" t="s">
        <v>2500</v>
      </c>
      <c r="I426" s="431" t="s">
        <v>2499</v>
      </c>
    </row>
    <row r="427" spans="1:9" ht="30" x14ac:dyDescent="0.2">
      <c r="A427" s="430">
        <v>410</v>
      </c>
      <c r="B427" s="430" t="s">
        <v>1127</v>
      </c>
      <c r="C427" s="431" t="s">
        <v>3726</v>
      </c>
      <c r="D427" s="431" t="s">
        <v>3727</v>
      </c>
      <c r="E427" s="431" t="s">
        <v>1661</v>
      </c>
      <c r="F427" s="431" t="s">
        <v>1662</v>
      </c>
      <c r="G427" s="431">
        <v>200</v>
      </c>
      <c r="H427" s="436" t="s">
        <v>3728</v>
      </c>
      <c r="I427" s="431" t="s">
        <v>3729</v>
      </c>
    </row>
    <row r="428" spans="1:9" ht="30" x14ac:dyDescent="0.2">
      <c r="A428" s="430">
        <v>411</v>
      </c>
      <c r="B428" s="430" t="s">
        <v>1127</v>
      </c>
      <c r="C428" s="431" t="s">
        <v>3730</v>
      </c>
      <c r="D428" s="431" t="s">
        <v>3731</v>
      </c>
      <c r="E428" s="431" t="s">
        <v>3732</v>
      </c>
      <c r="F428" s="431" t="s">
        <v>3733</v>
      </c>
      <c r="G428" s="431">
        <v>13600.11</v>
      </c>
      <c r="H428" s="436" t="s">
        <v>3734</v>
      </c>
      <c r="I428" s="431" t="s">
        <v>3735</v>
      </c>
    </row>
    <row r="429" spans="1:9" ht="30" x14ac:dyDescent="0.2">
      <c r="A429" s="430">
        <v>412</v>
      </c>
      <c r="B429" s="430" t="s">
        <v>1127</v>
      </c>
      <c r="C429" s="431" t="s">
        <v>3736</v>
      </c>
      <c r="D429" s="431" t="s">
        <v>3731</v>
      </c>
      <c r="E429" s="431" t="s">
        <v>3732</v>
      </c>
      <c r="F429" s="431" t="s">
        <v>3737</v>
      </c>
      <c r="G429" s="431">
        <v>1500</v>
      </c>
      <c r="H429" s="436" t="s">
        <v>3738</v>
      </c>
      <c r="I429" s="431" t="s">
        <v>3739</v>
      </c>
    </row>
    <row r="430" spans="1:9" ht="15" x14ac:dyDescent="0.2">
      <c r="A430" s="430">
        <v>413</v>
      </c>
      <c r="B430" s="430" t="s">
        <v>1127</v>
      </c>
      <c r="C430" s="431" t="s">
        <v>3740</v>
      </c>
      <c r="D430" s="431" t="s">
        <v>3741</v>
      </c>
      <c r="E430" s="431" t="s">
        <v>1661</v>
      </c>
      <c r="F430" s="431" t="s">
        <v>3742</v>
      </c>
      <c r="G430" s="431">
        <v>150</v>
      </c>
      <c r="H430" s="436" t="s">
        <v>3743</v>
      </c>
      <c r="I430" s="431" t="s">
        <v>3744</v>
      </c>
    </row>
    <row r="431" spans="1:9" ht="30" x14ac:dyDescent="0.2">
      <c r="A431" s="430">
        <v>414</v>
      </c>
      <c r="B431" s="430" t="s">
        <v>1127</v>
      </c>
      <c r="C431" s="431" t="s">
        <v>3745</v>
      </c>
      <c r="D431" s="431" t="s">
        <v>3746</v>
      </c>
      <c r="E431" s="431" t="s">
        <v>1661</v>
      </c>
      <c r="F431" s="431" t="s">
        <v>1364</v>
      </c>
      <c r="G431" s="431">
        <v>100</v>
      </c>
      <c r="H431" s="436" t="s">
        <v>3747</v>
      </c>
      <c r="I431" s="431" t="s">
        <v>3748</v>
      </c>
    </row>
    <row r="432" spans="1:9" ht="45" x14ac:dyDescent="0.2">
      <c r="A432" s="430">
        <v>415</v>
      </c>
      <c r="B432" s="430" t="s">
        <v>1127</v>
      </c>
      <c r="C432" s="431" t="s">
        <v>3749</v>
      </c>
      <c r="D432" s="431" t="s">
        <v>3750</v>
      </c>
      <c r="E432" s="431" t="s">
        <v>1661</v>
      </c>
      <c r="F432" s="431" t="s">
        <v>1662</v>
      </c>
      <c r="G432" s="431">
        <v>200</v>
      </c>
      <c r="H432" s="436" t="s">
        <v>3751</v>
      </c>
      <c r="I432" s="431" t="s">
        <v>3752</v>
      </c>
    </row>
    <row r="433" spans="1:9" ht="15" x14ac:dyDescent="0.2">
      <c r="A433" s="376" t="s">
        <v>261</v>
      </c>
      <c r="B433" s="376"/>
      <c r="C433" s="377"/>
      <c r="D433" s="377"/>
      <c r="E433" s="377"/>
      <c r="F433" s="377"/>
      <c r="G433" s="377"/>
      <c r="H433" s="377"/>
      <c r="I433" s="377"/>
    </row>
    <row r="434" spans="1:9" x14ac:dyDescent="0.2">
      <c r="A434" s="191"/>
      <c r="B434" s="191"/>
      <c r="C434" s="191"/>
      <c r="D434" s="191"/>
      <c r="E434" s="191"/>
      <c r="F434" s="191"/>
      <c r="G434" s="191"/>
      <c r="H434" s="191"/>
      <c r="I434" s="191"/>
    </row>
    <row r="435" spans="1:9" x14ac:dyDescent="0.2">
      <c r="A435" s="191"/>
      <c r="B435" s="191"/>
      <c r="C435" s="191"/>
      <c r="D435" s="191"/>
      <c r="E435" s="191"/>
      <c r="F435" s="191"/>
      <c r="G435" s="191"/>
      <c r="H435" s="191"/>
      <c r="I435" s="191"/>
    </row>
    <row r="436" spans="1:9" ht="15" x14ac:dyDescent="0.3">
      <c r="A436" s="378"/>
      <c r="B436" s="378"/>
      <c r="C436" s="191"/>
      <c r="D436" s="191"/>
      <c r="E436" s="191"/>
      <c r="F436" s="191"/>
      <c r="G436" s="191"/>
      <c r="H436" s="191"/>
      <c r="I436" s="191"/>
    </row>
    <row r="437" spans="1:9" ht="15" x14ac:dyDescent="0.3">
      <c r="A437" s="21"/>
      <c r="B437" s="21"/>
      <c r="C437" s="379" t="s">
        <v>96</v>
      </c>
      <c r="D437" s="21"/>
      <c r="E437" s="21"/>
      <c r="F437" s="19"/>
      <c r="G437" s="21"/>
      <c r="H437" s="21"/>
      <c r="I437" s="21"/>
    </row>
    <row r="438" spans="1:9" ht="15" x14ac:dyDescent="0.3">
      <c r="A438" s="21"/>
      <c r="B438" s="21"/>
      <c r="C438" s="21"/>
      <c r="D438" s="478"/>
      <c r="E438" s="478"/>
      <c r="G438" s="194"/>
      <c r="H438" s="380"/>
    </row>
    <row r="439" spans="1:9" ht="15" x14ac:dyDescent="0.3">
      <c r="C439" s="21"/>
      <c r="D439" s="479" t="s">
        <v>251</v>
      </c>
      <c r="E439" s="479"/>
      <c r="G439" s="480" t="s">
        <v>457</v>
      </c>
      <c r="H439" s="480"/>
    </row>
    <row r="440" spans="1:9" ht="15" x14ac:dyDescent="0.3">
      <c r="C440" s="21"/>
      <c r="D440" s="21"/>
      <c r="E440" s="21"/>
      <c r="G440" s="481"/>
      <c r="H440" s="481"/>
    </row>
    <row r="441" spans="1:9" ht="15" x14ac:dyDescent="0.3">
      <c r="C441" s="21"/>
      <c r="D441" s="482" t="s">
        <v>127</v>
      </c>
      <c r="E441" s="482"/>
      <c r="G441" s="481"/>
      <c r="H441" s="481"/>
    </row>
  </sheetData>
  <mergeCells count="41">
    <mergeCell ref="G207:G209"/>
    <mergeCell ref="F71:F72"/>
    <mergeCell ref="A207:A209"/>
    <mergeCell ref="B207:B209"/>
    <mergeCell ref="C207:C209"/>
    <mergeCell ref="D207:D209"/>
    <mergeCell ref="E207:E209"/>
    <mergeCell ref="F207:F209"/>
    <mergeCell ref="A71:A72"/>
    <mergeCell ref="B71:B72"/>
    <mergeCell ref="C71:C72"/>
    <mergeCell ref="D71:D72"/>
    <mergeCell ref="E71:E72"/>
    <mergeCell ref="E31:E32"/>
    <mergeCell ref="F31:F32"/>
    <mergeCell ref="A65:A68"/>
    <mergeCell ref="B65:B68"/>
    <mergeCell ref="C65:C68"/>
    <mergeCell ref="D65:D68"/>
    <mergeCell ref="E65:E68"/>
    <mergeCell ref="F65:F68"/>
    <mergeCell ref="F10:F11"/>
    <mergeCell ref="A16:A17"/>
    <mergeCell ref="B16:B17"/>
    <mergeCell ref="C16:C17"/>
    <mergeCell ref="D16:D17"/>
    <mergeCell ref="E16:E17"/>
    <mergeCell ref="F16:F17"/>
    <mergeCell ref="A10:A11"/>
    <mergeCell ref="B10:B11"/>
    <mergeCell ref="C10:C11"/>
    <mergeCell ref="D10:D11"/>
    <mergeCell ref="E10:E11"/>
    <mergeCell ref="D438:E438"/>
    <mergeCell ref="D439:E439"/>
    <mergeCell ref="G439:H441"/>
    <mergeCell ref="D441:E441"/>
    <mergeCell ref="A31:A32"/>
    <mergeCell ref="B31:B32"/>
    <mergeCell ref="C31:C32"/>
    <mergeCell ref="D31:D32"/>
  </mergeCells>
  <dataValidations count="1">
    <dataValidation type="list" allowBlank="1" showInputMessage="1" showErrorMessage="1" sqref="B9:B10 B12:B16 B69:B71 B33:B65 B18:B31 B73:B207 B210:B43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62"/>
  <sheetViews>
    <sheetView view="pageBreakPreview" zoomScale="80" zoomScaleNormal="100" zoomScaleSheetLayoutView="80" workbookViewId="0">
      <selection activeCell="H25" sqref="H25"/>
    </sheetView>
  </sheetViews>
  <sheetFormatPr defaultColWidth="9.140625" defaultRowHeight="12.75" x14ac:dyDescent="0.2"/>
  <cols>
    <col min="1" max="1" width="6.85546875" style="372" customWidth="1"/>
    <col min="2" max="2" width="14.85546875" style="372" customWidth="1"/>
    <col min="3" max="3" width="21.140625" style="372" customWidth="1"/>
    <col min="4" max="5" width="12.7109375" style="372" customWidth="1"/>
    <col min="6" max="6" width="13.42578125" style="372" bestFit="1" customWidth="1"/>
    <col min="7" max="7" width="15.28515625" style="372" customWidth="1"/>
    <col min="8" max="8" width="23.85546875" style="372" customWidth="1"/>
    <col min="9" max="9" width="12.140625" style="372" bestFit="1" customWidth="1"/>
    <col min="10" max="10" width="19" style="372" customWidth="1"/>
    <col min="11" max="11" width="17.7109375" style="372" customWidth="1"/>
    <col min="12" max="16384" width="9.140625" style="372"/>
  </cols>
  <sheetData>
    <row r="1" spans="1:12" s="195" customFormat="1" ht="15" x14ac:dyDescent="0.2">
      <c r="A1" s="188" t="s">
        <v>288</v>
      </c>
      <c r="B1" s="188"/>
      <c r="C1" s="188"/>
      <c r="D1" s="189"/>
      <c r="E1" s="189"/>
      <c r="F1" s="189"/>
      <c r="G1" s="189"/>
      <c r="H1" s="189"/>
      <c r="I1" s="189"/>
      <c r="J1" s="189"/>
      <c r="K1" s="358" t="s">
        <v>97</v>
      </c>
    </row>
    <row r="2" spans="1:12" s="195" customFormat="1" ht="15" x14ac:dyDescent="0.3">
      <c r="A2" s="146" t="s">
        <v>128</v>
      </c>
      <c r="B2" s="146"/>
      <c r="C2" s="146"/>
      <c r="D2" s="189"/>
      <c r="E2" s="189"/>
      <c r="F2" s="189"/>
      <c r="G2" s="189"/>
      <c r="H2" s="189"/>
      <c r="I2" s="189"/>
      <c r="J2" s="189"/>
      <c r="K2" s="355" t="str">
        <f>'ფორმა N1'!L2</f>
        <v>01.09-21.09.2020</v>
      </c>
    </row>
    <row r="3" spans="1:12" s="195" customFormat="1" ht="15" x14ac:dyDescent="0.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39"/>
      <c r="L3" s="372"/>
    </row>
    <row r="4" spans="1:12" s="195" customFormat="1" ht="15" x14ac:dyDescent="0.3">
      <c r="A4" s="113" t="s">
        <v>257</v>
      </c>
      <c r="B4" s="113"/>
      <c r="C4" s="113"/>
      <c r="D4" s="113"/>
      <c r="E4" s="113"/>
      <c r="F4" s="367"/>
      <c r="G4" s="190"/>
      <c r="H4" s="189"/>
      <c r="I4" s="189"/>
      <c r="J4" s="189"/>
      <c r="K4" s="189"/>
    </row>
    <row r="5" spans="1:12" ht="15" x14ac:dyDescent="0.3">
      <c r="A5" s="368" t="str">
        <f>'ფორმა N1'!A5</f>
        <v>მ.პ.გ. ქართული ოცნება დემოკრატიული საქართველო</v>
      </c>
      <c r="B5" s="368"/>
      <c r="C5" s="368"/>
      <c r="D5" s="369"/>
      <c r="E5" s="369"/>
      <c r="F5" s="369"/>
      <c r="G5" s="370"/>
      <c r="H5" s="371"/>
      <c r="I5" s="371"/>
      <c r="J5" s="371"/>
      <c r="K5" s="370"/>
    </row>
    <row r="6" spans="1:12" s="195" customFormat="1" ht="13.5" x14ac:dyDescent="0.2">
      <c r="A6" s="140"/>
      <c r="B6" s="140"/>
      <c r="C6" s="140"/>
      <c r="D6" s="373"/>
      <c r="E6" s="373"/>
      <c r="F6" s="373"/>
      <c r="G6" s="189"/>
      <c r="H6" s="189"/>
      <c r="I6" s="189"/>
      <c r="J6" s="189"/>
      <c r="K6" s="189"/>
    </row>
    <row r="7" spans="1:12" s="195" customFormat="1" ht="60" x14ac:dyDescent="0.2">
      <c r="A7" s="374" t="s">
        <v>64</v>
      </c>
      <c r="B7" s="374" t="s">
        <v>450</v>
      </c>
      <c r="C7" s="374" t="s">
        <v>231</v>
      </c>
      <c r="D7" s="375" t="s">
        <v>228</v>
      </c>
      <c r="E7" s="375" t="s">
        <v>229</v>
      </c>
      <c r="F7" s="375" t="s">
        <v>322</v>
      </c>
      <c r="G7" s="375" t="s">
        <v>230</v>
      </c>
      <c r="H7" s="375" t="s">
        <v>458</v>
      </c>
      <c r="I7" s="375" t="s">
        <v>227</v>
      </c>
      <c r="J7" s="375" t="s">
        <v>455</v>
      </c>
      <c r="K7" s="375" t="s">
        <v>456</v>
      </c>
    </row>
    <row r="8" spans="1:12" s="195" customFormat="1" ht="15" x14ac:dyDescent="0.2">
      <c r="A8" s="374">
        <v>1</v>
      </c>
      <c r="B8" s="374">
        <v>2</v>
      </c>
      <c r="C8" s="374">
        <v>3</v>
      </c>
      <c r="D8" s="375">
        <v>4</v>
      </c>
      <c r="E8" s="374">
        <v>5</v>
      </c>
      <c r="F8" s="375">
        <v>6</v>
      </c>
      <c r="G8" s="374">
        <v>7</v>
      </c>
      <c r="H8" s="375">
        <v>8</v>
      </c>
      <c r="I8" s="374">
        <v>9</v>
      </c>
      <c r="J8" s="374">
        <v>10</v>
      </c>
      <c r="K8" s="375">
        <v>11</v>
      </c>
    </row>
    <row r="9" spans="1:12" s="195" customFormat="1" ht="30" x14ac:dyDescent="0.2">
      <c r="A9" s="430">
        <v>1</v>
      </c>
      <c r="B9" s="430" t="s">
        <v>1669</v>
      </c>
      <c r="C9" s="430" t="s">
        <v>1670</v>
      </c>
      <c r="D9" s="431" t="s">
        <v>1671</v>
      </c>
      <c r="E9" s="431" t="s">
        <v>1672</v>
      </c>
      <c r="F9" s="431">
        <v>2012</v>
      </c>
      <c r="G9" s="431" t="s">
        <v>1673</v>
      </c>
      <c r="H9" s="431">
        <v>66066.13</v>
      </c>
      <c r="I9" s="431" t="s">
        <v>1674</v>
      </c>
      <c r="J9" s="431"/>
      <c r="K9" s="431"/>
    </row>
    <row r="10" spans="1:12" s="195" customFormat="1" ht="15" x14ac:dyDescent="0.2">
      <c r="A10" s="430">
        <v>2</v>
      </c>
      <c r="B10" s="430" t="s">
        <v>1669</v>
      </c>
      <c r="C10" s="430" t="s">
        <v>1675</v>
      </c>
      <c r="D10" s="431" t="s">
        <v>1676</v>
      </c>
      <c r="E10" s="431" t="s">
        <v>1677</v>
      </c>
      <c r="F10" s="431">
        <v>2016</v>
      </c>
      <c r="G10" s="431" t="s">
        <v>1678</v>
      </c>
      <c r="H10" s="431">
        <v>24874.959999999999</v>
      </c>
      <c r="I10" s="431" t="s">
        <v>1679</v>
      </c>
      <c r="J10" s="431"/>
      <c r="K10" s="431"/>
    </row>
    <row r="11" spans="1:12" s="195" customFormat="1" ht="15" x14ac:dyDescent="0.2">
      <c r="A11" s="430">
        <v>3</v>
      </c>
      <c r="B11" s="430" t="s">
        <v>1669</v>
      </c>
      <c r="C11" s="430" t="s">
        <v>1675</v>
      </c>
      <c r="D11" s="431" t="s">
        <v>1676</v>
      </c>
      <c r="E11" s="431" t="s">
        <v>1677</v>
      </c>
      <c r="F11" s="431">
        <v>2016</v>
      </c>
      <c r="G11" s="431" t="s">
        <v>1680</v>
      </c>
      <c r="H11" s="431">
        <v>24874.959999999999</v>
      </c>
      <c r="I11" s="431" t="s">
        <v>1679</v>
      </c>
      <c r="J11" s="431"/>
      <c r="K11" s="431"/>
    </row>
    <row r="12" spans="1:12" s="195" customFormat="1" ht="15" x14ac:dyDescent="0.2">
      <c r="A12" s="430">
        <v>4</v>
      </c>
      <c r="B12" s="430" t="s">
        <v>1669</v>
      </c>
      <c r="C12" s="430" t="s">
        <v>1675</v>
      </c>
      <c r="D12" s="431" t="s">
        <v>1676</v>
      </c>
      <c r="E12" s="431" t="s">
        <v>1677</v>
      </c>
      <c r="F12" s="431">
        <v>2016</v>
      </c>
      <c r="G12" s="431" t="s">
        <v>1681</v>
      </c>
      <c r="H12" s="431">
        <v>24874.959999999999</v>
      </c>
      <c r="I12" s="431" t="s">
        <v>1679</v>
      </c>
      <c r="J12" s="431"/>
      <c r="K12" s="431"/>
    </row>
    <row r="13" spans="1:12" s="195" customFormat="1" ht="15" x14ac:dyDescent="0.2">
      <c r="A13" s="430">
        <v>5</v>
      </c>
      <c r="B13" s="430" t="s">
        <v>1669</v>
      </c>
      <c r="C13" s="430" t="s">
        <v>1675</v>
      </c>
      <c r="D13" s="431" t="s">
        <v>1676</v>
      </c>
      <c r="E13" s="431" t="s">
        <v>1677</v>
      </c>
      <c r="F13" s="431">
        <v>2016</v>
      </c>
      <c r="G13" s="431" t="s">
        <v>1682</v>
      </c>
      <c r="H13" s="431">
        <v>24874.959999999999</v>
      </c>
      <c r="I13" s="431" t="s">
        <v>1679</v>
      </c>
      <c r="J13" s="431"/>
      <c r="K13" s="431"/>
    </row>
    <row r="14" spans="1:12" s="195" customFormat="1" ht="15" x14ac:dyDescent="0.2">
      <c r="A14" s="430">
        <v>6</v>
      </c>
      <c r="B14" s="430" t="s">
        <v>1669</v>
      </c>
      <c r="C14" s="430" t="s">
        <v>1675</v>
      </c>
      <c r="D14" s="431" t="s">
        <v>1676</v>
      </c>
      <c r="E14" s="431" t="s">
        <v>1677</v>
      </c>
      <c r="F14" s="431">
        <v>2016</v>
      </c>
      <c r="G14" s="431" t="s">
        <v>1683</v>
      </c>
      <c r="H14" s="431">
        <v>23250.45</v>
      </c>
      <c r="I14" s="431" t="s">
        <v>1679</v>
      </c>
      <c r="J14" s="431"/>
      <c r="K14" s="431"/>
    </row>
    <row r="15" spans="1:12" s="195" customFormat="1" ht="15" x14ac:dyDescent="0.2">
      <c r="A15" s="430">
        <v>7</v>
      </c>
      <c r="B15" s="430" t="s">
        <v>1669</v>
      </c>
      <c r="C15" s="430" t="s">
        <v>1675</v>
      </c>
      <c r="D15" s="431" t="s">
        <v>1676</v>
      </c>
      <c r="E15" s="431" t="s">
        <v>1677</v>
      </c>
      <c r="F15" s="431">
        <v>2016</v>
      </c>
      <c r="G15" s="431" t="s">
        <v>1684</v>
      </c>
      <c r="H15" s="431">
        <v>23250.45</v>
      </c>
      <c r="I15" s="431" t="s">
        <v>1679</v>
      </c>
      <c r="J15" s="431"/>
      <c r="K15" s="431"/>
    </row>
    <row r="16" spans="1:12" s="195" customFormat="1" ht="15" x14ac:dyDescent="0.2">
      <c r="A16" s="430">
        <v>8</v>
      </c>
      <c r="B16" s="430" t="s">
        <v>1669</v>
      </c>
      <c r="C16" s="430" t="s">
        <v>1675</v>
      </c>
      <c r="D16" s="431" t="s">
        <v>1676</v>
      </c>
      <c r="E16" s="431" t="s">
        <v>1677</v>
      </c>
      <c r="F16" s="431">
        <v>2016</v>
      </c>
      <c r="G16" s="431" t="s">
        <v>1685</v>
      </c>
      <c r="H16" s="431">
        <v>23250.45</v>
      </c>
      <c r="I16" s="431" t="s">
        <v>1679</v>
      </c>
      <c r="J16" s="431"/>
      <c r="K16" s="431"/>
    </row>
    <row r="17" spans="1:11" s="195" customFormat="1" ht="15" x14ac:dyDescent="0.2">
      <c r="A17" s="430">
        <v>9</v>
      </c>
      <c r="B17" s="430" t="s">
        <v>1669</v>
      </c>
      <c r="C17" s="430" t="s">
        <v>1675</v>
      </c>
      <c r="D17" s="431" t="s">
        <v>1676</v>
      </c>
      <c r="E17" s="431" t="s">
        <v>1677</v>
      </c>
      <c r="F17" s="431">
        <v>2016</v>
      </c>
      <c r="G17" s="431" t="s">
        <v>1686</v>
      </c>
      <c r="H17" s="431">
        <v>23250.45</v>
      </c>
      <c r="I17" s="431" t="s">
        <v>1679</v>
      </c>
      <c r="J17" s="431"/>
      <c r="K17" s="431"/>
    </row>
    <row r="18" spans="1:11" s="195" customFormat="1" ht="15" x14ac:dyDescent="0.2">
      <c r="A18" s="430">
        <v>10</v>
      </c>
      <c r="B18" s="430" t="s">
        <v>1669</v>
      </c>
      <c r="C18" s="430" t="s">
        <v>1675</v>
      </c>
      <c r="D18" s="431" t="s">
        <v>1676</v>
      </c>
      <c r="E18" s="431" t="s">
        <v>1677</v>
      </c>
      <c r="F18" s="431">
        <v>2016</v>
      </c>
      <c r="G18" s="431" t="s">
        <v>1687</v>
      </c>
      <c r="H18" s="431">
        <v>23250.45</v>
      </c>
      <c r="I18" s="431" t="s">
        <v>1679</v>
      </c>
      <c r="J18" s="431"/>
      <c r="K18" s="431"/>
    </row>
    <row r="19" spans="1:11" s="195" customFormat="1" ht="15" x14ac:dyDescent="0.2">
      <c r="A19" s="430">
        <v>11</v>
      </c>
      <c r="B19" s="430" t="s">
        <v>1669</v>
      </c>
      <c r="C19" s="430" t="s">
        <v>1675</v>
      </c>
      <c r="D19" s="431" t="s">
        <v>1676</v>
      </c>
      <c r="E19" s="431" t="s">
        <v>1677</v>
      </c>
      <c r="F19" s="431">
        <v>2016</v>
      </c>
      <c r="G19" s="431" t="s">
        <v>1688</v>
      </c>
      <c r="H19" s="431">
        <v>24757.46</v>
      </c>
      <c r="I19" s="431" t="s">
        <v>1679</v>
      </c>
      <c r="J19" s="431"/>
      <c r="K19" s="431"/>
    </row>
    <row r="20" spans="1:11" s="195" customFormat="1" ht="15" x14ac:dyDescent="0.2">
      <c r="A20" s="430">
        <v>12</v>
      </c>
      <c r="B20" s="430" t="s">
        <v>1127</v>
      </c>
      <c r="C20" s="430" t="s">
        <v>1675</v>
      </c>
      <c r="D20" s="431" t="s">
        <v>1689</v>
      </c>
      <c r="E20" s="431" t="s">
        <v>1690</v>
      </c>
      <c r="F20" s="431">
        <v>2008</v>
      </c>
      <c r="G20" s="431" t="s">
        <v>1691</v>
      </c>
      <c r="H20" s="431">
        <v>300</v>
      </c>
      <c r="I20" s="431"/>
      <c r="J20" s="431">
        <v>204876642</v>
      </c>
      <c r="K20" s="431" t="s">
        <v>1692</v>
      </c>
    </row>
    <row r="21" spans="1:11" s="195" customFormat="1" ht="60" x14ac:dyDescent="0.2">
      <c r="A21" s="430">
        <v>13</v>
      </c>
      <c r="B21" s="430" t="s">
        <v>1127</v>
      </c>
      <c r="C21" s="430" t="s">
        <v>1693</v>
      </c>
      <c r="D21" s="431" t="s">
        <v>1694</v>
      </c>
      <c r="E21" s="431" t="s">
        <v>1695</v>
      </c>
      <c r="F21" s="431">
        <v>2011</v>
      </c>
      <c r="G21" s="431" t="s">
        <v>1696</v>
      </c>
      <c r="H21" s="431">
        <v>600</v>
      </c>
      <c r="I21" s="431"/>
      <c r="J21" s="431">
        <v>404411837</v>
      </c>
      <c r="K21" s="431" t="s">
        <v>1697</v>
      </c>
    </row>
    <row r="22" spans="1:11" s="195" customFormat="1" ht="60" x14ac:dyDescent="0.2">
      <c r="A22" s="430">
        <v>14</v>
      </c>
      <c r="B22" s="430" t="s">
        <v>1127</v>
      </c>
      <c r="C22" s="430" t="s">
        <v>1693</v>
      </c>
      <c r="D22" s="431" t="s">
        <v>1694</v>
      </c>
      <c r="E22" s="431" t="s">
        <v>1695</v>
      </c>
      <c r="F22" s="431">
        <v>2011</v>
      </c>
      <c r="G22" s="431" t="s">
        <v>1698</v>
      </c>
      <c r="H22" s="431">
        <v>600</v>
      </c>
      <c r="I22" s="431"/>
      <c r="J22" s="431">
        <v>404411837</v>
      </c>
      <c r="K22" s="431" t="s">
        <v>1697</v>
      </c>
    </row>
    <row r="23" spans="1:11" s="195" customFormat="1" ht="60" x14ac:dyDescent="0.2">
      <c r="A23" s="430">
        <v>15</v>
      </c>
      <c r="B23" s="430" t="s">
        <v>1127</v>
      </c>
      <c r="C23" s="430" t="s">
        <v>1693</v>
      </c>
      <c r="D23" s="431" t="s">
        <v>1694</v>
      </c>
      <c r="E23" s="431" t="s">
        <v>1695</v>
      </c>
      <c r="F23" s="431">
        <v>2011</v>
      </c>
      <c r="G23" s="431" t="s">
        <v>1699</v>
      </c>
      <c r="H23" s="431">
        <v>600</v>
      </c>
      <c r="I23" s="431"/>
      <c r="J23" s="431">
        <v>404411837</v>
      </c>
      <c r="K23" s="431" t="s">
        <v>1697</v>
      </c>
    </row>
    <row r="24" spans="1:11" s="195" customFormat="1" ht="15" x14ac:dyDescent="0.2">
      <c r="A24" s="430">
        <v>16</v>
      </c>
      <c r="B24" s="430" t="s">
        <v>1127</v>
      </c>
      <c r="C24" s="430" t="s">
        <v>2551</v>
      </c>
      <c r="D24" s="431" t="s">
        <v>2552</v>
      </c>
      <c r="E24" s="431" t="s">
        <v>2553</v>
      </c>
      <c r="F24" s="431">
        <v>2002</v>
      </c>
      <c r="G24" s="431" t="s">
        <v>2554</v>
      </c>
      <c r="H24" s="447">
        <v>382.65</v>
      </c>
      <c r="I24" s="431"/>
      <c r="J24" s="447">
        <v>61001012911</v>
      </c>
      <c r="K24" s="447" t="s">
        <v>2555</v>
      </c>
    </row>
    <row r="25" spans="1:11" s="195" customFormat="1" ht="30" x14ac:dyDescent="0.2">
      <c r="A25" s="430">
        <v>17</v>
      </c>
      <c r="B25" s="430" t="s">
        <v>1127</v>
      </c>
      <c r="C25" s="430" t="s">
        <v>1693</v>
      </c>
      <c r="D25" s="431" t="s">
        <v>1701</v>
      </c>
      <c r="E25" s="431" t="s">
        <v>2518</v>
      </c>
      <c r="F25" s="431">
        <v>2006</v>
      </c>
      <c r="G25" s="431" t="s">
        <v>2519</v>
      </c>
      <c r="H25" s="447">
        <v>1000</v>
      </c>
      <c r="I25" s="431"/>
      <c r="J25" s="447">
        <v>40001006995</v>
      </c>
      <c r="K25" s="447" t="s">
        <v>2520</v>
      </c>
    </row>
    <row r="26" spans="1:11" s="195" customFormat="1" ht="15" x14ac:dyDescent="0.2">
      <c r="A26" s="430">
        <v>18</v>
      </c>
      <c r="B26" s="430" t="s">
        <v>1127</v>
      </c>
      <c r="C26" s="430" t="s">
        <v>1693</v>
      </c>
      <c r="D26" s="431" t="s">
        <v>2521</v>
      </c>
      <c r="E26" s="431" t="s">
        <v>2522</v>
      </c>
      <c r="F26" s="431">
        <v>2015</v>
      </c>
      <c r="G26" s="431" t="s">
        <v>2523</v>
      </c>
      <c r="H26" s="475">
        <v>4830</v>
      </c>
      <c r="I26" s="431"/>
      <c r="J26" s="475">
        <v>205143824</v>
      </c>
      <c r="K26" s="475" t="s">
        <v>1709</v>
      </c>
    </row>
    <row r="27" spans="1:11" s="195" customFormat="1" ht="15" x14ac:dyDescent="0.2">
      <c r="A27" s="430">
        <v>19</v>
      </c>
      <c r="B27" s="430" t="s">
        <v>1127</v>
      </c>
      <c r="C27" s="430" t="s">
        <v>1693</v>
      </c>
      <c r="D27" s="431" t="s">
        <v>2521</v>
      </c>
      <c r="E27" s="431" t="s">
        <v>2522</v>
      </c>
      <c r="F27" s="431">
        <v>2013</v>
      </c>
      <c r="G27" s="431" t="s">
        <v>2524</v>
      </c>
      <c r="H27" s="477"/>
      <c r="I27" s="431"/>
      <c r="J27" s="477"/>
      <c r="K27" s="477"/>
    </row>
    <row r="28" spans="1:11" s="195" customFormat="1" ht="15" x14ac:dyDescent="0.2">
      <c r="A28" s="430">
        <v>20</v>
      </c>
      <c r="B28" s="430" t="s">
        <v>1127</v>
      </c>
      <c r="C28" s="430" t="s">
        <v>1693</v>
      </c>
      <c r="D28" s="431" t="s">
        <v>2521</v>
      </c>
      <c r="E28" s="431" t="s">
        <v>2522</v>
      </c>
      <c r="F28" s="431">
        <v>2013</v>
      </c>
      <c r="G28" s="431" t="s">
        <v>2525</v>
      </c>
      <c r="H28" s="477"/>
      <c r="I28" s="431"/>
      <c r="J28" s="477"/>
      <c r="K28" s="477"/>
    </row>
    <row r="29" spans="1:11" s="195" customFormat="1" ht="15" x14ac:dyDescent="0.2">
      <c r="A29" s="430">
        <v>21</v>
      </c>
      <c r="B29" s="430" t="s">
        <v>1127</v>
      </c>
      <c r="C29" s="430" t="s">
        <v>1693</v>
      </c>
      <c r="D29" s="431" t="s">
        <v>2521</v>
      </c>
      <c r="E29" s="431" t="s">
        <v>2522</v>
      </c>
      <c r="F29" s="431">
        <v>2007</v>
      </c>
      <c r="G29" s="431" t="s">
        <v>2526</v>
      </c>
      <c r="H29" s="477"/>
      <c r="I29" s="431"/>
      <c r="J29" s="477"/>
      <c r="K29" s="477"/>
    </row>
    <row r="30" spans="1:11" s="195" customFormat="1" ht="15" x14ac:dyDescent="0.2">
      <c r="A30" s="430">
        <v>22</v>
      </c>
      <c r="B30" s="430" t="s">
        <v>1127</v>
      </c>
      <c r="C30" s="430" t="s">
        <v>1693</v>
      </c>
      <c r="D30" s="431" t="s">
        <v>2521</v>
      </c>
      <c r="E30" s="431" t="s">
        <v>2522</v>
      </c>
      <c r="F30" s="431">
        <v>2016</v>
      </c>
      <c r="G30" s="431" t="s">
        <v>2527</v>
      </c>
      <c r="H30" s="477"/>
      <c r="I30" s="431"/>
      <c r="J30" s="477"/>
      <c r="K30" s="477"/>
    </row>
    <row r="31" spans="1:11" s="195" customFormat="1" ht="15" x14ac:dyDescent="0.2">
      <c r="A31" s="430">
        <v>23</v>
      </c>
      <c r="B31" s="430" t="s">
        <v>1127</v>
      </c>
      <c r="C31" s="430" t="s">
        <v>1693</v>
      </c>
      <c r="D31" s="431" t="s">
        <v>2521</v>
      </c>
      <c r="E31" s="431" t="s">
        <v>2522</v>
      </c>
      <c r="F31" s="431">
        <v>2010</v>
      </c>
      <c r="G31" s="431" t="s">
        <v>2528</v>
      </c>
      <c r="H31" s="477"/>
      <c r="I31" s="431"/>
      <c r="J31" s="477"/>
      <c r="K31" s="477"/>
    </row>
    <row r="32" spans="1:11" s="195" customFormat="1" ht="15" x14ac:dyDescent="0.2">
      <c r="A32" s="430">
        <v>24</v>
      </c>
      <c r="B32" s="430" t="s">
        <v>1127</v>
      </c>
      <c r="C32" s="430" t="s">
        <v>1693</v>
      </c>
      <c r="D32" s="431" t="s">
        <v>2521</v>
      </c>
      <c r="E32" s="431" t="s">
        <v>2522</v>
      </c>
      <c r="F32" s="431">
        <v>2008</v>
      </c>
      <c r="G32" s="431" t="s">
        <v>2529</v>
      </c>
      <c r="H32" s="477"/>
      <c r="I32" s="431"/>
      <c r="J32" s="477"/>
      <c r="K32" s="477"/>
    </row>
    <row r="33" spans="1:11" s="195" customFormat="1" ht="15" x14ac:dyDescent="0.2">
      <c r="A33" s="430">
        <v>25</v>
      </c>
      <c r="B33" s="430" t="s">
        <v>1127</v>
      </c>
      <c r="C33" s="430" t="s">
        <v>1693</v>
      </c>
      <c r="D33" s="431" t="s">
        <v>2521</v>
      </c>
      <c r="E33" s="431" t="s">
        <v>2522</v>
      </c>
      <c r="F33" s="431">
        <v>2010</v>
      </c>
      <c r="G33" s="431" t="s">
        <v>2530</v>
      </c>
      <c r="H33" s="477"/>
      <c r="I33" s="431"/>
      <c r="J33" s="477"/>
      <c r="K33" s="477"/>
    </row>
    <row r="34" spans="1:11" s="195" customFormat="1" ht="15" x14ac:dyDescent="0.2">
      <c r="A34" s="430">
        <v>26</v>
      </c>
      <c r="B34" s="430" t="s">
        <v>1127</v>
      </c>
      <c r="C34" s="430" t="s">
        <v>1693</v>
      </c>
      <c r="D34" s="431" t="s">
        <v>2521</v>
      </c>
      <c r="E34" s="431" t="s">
        <v>2522</v>
      </c>
      <c r="F34" s="431">
        <v>2010</v>
      </c>
      <c r="G34" s="431" t="s">
        <v>2531</v>
      </c>
      <c r="H34" s="477"/>
      <c r="I34" s="431"/>
      <c r="J34" s="477"/>
      <c r="K34" s="477"/>
    </row>
    <row r="35" spans="1:11" s="195" customFormat="1" ht="15" x14ac:dyDescent="0.2">
      <c r="A35" s="430">
        <v>27</v>
      </c>
      <c r="B35" s="430" t="s">
        <v>1127</v>
      </c>
      <c r="C35" s="430" t="s">
        <v>1693</v>
      </c>
      <c r="D35" s="431" t="s">
        <v>2521</v>
      </c>
      <c r="E35" s="431" t="s">
        <v>2522</v>
      </c>
      <c r="F35" s="431">
        <v>2015</v>
      </c>
      <c r="G35" s="431" t="s">
        <v>2532</v>
      </c>
      <c r="H35" s="477"/>
      <c r="I35" s="431"/>
      <c r="J35" s="477"/>
      <c r="K35" s="477"/>
    </row>
    <row r="36" spans="1:11" s="195" customFormat="1" ht="15" x14ac:dyDescent="0.2">
      <c r="A36" s="430">
        <v>28</v>
      </c>
      <c r="B36" s="430" t="s">
        <v>1127</v>
      </c>
      <c r="C36" s="430" t="s">
        <v>1693</v>
      </c>
      <c r="D36" s="431" t="s">
        <v>2521</v>
      </c>
      <c r="E36" s="431" t="s">
        <v>2522</v>
      </c>
      <c r="F36" s="431">
        <v>2007</v>
      </c>
      <c r="G36" s="431" t="s">
        <v>2533</v>
      </c>
      <c r="H36" s="477"/>
      <c r="I36" s="431"/>
      <c r="J36" s="477"/>
      <c r="K36" s="477"/>
    </row>
    <row r="37" spans="1:11" s="195" customFormat="1" ht="15" x14ac:dyDescent="0.2">
      <c r="A37" s="430">
        <v>29</v>
      </c>
      <c r="B37" s="430" t="s">
        <v>1127</v>
      </c>
      <c r="C37" s="430" t="s">
        <v>1693</v>
      </c>
      <c r="D37" s="431" t="s">
        <v>2521</v>
      </c>
      <c r="E37" s="431" t="s">
        <v>2522</v>
      </c>
      <c r="F37" s="431">
        <v>2009</v>
      </c>
      <c r="G37" s="431" t="s">
        <v>2534</v>
      </c>
      <c r="H37" s="477"/>
      <c r="I37" s="431"/>
      <c r="J37" s="477"/>
      <c r="K37" s="477"/>
    </row>
    <row r="38" spans="1:11" s="195" customFormat="1" ht="15" x14ac:dyDescent="0.2">
      <c r="A38" s="430">
        <v>30</v>
      </c>
      <c r="B38" s="430" t="s">
        <v>1127</v>
      </c>
      <c r="C38" s="430" t="s">
        <v>1693</v>
      </c>
      <c r="D38" s="431" t="s">
        <v>2535</v>
      </c>
      <c r="E38" s="431" t="s">
        <v>2536</v>
      </c>
      <c r="F38" s="431">
        <v>2010</v>
      </c>
      <c r="G38" s="431" t="s">
        <v>2537</v>
      </c>
      <c r="H38" s="477"/>
      <c r="I38" s="431"/>
      <c r="J38" s="477"/>
      <c r="K38" s="477"/>
    </row>
    <row r="39" spans="1:11" s="195" customFormat="1" ht="15" x14ac:dyDescent="0.2">
      <c r="A39" s="430">
        <v>31</v>
      </c>
      <c r="B39" s="430" t="s">
        <v>1127</v>
      </c>
      <c r="C39" s="430" t="s">
        <v>1693</v>
      </c>
      <c r="D39" s="431" t="s">
        <v>2521</v>
      </c>
      <c r="E39" s="431" t="s">
        <v>2522</v>
      </c>
      <c r="F39" s="431">
        <v>2010</v>
      </c>
      <c r="G39" s="431" t="s">
        <v>2538</v>
      </c>
      <c r="H39" s="477"/>
      <c r="I39" s="431"/>
      <c r="J39" s="477"/>
      <c r="K39" s="477"/>
    </row>
    <row r="40" spans="1:11" s="195" customFormat="1" ht="15" x14ac:dyDescent="0.2">
      <c r="A40" s="430">
        <v>32</v>
      </c>
      <c r="B40" s="430" t="s">
        <v>1127</v>
      </c>
      <c r="C40" s="430" t="s">
        <v>1693</v>
      </c>
      <c r="D40" s="431" t="s">
        <v>2535</v>
      </c>
      <c r="E40" s="431" t="s">
        <v>2536</v>
      </c>
      <c r="F40" s="431">
        <v>2007</v>
      </c>
      <c r="G40" s="431" t="s">
        <v>2539</v>
      </c>
      <c r="H40" s="477"/>
      <c r="I40" s="431"/>
      <c r="J40" s="477"/>
      <c r="K40" s="477"/>
    </row>
    <row r="41" spans="1:11" s="195" customFormat="1" ht="15" x14ac:dyDescent="0.2">
      <c r="A41" s="430">
        <v>33</v>
      </c>
      <c r="B41" s="430" t="s">
        <v>1127</v>
      </c>
      <c r="C41" s="430" t="s">
        <v>1693</v>
      </c>
      <c r="D41" s="431" t="s">
        <v>2535</v>
      </c>
      <c r="E41" s="431" t="s">
        <v>2536</v>
      </c>
      <c r="F41" s="431">
        <v>2008</v>
      </c>
      <c r="G41" s="431" t="s">
        <v>2540</v>
      </c>
      <c r="H41" s="477"/>
      <c r="I41" s="431"/>
      <c r="J41" s="477"/>
      <c r="K41" s="477"/>
    </row>
    <row r="42" spans="1:11" s="195" customFormat="1" ht="15" x14ac:dyDescent="0.2">
      <c r="A42" s="430">
        <v>34</v>
      </c>
      <c r="B42" s="430" t="s">
        <v>1127</v>
      </c>
      <c r="C42" s="430" t="s">
        <v>1693</v>
      </c>
      <c r="D42" s="431" t="s">
        <v>2521</v>
      </c>
      <c r="E42" s="431" t="s">
        <v>2522</v>
      </c>
      <c r="F42" s="431">
        <v>2010</v>
      </c>
      <c r="G42" s="431" t="s">
        <v>2541</v>
      </c>
      <c r="H42" s="477"/>
      <c r="I42" s="431"/>
      <c r="J42" s="477"/>
      <c r="K42" s="477"/>
    </row>
    <row r="43" spans="1:11" s="195" customFormat="1" ht="15" x14ac:dyDescent="0.2">
      <c r="A43" s="430">
        <v>35</v>
      </c>
      <c r="B43" s="430" t="s">
        <v>1127</v>
      </c>
      <c r="C43" s="430" t="s">
        <v>1693</v>
      </c>
      <c r="D43" s="431" t="s">
        <v>2521</v>
      </c>
      <c r="E43" s="431" t="s">
        <v>2522</v>
      </c>
      <c r="F43" s="431">
        <v>2008</v>
      </c>
      <c r="G43" s="431" t="s">
        <v>2542</v>
      </c>
      <c r="H43" s="477"/>
      <c r="I43" s="431"/>
      <c r="J43" s="477"/>
      <c r="K43" s="477"/>
    </row>
    <row r="44" spans="1:11" s="195" customFormat="1" ht="15" x14ac:dyDescent="0.2">
      <c r="A44" s="430">
        <v>36</v>
      </c>
      <c r="B44" s="430" t="s">
        <v>1127</v>
      </c>
      <c r="C44" s="430" t="s">
        <v>1693</v>
      </c>
      <c r="D44" s="431" t="s">
        <v>2521</v>
      </c>
      <c r="E44" s="431" t="s">
        <v>2522</v>
      </c>
      <c r="F44" s="431">
        <v>2008</v>
      </c>
      <c r="G44" s="431" t="s">
        <v>2543</v>
      </c>
      <c r="H44" s="477"/>
      <c r="I44" s="431"/>
      <c r="J44" s="477"/>
      <c r="K44" s="477"/>
    </row>
    <row r="45" spans="1:11" s="195" customFormat="1" ht="15" x14ac:dyDescent="0.2">
      <c r="A45" s="430">
        <v>37</v>
      </c>
      <c r="B45" s="430" t="s">
        <v>1127</v>
      </c>
      <c r="C45" s="430" t="s">
        <v>1693</v>
      </c>
      <c r="D45" s="431" t="s">
        <v>2535</v>
      </c>
      <c r="E45" s="431" t="s">
        <v>2536</v>
      </c>
      <c r="F45" s="431">
        <v>2009</v>
      </c>
      <c r="G45" s="431" t="s">
        <v>2544</v>
      </c>
      <c r="H45" s="477"/>
      <c r="I45" s="431"/>
      <c r="J45" s="477"/>
      <c r="K45" s="477"/>
    </row>
    <row r="46" spans="1:11" s="195" customFormat="1" ht="15" x14ac:dyDescent="0.2">
      <c r="A46" s="430">
        <v>38</v>
      </c>
      <c r="B46" s="430" t="s">
        <v>1127</v>
      </c>
      <c r="C46" s="430" t="s">
        <v>1693</v>
      </c>
      <c r="D46" s="431" t="s">
        <v>2521</v>
      </c>
      <c r="E46" s="431" t="s">
        <v>2522</v>
      </c>
      <c r="F46" s="431">
        <v>2010</v>
      </c>
      <c r="G46" s="431" t="s">
        <v>2545</v>
      </c>
      <c r="H46" s="476"/>
      <c r="I46" s="431"/>
      <c r="J46" s="476"/>
      <c r="K46" s="476"/>
    </row>
    <row r="47" spans="1:11" s="195" customFormat="1" ht="30" x14ac:dyDescent="0.2">
      <c r="A47" s="430">
        <v>39</v>
      </c>
      <c r="B47" s="430" t="s">
        <v>1127</v>
      </c>
      <c r="C47" s="430" t="s">
        <v>1693</v>
      </c>
      <c r="D47" s="431" t="s">
        <v>1701</v>
      </c>
      <c r="E47" s="431" t="s">
        <v>1706</v>
      </c>
      <c r="F47" s="448" t="s">
        <v>1707</v>
      </c>
      <c r="G47" s="431" t="s">
        <v>1708</v>
      </c>
      <c r="H47" s="475">
        <v>5091.3900000000003</v>
      </c>
      <c r="I47" s="431"/>
      <c r="J47" s="475">
        <v>406265624</v>
      </c>
      <c r="K47" s="475" t="s">
        <v>1705</v>
      </c>
    </row>
    <row r="48" spans="1:11" s="195" customFormat="1" ht="30" x14ac:dyDescent="0.2">
      <c r="A48" s="430">
        <v>40</v>
      </c>
      <c r="B48" s="430" t="s">
        <v>1127</v>
      </c>
      <c r="C48" s="430" t="s">
        <v>1700</v>
      </c>
      <c r="D48" s="431" t="s">
        <v>1701</v>
      </c>
      <c r="E48" s="431" t="s">
        <v>1702</v>
      </c>
      <c r="F48" s="448" t="s">
        <v>1703</v>
      </c>
      <c r="G48" s="431" t="s">
        <v>1704</v>
      </c>
      <c r="H48" s="476"/>
      <c r="I48" s="431"/>
      <c r="J48" s="476"/>
      <c r="K48" s="476"/>
    </row>
    <row r="49" spans="1:11" s="195" customFormat="1" ht="30" x14ac:dyDescent="0.2">
      <c r="A49" s="430">
        <v>41</v>
      </c>
      <c r="B49" s="430" t="s">
        <v>1127</v>
      </c>
      <c r="C49" s="430" t="s">
        <v>1693</v>
      </c>
      <c r="D49" s="431" t="s">
        <v>1701</v>
      </c>
      <c r="E49" s="431" t="s">
        <v>2546</v>
      </c>
      <c r="F49" s="448">
        <v>2020</v>
      </c>
      <c r="G49" s="431" t="s">
        <v>2547</v>
      </c>
      <c r="H49" s="475">
        <v>3422.34</v>
      </c>
      <c r="I49" s="431"/>
      <c r="J49" s="475">
        <v>406265624</v>
      </c>
      <c r="K49" s="475" t="s">
        <v>1705</v>
      </c>
    </row>
    <row r="50" spans="1:11" s="195" customFormat="1" ht="30" x14ac:dyDescent="0.2">
      <c r="A50" s="430">
        <v>42</v>
      </c>
      <c r="B50" s="430" t="s">
        <v>1127</v>
      </c>
      <c r="C50" s="430" t="s">
        <v>1693</v>
      </c>
      <c r="D50" s="431" t="s">
        <v>1701</v>
      </c>
      <c r="E50" s="431" t="s">
        <v>2546</v>
      </c>
      <c r="F50" s="448">
        <v>2019</v>
      </c>
      <c r="G50" s="431" t="s">
        <v>2548</v>
      </c>
      <c r="H50" s="477"/>
      <c r="I50" s="431"/>
      <c r="J50" s="477"/>
      <c r="K50" s="477"/>
    </row>
    <row r="51" spans="1:11" s="195" customFormat="1" ht="30" x14ac:dyDescent="0.2">
      <c r="A51" s="430">
        <v>43</v>
      </c>
      <c r="B51" s="430" t="s">
        <v>1127</v>
      </c>
      <c r="C51" s="430" t="s">
        <v>1693</v>
      </c>
      <c r="D51" s="431" t="s">
        <v>1701</v>
      </c>
      <c r="E51" s="431" t="s">
        <v>2549</v>
      </c>
      <c r="F51" s="448">
        <v>2020</v>
      </c>
      <c r="G51" s="431" t="s">
        <v>2550</v>
      </c>
      <c r="H51" s="477"/>
      <c r="I51" s="431"/>
      <c r="J51" s="477"/>
      <c r="K51" s="477"/>
    </row>
    <row r="52" spans="1:11" s="195" customFormat="1" ht="30" x14ac:dyDescent="0.2">
      <c r="A52" s="430">
        <v>44</v>
      </c>
      <c r="B52" s="430" t="s">
        <v>1127</v>
      </c>
      <c r="C52" s="430" t="s">
        <v>1693</v>
      </c>
      <c r="D52" s="431" t="s">
        <v>1701</v>
      </c>
      <c r="E52" s="431" t="s">
        <v>1706</v>
      </c>
      <c r="F52" s="448" t="s">
        <v>1707</v>
      </c>
      <c r="G52" s="431" t="s">
        <v>1708</v>
      </c>
      <c r="H52" s="476"/>
      <c r="I52" s="431"/>
      <c r="J52" s="476"/>
      <c r="K52" s="476"/>
    </row>
    <row r="53" spans="1:11" s="195" customFormat="1" ht="30" x14ac:dyDescent="0.2">
      <c r="A53" s="430">
        <v>45</v>
      </c>
      <c r="B53" s="430" t="s">
        <v>1127</v>
      </c>
      <c r="C53" s="430" t="s">
        <v>1693</v>
      </c>
      <c r="D53" s="431" t="s">
        <v>1701</v>
      </c>
      <c r="E53" s="431" t="s">
        <v>1706</v>
      </c>
      <c r="F53" s="448" t="s">
        <v>1707</v>
      </c>
      <c r="G53" s="431" t="s">
        <v>1708</v>
      </c>
      <c r="H53" s="446">
        <v>2058.2399999999998</v>
      </c>
      <c r="I53" s="431"/>
      <c r="J53" s="446">
        <v>406265624</v>
      </c>
      <c r="K53" s="445" t="s">
        <v>1705</v>
      </c>
    </row>
    <row r="54" spans="1:11" s="195" customFormat="1" ht="15" x14ac:dyDescent="0.2">
      <c r="A54" s="376" t="s">
        <v>261</v>
      </c>
      <c r="B54" s="376"/>
      <c r="C54" s="376"/>
      <c r="D54" s="377"/>
      <c r="E54" s="377"/>
      <c r="F54" s="377"/>
      <c r="G54" s="377"/>
      <c r="H54" s="377"/>
      <c r="I54" s="377"/>
      <c r="J54" s="377"/>
      <c r="K54" s="377"/>
    </row>
    <row r="55" spans="1:11" x14ac:dyDescent="0.2">
      <c r="A55" s="381"/>
      <c r="B55" s="381"/>
      <c r="C55" s="381"/>
      <c r="D55" s="381"/>
      <c r="E55" s="381"/>
      <c r="F55" s="381"/>
      <c r="G55" s="381"/>
      <c r="H55" s="381"/>
      <c r="I55" s="381"/>
      <c r="J55" s="381"/>
      <c r="K55" s="381"/>
    </row>
    <row r="56" spans="1:11" x14ac:dyDescent="0.2">
      <c r="A56" s="381"/>
      <c r="B56" s="381"/>
      <c r="C56" s="381"/>
      <c r="D56" s="381"/>
      <c r="E56" s="381"/>
      <c r="F56" s="381"/>
      <c r="G56" s="381"/>
      <c r="H56" s="381"/>
      <c r="I56" s="381"/>
      <c r="J56" s="381"/>
      <c r="K56" s="381"/>
    </row>
    <row r="57" spans="1:11" ht="15" x14ac:dyDescent="0.3">
      <c r="A57" s="382"/>
      <c r="B57" s="382"/>
      <c r="C57" s="382"/>
      <c r="D57" s="381"/>
      <c r="E57" s="381"/>
      <c r="F57" s="381"/>
      <c r="G57" s="381"/>
      <c r="H57" s="381"/>
      <c r="I57" s="381"/>
      <c r="J57" s="381"/>
      <c r="K57" s="381"/>
    </row>
    <row r="58" spans="1:11" ht="15" x14ac:dyDescent="0.3">
      <c r="A58" s="383"/>
      <c r="B58" s="383"/>
      <c r="C58" s="383"/>
      <c r="D58" s="384" t="s">
        <v>96</v>
      </c>
      <c r="E58" s="383"/>
      <c r="F58" s="383"/>
      <c r="G58" s="385"/>
      <c r="H58" s="383"/>
      <c r="I58" s="383"/>
      <c r="J58" s="383"/>
      <c r="K58" s="383"/>
    </row>
    <row r="59" spans="1:11" ht="15" x14ac:dyDescent="0.3">
      <c r="A59" s="383"/>
      <c r="B59" s="383"/>
      <c r="C59" s="383"/>
      <c r="D59" s="383"/>
      <c r="E59" s="386"/>
      <c r="F59" s="383"/>
      <c r="H59" s="386"/>
      <c r="I59" s="386"/>
      <c r="J59" s="387"/>
    </row>
    <row r="60" spans="1:11" ht="15" x14ac:dyDescent="0.3">
      <c r="D60" s="383"/>
      <c r="E60" s="388" t="s">
        <v>251</v>
      </c>
      <c r="F60" s="383"/>
      <c r="H60" s="389" t="s">
        <v>256</v>
      </c>
      <c r="I60" s="389"/>
    </row>
    <row r="61" spans="1:11" ht="15" x14ac:dyDescent="0.3">
      <c r="D61" s="383"/>
      <c r="E61" s="390" t="s">
        <v>127</v>
      </c>
      <c r="F61" s="383"/>
      <c r="H61" s="383" t="s">
        <v>252</v>
      </c>
      <c r="I61" s="383"/>
    </row>
    <row r="62" spans="1:11" ht="15" x14ac:dyDescent="0.3">
      <c r="D62" s="383"/>
      <c r="E62" s="390"/>
    </row>
  </sheetData>
  <mergeCells count="9">
    <mergeCell ref="H49:H52"/>
    <mergeCell ref="J49:J52"/>
    <mergeCell ref="K49:K52"/>
    <mergeCell ref="H26:H46"/>
    <mergeCell ref="J26:J46"/>
    <mergeCell ref="K26:K46"/>
    <mergeCell ref="H47:H48"/>
    <mergeCell ref="J47:J48"/>
    <mergeCell ref="K47:K48"/>
  </mergeCells>
  <dataValidations count="1">
    <dataValidation type="list" allowBlank="1" showInputMessage="1" showErrorMessage="1" sqref="B9:B54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view="pageBreakPreview" topLeftCell="A10" zoomScale="80" zoomScaleNormal="100" zoomScaleSheetLayoutView="80" workbookViewId="0">
      <selection activeCell="M34" sqref="M34"/>
    </sheetView>
  </sheetViews>
  <sheetFormatPr defaultColWidth="9.140625" defaultRowHeight="12.75" x14ac:dyDescent="0.2"/>
  <cols>
    <col min="1" max="1" width="11.7109375" style="180" customWidth="1"/>
    <col min="2" max="2" width="21.5703125" style="180" customWidth="1"/>
    <col min="3" max="3" width="19.140625" style="180" customWidth="1"/>
    <col min="4" max="4" width="23.7109375" style="180" customWidth="1"/>
    <col min="5" max="6" width="16.5703125" style="180" bestFit="1" customWidth="1"/>
    <col min="7" max="7" width="17" style="180" customWidth="1"/>
    <col min="8" max="8" width="19" style="180" customWidth="1"/>
    <col min="9" max="9" width="24.42578125" style="180" customWidth="1"/>
    <col min="10" max="16384" width="9.140625" style="180"/>
  </cols>
  <sheetData>
    <row r="1" spans="1:13" customFormat="1" ht="15" x14ac:dyDescent="0.2">
      <c r="A1" s="135" t="s">
        <v>395</v>
      </c>
      <c r="B1" s="136"/>
      <c r="C1" s="136"/>
      <c r="D1" s="136"/>
      <c r="E1" s="136"/>
      <c r="F1" s="136"/>
      <c r="G1" s="136"/>
      <c r="H1" s="142"/>
      <c r="I1" s="77" t="s">
        <v>97</v>
      </c>
    </row>
    <row r="2" spans="1:13" customFormat="1" ht="15" x14ac:dyDescent="0.3">
      <c r="A2" s="104" t="s">
        <v>128</v>
      </c>
      <c r="B2" s="136"/>
      <c r="C2" s="136"/>
      <c r="D2" s="136"/>
      <c r="E2" s="136"/>
      <c r="F2" s="136"/>
      <c r="G2" s="136"/>
      <c r="H2" s="142"/>
      <c r="I2" s="200" t="str">
        <f>'ფორმა N1'!L2</f>
        <v>01.09-21.09.2020</v>
      </c>
    </row>
    <row r="3" spans="1:13" customFormat="1" ht="15" x14ac:dyDescent="0.2">
      <c r="A3" s="136"/>
      <c r="B3" s="136"/>
      <c r="C3" s="136"/>
      <c r="D3" s="136"/>
      <c r="E3" s="136"/>
      <c r="F3" s="136"/>
      <c r="G3" s="136"/>
      <c r="H3" s="139"/>
      <c r="I3" s="139"/>
      <c r="M3" s="180"/>
    </row>
    <row r="4" spans="1:13" customFormat="1" ht="15" x14ac:dyDescent="0.3">
      <c r="A4" s="75" t="str">
        <f>'ფორმა N2'!A4</f>
        <v>ანგარიშვალდებული პირის დასახელება:</v>
      </c>
      <c r="B4" s="75"/>
      <c r="C4" s="75"/>
      <c r="D4" s="136"/>
      <c r="E4" s="136"/>
      <c r="F4" s="136"/>
      <c r="G4" s="136"/>
      <c r="H4" s="136"/>
      <c r="I4" s="144"/>
    </row>
    <row r="5" spans="1:13" ht="15" x14ac:dyDescent="0.3">
      <c r="A5" s="201" t="str">
        <f>'ფორმა N1'!A5</f>
        <v>მ.პ.გ. ქართული ოცნება დემოკრატიული საქართველო</v>
      </c>
      <c r="B5" s="79"/>
      <c r="C5" s="79"/>
      <c r="D5" s="203"/>
      <c r="E5" s="203"/>
      <c r="F5" s="203"/>
      <c r="G5" s="203"/>
      <c r="H5" s="203"/>
      <c r="I5" s="202"/>
    </row>
    <row r="6" spans="1:13" customFormat="1" ht="13.5" x14ac:dyDescent="0.2">
      <c r="A6" s="140"/>
      <c r="B6" s="141"/>
      <c r="C6" s="141"/>
      <c r="D6" s="136"/>
      <c r="E6" s="136"/>
      <c r="F6" s="136"/>
      <c r="G6" s="136"/>
      <c r="H6" s="136"/>
      <c r="I6" s="136"/>
    </row>
    <row r="7" spans="1:13" customFormat="1" ht="75" x14ac:dyDescent="0.2">
      <c r="A7" s="145" t="s">
        <v>64</v>
      </c>
      <c r="B7" s="134" t="s">
        <v>347</v>
      </c>
      <c r="C7" s="134" t="s">
        <v>348</v>
      </c>
      <c r="D7" s="134" t="s">
        <v>353</v>
      </c>
      <c r="E7" s="134" t="s">
        <v>354</v>
      </c>
      <c r="F7" s="134" t="s">
        <v>349</v>
      </c>
      <c r="G7" s="134" t="s">
        <v>350</v>
      </c>
      <c r="H7" s="134" t="s">
        <v>361</v>
      </c>
      <c r="I7" s="134" t="s">
        <v>351</v>
      </c>
    </row>
    <row r="8" spans="1:13" customFormat="1" ht="15" x14ac:dyDescent="0.2">
      <c r="A8" s="132">
        <v>1</v>
      </c>
      <c r="B8" s="132">
        <v>2</v>
      </c>
      <c r="C8" s="134">
        <v>3</v>
      </c>
      <c r="D8" s="132">
        <v>6</v>
      </c>
      <c r="E8" s="134">
        <v>7</v>
      </c>
      <c r="F8" s="132">
        <v>8</v>
      </c>
      <c r="G8" s="132">
        <v>9</v>
      </c>
      <c r="H8" s="132">
        <v>10</v>
      </c>
      <c r="I8" s="134">
        <v>11</v>
      </c>
    </row>
    <row r="9" spans="1:13" customFormat="1" ht="18" x14ac:dyDescent="0.4">
      <c r="A9" s="438">
        <v>1</v>
      </c>
      <c r="B9" s="439" t="s">
        <v>1710</v>
      </c>
      <c r="C9" s="440"/>
      <c r="D9" s="483">
        <v>8000</v>
      </c>
      <c r="E9" s="440"/>
      <c r="F9" s="441"/>
      <c r="G9" s="441"/>
      <c r="H9" s="483">
        <v>205177057</v>
      </c>
      <c r="I9" s="483" t="s">
        <v>1711</v>
      </c>
    </row>
    <row r="10" spans="1:13" customFormat="1" ht="18" x14ac:dyDescent="0.4">
      <c r="A10" s="438">
        <v>2</v>
      </c>
      <c r="B10" s="439" t="s">
        <v>1712</v>
      </c>
      <c r="C10" s="440"/>
      <c r="D10" s="484"/>
      <c r="E10" s="440"/>
      <c r="F10" s="441"/>
      <c r="G10" s="441"/>
      <c r="H10" s="484"/>
      <c r="I10" s="484"/>
    </row>
    <row r="11" spans="1:13" customFormat="1" ht="18" x14ac:dyDescent="0.4">
      <c r="A11" s="438">
        <v>3</v>
      </c>
      <c r="B11" s="439" t="s">
        <v>1713</v>
      </c>
      <c r="C11" s="440"/>
      <c r="D11" s="484"/>
      <c r="E11" s="440"/>
      <c r="F11" s="441"/>
      <c r="G11" s="441"/>
      <c r="H11" s="484"/>
      <c r="I11" s="484"/>
    </row>
    <row r="12" spans="1:13" customFormat="1" ht="18" x14ac:dyDescent="0.4">
      <c r="A12" s="438">
        <v>4</v>
      </c>
      <c r="B12" s="439" t="s">
        <v>1714</v>
      </c>
      <c r="C12" s="440"/>
      <c r="D12" s="484"/>
      <c r="E12" s="440"/>
      <c r="F12" s="441"/>
      <c r="G12" s="441"/>
      <c r="H12" s="484"/>
      <c r="I12" s="484"/>
    </row>
    <row r="13" spans="1:13" customFormat="1" ht="18" x14ac:dyDescent="0.4">
      <c r="A13" s="438">
        <v>5</v>
      </c>
      <c r="B13" s="439" t="s">
        <v>1715</v>
      </c>
      <c r="C13" s="440"/>
      <c r="D13" s="484"/>
      <c r="E13" s="440"/>
      <c r="F13" s="441"/>
      <c r="G13" s="441"/>
      <c r="H13" s="484"/>
      <c r="I13" s="484"/>
    </row>
    <row r="14" spans="1:13" customFormat="1" ht="18" x14ac:dyDescent="0.4">
      <c r="A14" s="438">
        <v>6</v>
      </c>
      <c r="B14" s="439" t="s">
        <v>1716</v>
      </c>
      <c r="C14" s="440"/>
      <c r="D14" s="484"/>
      <c r="E14" s="440"/>
      <c r="F14" s="441"/>
      <c r="G14" s="441"/>
      <c r="H14" s="484"/>
      <c r="I14" s="484"/>
    </row>
    <row r="15" spans="1:13" customFormat="1" ht="18" x14ac:dyDescent="0.4">
      <c r="A15" s="438">
        <v>7</v>
      </c>
      <c r="B15" s="439" t="s">
        <v>1717</v>
      </c>
      <c r="C15" s="440"/>
      <c r="D15" s="484"/>
      <c r="E15" s="440"/>
      <c r="F15" s="441"/>
      <c r="G15" s="441"/>
      <c r="H15" s="484"/>
      <c r="I15" s="484"/>
    </row>
    <row r="16" spans="1:13" customFormat="1" ht="18" x14ac:dyDescent="0.4">
      <c r="A16" s="438">
        <v>8</v>
      </c>
      <c r="B16" s="439" t="s">
        <v>1718</v>
      </c>
      <c r="C16" s="440"/>
      <c r="D16" s="484"/>
      <c r="E16" s="440"/>
      <c r="F16" s="441"/>
      <c r="G16" s="441"/>
      <c r="H16" s="484"/>
      <c r="I16" s="484"/>
    </row>
    <row r="17" spans="1:9" customFormat="1" ht="18" x14ac:dyDescent="0.4">
      <c r="A17" s="438">
        <v>9</v>
      </c>
      <c r="B17" s="439" t="s">
        <v>1719</v>
      </c>
      <c r="C17" s="440"/>
      <c r="D17" s="484"/>
      <c r="E17" s="440"/>
      <c r="F17" s="441"/>
      <c r="G17" s="441"/>
      <c r="H17" s="484"/>
      <c r="I17" s="484"/>
    </row>
    <row r="18" spans="1:9" customFormat="1" ht="18" x14ac:dyDescent="0.4">
      <c r="A18" s="438">
        <v>10</v>
      </c>
      <c r="B18" s="439" t="s">
        <v>1720</v>
      </c>
      <c r="C18" s="440"/>
      <c r="D18" s="484"/>
      <c r="E18" s="440"/>
      <c r="F18" s="441"/>
      <c r="G18" s="441"/>
      <c r="H18" s="484"/>
      <c r="I18" s="484"/>
    </row>
    <row r="19" spans="1:9" customFormat="1" ht="18" x14ac:dyDescent="0.4">
      <c r="A19" s="438">
        <v>11</v>
      </c>
      <c r="B19" s="439" t="s">
        <v>1721</v>
      </c>
      <c r="C19" s="440"/>
      <c r="D19" s="484"/>
      <c r="E19" s="440"/>
      <c r="F19" s="441"/>
      <c r="G19" s="441"/>
      <c r="H19" s="484"/>
      <c r="I19" s="484"/>
    </row>
    <row r="20" spans="1:9" customFormat="1" ht="18" x14ac:dyDescent="0.4">
      <c r="A20" s="438">
        <v>12</v>
      </c>
      <c r="B20" s="439" t="s">
        <v>1722</v>
      </c>
      <c r="C20" s="440"/>
      <c r="D20" s="484"/>
      <c r="E20" s="440"/>
      <c r="F20" s="441"/>
      <c r="G20" s="441"/>
      <c r="H20" s="484"/>
      <c r="I20" s="484"/>
    </row>
    <row r="21" spans="1:9" customFormat="1" ht="18" x14ac:dyDescent="0.4">
      <c r="A21" s="438">
        <v>13</v>
      </c>
      <c r="B21" s="439" t="s">
        <v>1723</v>
      </c>
      <c r="C21" s="440"/>
      <c r="D21" s="484"/>
      <c r="E21" s="440"/>
      <c r="F21" s="441"/>
      <c r="G21" s="441"/>
      <c r="H21" s="484"/>
      <c r="I21" s="484"/>
    </row>
    <row r="22" spans="1:9" customFormat="1" ht="18" x14ac:dyDescent="0.4">
      <c r="A22" s="438">
        <v>14</v>
      </c>
      <c r="B22" s="439" t="s">
        <v>1724</v>
      </c>
      <c r="C22" s="440"/>
      <c r="D22" s="484"/>
      <c r="E22" s="440"/>
      <c r="F22" s="441"/>
      <c r="G22" s="441"/>
      <c r="H22" s="484"/>
      <c r="I22" s="484"/>
    </row>
    <row r="23" spans="1:9" customFormat="1" ht="18" x14ac:dyDescent="0.4">
      <c r="A23" s="438">
        <v>15</v>
      </c>
      <c r="B23" s="439" t="s">
        <v>1725</v>
      </c>
      <c r="C23" s="440"/>
      <c r="D23" s="484"/>
      <c r="E23" s="440"/>
      <c r="F23" s="441"/>
      <c r="G23" s="441"/>
      <c r="H23" s="484"/>
      <c r="I23" s="484"/>
    </row>
    <row r="24" spans="1:9" customFormat="1" ht="18" x14ac:dyDescent="0.4">
      <c r="A24" s="438">
        <v>16</v>
      </c>
      <c r="B24" s="439" t="s">
        <v>1726</v>
      </c>
      <c r="C24" s="440"/>
      <c r="D24" s="484"/>
      <c r="E24" s="440"/>
      <c r="F24" s="441"/>
      <c r="G24" s="441"/>
      <c r="H24" s="484"/>
      <c r="I24" s="484"/>
    </row>
    <row r="25" spans="1:9" customFormat="1" ht="18" x14ac:dyDescent="0.4">
      <c r="A25" s="438">
        <v>17</v>
      </c>
      <c r="B25" s="439" t="s">
        <v>1727</v>
      </c>
      <c r="C25" s="440"/>
      <c r="D25" s="484"/>
      <c r="E25" s="440"/>
      <c r="F25" s="441"/>
      <c r="G25" s="441"/>
      <c r="H25" s="484"/>
      <c r="I25" s="484"/>
    </row>
    <row r="26" spans="1:9" customFormat="1" ht="18" x14ac:dyDescent="0.4">
      <c r="A26" s="438">
        <v>18</v>
      </c>
      <c r="B26" s="439" t="s">
        <v>1728</v>
      </c>
      <c r="C26" s="440"/>
      <c r="D26" s="484"/>
      <c r="E26" s="440"/>
      <c r="F26" s="441"/>
      <c r="G26" s="441"/>
      <c r="H26" s="484"/>
      <c r="I26" s="484"/>
    </row>
    <row r="27" spans="1:9" customFormat="1" ht="18" x14ac:dyDescent="0.4">
      <c r="A27" s="438">
        <v>19</v>
      </c>
      <c r="B27" s="439" t="s">
        <v>1729</v>
      </c>
      <c r="C27" s="440"/>
      <c r="D27" s="484"/>
      <c r="E27" s="440"/>
      <c r="F27" s="441"/>
      <c r="G27" s="441"/>
      <c r="H27" s="484"/>
      <c r="I27" s="484"/>
    </row>
    <row r="28" spans="1:9" customFormat="1" ht="18" x14ac:dyDescent="0.4">
      <c r="A28" s="438">
        <v>20</v>
      </c>
      <c r="B28" s="439" t="s">
        <v>1730</v>
      </c>
      <c r="C28" s="440"/>
      <c r="D28" s="484"/>
      <c r="E28" s="440"/>
      <c r="F28" s="441"/>
      <c r="G28" s="441"/>
      <c r="H28" s="484"/>
      <c r="I28" s="484"/>
    </row>
    <row r="29" spans="1:9" customFormat="1" ht="18" x14ac:dyDescent="0.4">
      <c r="A29" s="438">
        <v>21</v>
      </c>
      <c r="B29" s="439" t="s">
        <v>1731</v>
      </c>
      <c r="C29" s="440"/>
      <c r="D29" s="484"/>
      <c r="E29" s="440"/>
      <c r="F29" s="441"/>
      <c r="G29" s="441"/>
      <c r="H29" s="484"/>
      <c r="I29" s="484"/>
    </row>
    <row r="30" spans="1:9" customFormat="1" ht="18" x14ac:dyDescent="0.4">
      <c r="A30" s="438">
        <v>22</v>
      </c>
      <c r="B30" s="439" t="s">
        <v>1732</v>
      </c>
      <c r="C30" s="440"/>
      <c r="D30" s="484"/>
      <c r="E30" s="440"/>
      <c r="F30" s="441"/>
      <c r="G30" s="441"/>
      <c r="H30" s="484"/>
      <c r="I30" s="484"/>
    </row>
    <row r="31" spans="1:9" customFormat="1" ht="18" x14ac:dyDescent="0.4">
      <c r="A31" s="438">
        <v>23</v>
      </c>
      <c r="B31" s="439" t="s">
        <v>1733</v>
      </c>
      <c r="C31" s="440"/>
      <c r="D31" s="484"/>
      <c r="E31" s="440"/>
      <c r="F31" s="441"/>
      <c r="G31" s="441"/>
      <c r="H31" s="484"/>
      <c r="I31" s="484"/>
    </row>
    <row r="32" spans="1:9" customFormat="1" ht="18" x14ac:dyDescent="0.4">
      <c r="A32" s="438">
        <v>24</v>
      </c>
      <c r="B32" s="439" t="s">
        <v>1734</v>
      </c>
      <c r="C32" s="440"/>
      <c r="D32" s="484"/>
      <c r="E32" s="440"/>
      <c r="F32" s="441"/>
      <c r="G32" s="441"/>
      <c r="H32" s="484"/>
      <c r="I32" s="484"/>
    </row>
    <row r="33" spans="1:9" customFormat="1" ht="18" x14ac:dyDescent="0.4">
      <c r="A33" s="438">
        <v>25</v>
      </c>
      <c r="B33" s="439" t="s">
        <v>1735</v>
      </c>
      <c r="C33" s="440"/>
      <c r="D33" s="484"/>
      <c r="E33" s="440"/>
      <c r="F33" s="441"/>
      <c r="G33" s="441"/>
      <c r="H33" s="484"/>
      <c r="I33" s="484"/>
    </row>
    <row r="34" spans="1:9" customFormat="1" ht="18" x14ac:dyDescent="0.4">
      <c r="A34" s="438">
        <v>26</v>
      </c>
      <c r="B34" s="439" t="s">
        <v>1736</v>
      </c>
      <c r="C34" s="440"/>
      <c r="D34" s="484"/>
      <c r="E34" s="440"/>
      <c r="F34" s="441"/>
      <c r="G34" s="441"/>
      <c r="H34" s="484"/>
      <c r="I34" s="484"/>
    </row>
    <row r="35" spans="1:9" customFormat="1" ht="18" x14ac:dyDescent="0.4">
      <c r="A35" s="438">
        <v>27</v>
      </c>
      <c r="B35" s="439" t="s">
        <v>1737</v>
      </c>
      <c r="C35" s="440"/>
      <c r="D35" s="484"/>
      <c r="E35" s="440"/>
      <c r="F35" s="441"/>
      <c r="G35" s="441"/>
      <c r="H35" s="484"/>
      <c r="I35" s="484"/>
    </row>
    <row r="36" spans="1:9" customFormat="1" ht="18" x14ac:dyDescent="0.4">
      <c r="A36" s="438">
        <v>28</v>
      </c>
      <c r="B36" s="439" t="s">
        <v>1738</v>
      </c>
      <c r="C36" s="440"/>
      <c r="D36" s="484"/>
      <c r="E36" s="440"/>
      <c r="F36" s="441"/>
      <c r="G36" s="441"/>
      <c r="H36" s="484"/>
      <c r="I36" s="484"/>
    </row>
    <row r="37" spans="1:9" customFormat="1" ht="18" x14ac:dyDescent="0.4">
      <c r="A37" s="438">
        <v>29</v>
      </c>
      <c r="B37" s="439" t="s">
        <v>1739</v>
      </c>
      <c r="C37" s="440"/>
      <c r="D37" s="484"/>
      <c r="E37" s="440"/>
      <c r="F37" s="441"/>
      <c r="G37" s="441"/>
      <c r="H37" s="484"/>
      <c r="I37" s="484"/>
    </row>
    <row r="38" spans="1:9" customFormat="1" ht="18" x14ac:dyDescent="0.4">
      <c r="A38" s="438">
        <v>30</v>
      </c>
      <c r="B38" s="439" t="s">
        <v>1740</v>
      </c>
      <c r="C38" s="440"/>
      <c r="D38" s="484"/>
      <c r="E38" s="440"/>
      <c r="F38" s="441"/>
      <c r="G38" s="441"/>
      <c r="H38" s="484"/>
      <c r="I38" s="484"/>
    </row>
    <row r="39" spans="1:9" customFormat="1" ht="18" x14ac:dyDescent="0.4">
      <c r="A39" s="438">
        <v>31</v>
      </c>
      <c r="B39" s="439" t="s">
        <v>1741</v>
      </c>
      <c r="C39" s="440"/>
      <c r="D39" s="484"/>
      <c r="E39" s="440"/>
      <c r="F39" s="441"/>
      <c r="G39" s="441"/>
      <c r="H39" s="484"/>
      <c r="I39" s="484"/>
    </row>
    <row r="40" spans="1:9" customFormat="1" ht="18" x14ac:dyDescent="0.4">
      <c r="A40" s="438">
        <v>32</v>
      </c>
      <c r="B40" s="439" t="s">
        <v>1742</v>
      </c>
      <c r="C40" s="440"/>
      <c r="D40" s="484"/>
      <c r="E40" s="440"/>
      <c r="F40" s="441"/>
      <c r="G40" s="441"/>
      <c r="H40" s="484"/>
      <c r="I40" s="484"/>
    </row>
    <row r="41" spans="1:9" customFormat="1" ht="18" x14ac:dyDescent="0.4">
      <c r="A41" s="438">
        <v>33</v>
      </c>
      <c r="B41" s="439" t="s">
        <v>1743</v>
      </c>
      <c r="C41" s="440"/>
      <c r="D41" s="484"/>
      <c r="E41" s="440"/>
      <c r="F41" s="441"/>
      <c r="G41" s="441"/>
      <c r="H41" s="484"/>
      <c r="I41" s="484"/>
    </row>
    <row r="42" spans="1:9" customFormat="1" ht="18" x14ac:dyDescent="0.4">
      <c r="A42" s="438">
        <v>34</v>
      </c>
      <c r="B42" s="439" t="s">
        <v>1744</v>
      </c>
      <c r="C42" s="440"/>
      <c r="D42" s="484"/>
      <c r="E42" s="440"/>
      <c r="F42" s="441"/>
      <c r="G42" s="441"/>
      <c r="H42" s="484"/>
      <c r="I42" s="484"/>
    </row>
    <row r="43" spans="1:9" customFormat="1" ht="15" x14ac:dyDescent="0.2">
      <c r="A43" s="66" t="s">
        <v>261</v>
      </c>
      <c r="B43" s="26"/>
      <c r="C43" s="26"/>
      <c r="D43" s="26"/>
      <c r="E43" s="26"/>
      <c r="F43" s="199"/>
      <c r="G43" s="199"/>
      <c r="H43" s="199"/>
      <c r="I43" s="26"/>
    </row>
    <row r="44" spans="1:9" x14ac:dyDescent="0.2">
      <c r="A44" s="205"/>
      <c r="B44" s="205"/>
      <c r="C44" s="205"/>
      <c r="D44" s="205"/>
      <c r="E44" s="205"/>
      <c r="F44" s="205"/>
      <c r="G44" s="205"/>
      <c r="H44" s="205"/>
      <c r="I44" s="205"/>
    </row>
    <row r="45" spans="1:9" x14ac:dyDescent="0.2">
      <c r="A45" s="205"/>
      <c r="B45" s="205"/>
      <c r="C45" s="205"/>
      <c r="D45" s="205"/>
      <c r="E45" s="205"/>
      <c r="F45" s="205"/>
      <c r="G45" s="205"/>
      <c r="H45" s="205"/>
      <c r="I45" s="205"/>
    </row>
    <row r="46" spans="1:9" ht="15" x14ac:dyDescent="0.3">
      <c r="A46" s="206"/>
      <c r="B46" s="205"/>
      <c r="C46" s="205"/>
      <c r="D46" s="205"/>
      <c r="E46" s="205"/>
      <c r="F46" s="205"/>
      <c r="G46" s="205"/>
      <c r="H46" s="205"/>
      <c r="I46" s="205"/>
    </row>
    <row r="47" spans="1:9" ht="15" x14ac:dyDescent="0.3">
      <c r="A47" s="179"/>
      <c r="B47" s="181" t="s">
        <v>96</v>
      </c>
      <c r="C47" s="179"/>
      <c r="D47" s="179"/>
      <c r="E47" s="182"/>
      <c r="F47" s="179"/>
      <c r="G47" s="179"/>
      <c r="H47" s="179"/>
      <c r="I47" s="179"/>
    </row>
    <row r="48" spans="1:9" ht="15" x14ac:dyDescent="0.3">
      <c r="A48" s="179"/>
      <c r="B48" s="179"/>
      <c r="C48" s="183"/>
      <c r="D48" s="179"/>
      <c r="F48" s="183"/>
      <c r="G48" s="210"/>
    </row>
    <row r="49" spans="2:6" ht="15" x14ac:dyDescent="0.3">
      <c r="B49" s="179"/>
      <c r="C49" s="185" t="s">
        <v>251</v>
      </c>
      <c r="D49" s="179"/>
      <c r="F49" s="186" t="s">
        <v>256</v>
      </c>
    </row>
    <row r="50" spans="2:6" ht="15" x14ac:dyDescent="0.3">
      <c r="B50" s="179"/>
      <c r="C50" s="187" t="s">
        <v>127</v>
      </c>
      <c r="D50" s="179"/>
      <c r="F50" s="179" t="s">
        <v>252</v>
      </c>
    </row>
    <row r="51" spans="2:6" ht="15" x14ac:dyDescent="0.3">
      <c r="B51" s="179"/>
      <c r="C51" s="187"/>
    </row>
  </sheetData>
  <mergeCells count="3">
    <mergeCell ref="D9:D42"/>
    <mergeCell ref="H9:H42"/>
    <mergeCell ref="I9:I42"/>
  </mergeCells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9"/>
  <sheetViews>
    <sheetView view="pageBreakPreview" topLeftCell="A121" zoomScale="80" zoomScaleNormal="100" zoomScaleSheetLayoutView="80" workbookViewId="0">
      <selection activeCell="L128" sqref="L128"/>
    </sheetView>
  </sheetViews>
  <sheetFormatPr defaultColWidth="9.140625" defaultRowHeight="15" x14ac:dyDescent="0.3"/>
  <cols>
    <col min="1" max="1" width="10" style="179" customWidth="1"/>
    <col min="2" max="2" width="20.28515625" style="179" customWidth="1"/>
    <col min="3" max="3" width="30" style="179" customWidth="1"/>
    <col min="4" max="4" width="29" style="179" customWidth="1"/>
    <col min="5" max="5" width="22.5703125" style="179" customWidth="1"/>
    <col min="6" max="6" width="20" style="179" customWidth="1"/>
    <col min="7" max="7" width="29.28515625" style="179" customWidth="1"/>
    <col min="8" max="8" width="27.140625" style="179" customWidth="1"/>
    <col min="9" max="9" width="26.42578125" style="179" customWidth="1"/>
    <col min="10" max="10" width="0.5703125" style="179" customWidth="1"/>
    <col min="11" max="16384" width="9.140625" style="179"/>
  </cols>
  <sheetData>
    <row r="1" spans="1:10" x14ac:dyDescent="0.3">
      <c r="A1" s="73" t="s">
        <v>362</v>
      </c>
      <c r="B1" s="75"/>
      <c r="C1" s="75"/>
      <c r="D1" s="75"/>
      <c r="E1" s="75"/>
      <c r="F1" s="75"/>
      <c r="G1" s="75"/>
      <c r="H1" s="75"/>
      <c r="I1" s="159" t="s">
        <v>186</v>
      </c>
      <c r="J1" s="160"/>
    </row>
    <row r="2" spans="1:10" x14ac:dyDescent="0.3">
      <c r="A2" s="75" t="s">
        <v>128</v>
      </c>
      <c r="B2" s="75"/>
      <c r="C2" s="75"/>
      <c r="D2" s="75"/>
      <c r="E2" s="75"/>
      <c r="F2" s="75"/>
      <c r="G2" s="75"/>
      <c r="H2" s="75"/>
      <c r="I2" s="161" t="str">
        <f>'ფორმა N1'!L2</f>
        <v>01.09-21.09.2020</v>
      </c>
      <c r="J2" s="160"/>
    </row>
    <row r="3" spans="1:10" x14ac:dyDescent="0.3">
      <c r="A3" s="75"/>
      <c r="B3" s="75"/>
      <c r="C3" s="75"/>
      <c r="D3" s="75"/>
      <c r="E3" s="75"/>
      <c r="F3" s="75"/>
      <c r="G3" s="75"/>
      <c r="H3" s="75"/>
      <c r="I3" s="101"/>
      <c r="J3" s="160"/>
    </row>
    <row r="4" spans="1:10" x14ac:dyDescent="0.3">
      <c r="A4" s="76" t="str">
        <f>'[2]ფორმა N2'!A4</f>
        <v>ანგარიშვალდებული პირის დასახელება:</v>
      </c>
      <c r="B4" s="75"/>
      <c r="C4" s="75"/>
      <c r="D4" s="75"/>
      <c r="E4" s="75"/>
      <c r="F4" s="75"/>
      <c r="G4" s="75"/>
      <c r="H4" s="75"/>
      <c r="I4" s="75"/>
      <c r="J4" s="103"/>
    </row>
    <row r="5" spans="1:10" x14ac:dyDescent="0.3">
      <c r="A5" s="201" t="str">
        <f>'ფორმა N1'!A5</f>
        <v>მ.პ.გ. ქართული ოცნება დემოკრატიული საქართველო</v>
      </c>
      <c r="B5" s="201"/>
      <c r="C5" s="201"/>
      <c r="D5" s="201"/>
      <c r="E5" s="201"/>
      <c r="F5" s="201"/>
      <c r="G5" s="201"/>
      <c r="H5" s="201"/>
      <c r="I5" s="201"/>
      <c r="J5" s="186"/>
    </row>
    <row r="6" spans="1:10" x14ac:dyDescent="0.3">
      <c r="A6" s="76"/>
      <c r="B6" s="75"/>
      <c r="C6" s="75"/>
      <c r="D6" s="75"/>
      <c r="E6" s="75"/>
      <c r="F6" s="75"/>
      <c r="G6" s="75"/>
      <c r="H6" s="75"/>
      <c r="I6" s="75"/>
      <c r="J6" s="103"/>
    </row>
    <row r="7" spans="1:10" x14ac:dyDescent="0.3">
      <c r="A7" s="75"/>
      <c r="B7" s="75"/>
      <c r="C7" s="75"/>
      <c r="D7" s="75"/>
      <c r="E7" s="75"/>
      <c r="F7" s="75"/>
      <c r="G7" s="75"/>
      <c r="H7" s="75"/>
      <c r="I7" s="75"/>
      <c r="J7" s="104"/>
    </row>
    <row r="8" spans="1:10" ht="63.75" customHeight="1" x14ac:dyDescent="0.3">
      <c r="A8" s="162" t="s">
        <v>64</v>
      </c>
      <c r="B8" s="348" t="s">
        <v>344</v>
      </c>
      <c r="C8" s="349" t="s">
        <v>381</v>
      </c>
      <c r="D8" s="349" t="s">
        <v>382</v>
      </c>
      <c r="E8" s="349" t="s">
        <v>345</v>
      </c>
      <c r="F8" s="349" t="s">
        <v>358</v>
      </c>
      <c r="G8" s="349" t="s">
        <v>359</v>
      </c>
      <c r="H8" s="349" t="s">
        <v>383</v>
      </c>
      <c r="I8" s="163" t="s">
        <v>360</v>
      </c>
      <c r="J8" s="104"/>
    </row>
    <row r="9" spans="1:10" ht="30" x14ac:dyDescent="0.3">
      <c r="A9" s="165">
        <v>1</v>
      </c>
      <c r="B9" s="192" t="s">
        <v>2244</v>
      </c>
      <c r="C9" s="170" t="s">
        <v>2245</v>
      </c>
      <c r="D9" s="170"/>
      <c r="E9" s="169" t="s">
        <v>2246</v>
      </c>
      <c r="F9" s="169">
        <v>41437.199999999997</v>
      </c>
      <c r="G9" s="169">
        <v>41437.199999999997</v>
      </c>
      <c r="H9" s="169">
        <v>0</v>
      </c>
      <c r="I9" s="169">
        <v>41437.199999999997</v>
      </c>
      <c r="J9" s="104"/>
    </row>
    <row r="10" spans="1:10" ht="60" x14ac:dyDescent="0.3">
      <c r="A10" s="165">
        <v>2</v>
      </c>
      <c r="B10" s="192" t="s">
        <v>2247</v>
      </c>
      <c r="C10" s="170" t="s">
        <v>2248</v>
      </c>
      <c r="D10" s="170">
        <v>205282905</v>
      </c>
      <c r="E10" s="169" t="s">
        <v>2249</v>
      </c>
      <c r="F10" s="169">
        <v>141390</v>
      </c>
      <c r="G10" s="169">
        <v>141390</v>
      </c>
      <c r="H10" s="169">
        <v>0</v>
      </c>
      <c r="I10" s="169">
        <v>141390</v>
      </c>
      <c r="J10" s="104"/>
    </row>
    <row r="11" spans="1:10" x14ac:dyDescent="0.3">
      <c r="A11" s="165">
        <v>3</v>
      </c>
      <c r="B11" s="192" t="s">
        <v>2250</v>
      </c>
      <c r="C11" s="170" t="s">
        <v>2251</v>
      </c>
      <c r="D11" s="170">
        <v>60001104537</v>
      </c>
      <c r="E11" s="169" t="s">
        <v>2252</v>
      </c>
      <c r="F11" s="169">
        <v>162.5</v>
      </c>
      <c r="G11" s="169">
        <v>162.5</v>
      </c>
      <c r="H11" s="169">
        <v>0</v>
      </c>
      <c r="I11" s="169">
        <v>162.5</v>
      </c>
      <c r="J11" s="104"/>
    </row>
    <row r="12" spans="1:10" x14ac:dyDescent="0.3">
      <c r="A12" s="165">
        <v>4</v>
      </c>
      <c r="B12" s="192" t="s">
        <v>2253</v>
      </c>
      <c r="C12" s="170" t="s">
        <v>2254</v>
      </c>
      <c r="D12" s="170">
        <v>16001002430</v>
      </c>
      <c r="E12" s="169" t="s">
        <v>2252</v>
      </c>
      <c r="F12" s="169">
        <v>100</v>
      </c>
      <c r="G12" s="169">
        <v>100</v>
      </c>
      <c r="H12" s="169">
        <v>0</v>
      </c>
      <c r="I12" s="169">
        <v>100</v>
      </c>
      <c r="J12" s="104"/>
    </row>
    <row r="13" spans="1:10" x14ac:dyDescent="0.3">
      <c r="A13" s="165">
        <v>5</v>
      </c>
      <c r="B13" s="192" t="s">
        <v>2253</v>
      </c>
      <c r="C13" s="170" t="s">
        <v>2255</v>
      </c>
      <c r="D13" s="170">
        <v>16201033680</v>
      </c>
      <c r="E13" s="169" t="s">
        <v>2252</v>
      </c>
      <c r="F13" s="169">
        <v>100</v>
      </c>
      <c r="G13" s="169">
        <v>100</v>
      </c>
      <c r="H13" s="169">
        <v>0</v>
      </c>
      <c r="I13" s="169">
        <v>100</v>
      </c>
      <c r="J13" s="104"/>
    </row>
    <row r="14" spans="1:10" x14ac:dyDescent="0.3">
      <c r="A14" s="165">
        <v>6</v>
      </c>
      <c r="B14" s="192" t="s">
        <v>2250</v>
      </c>
      <c r="C14" s="170" t="s">
        <v>2256</v>
      </c>
      <c r="D14" s="170">
        <v>61006053900</v>
      </c>
      <c r="E14" s="169" t="s">
        <v>2252</v>
      </c>
      <c r="F14" s="169">
        <v>162.5</v>
      </c>
      <c r="G14" s="169">
        <v>162.5</v>
      </c>
      <c r="H14" s="169">
        <v>0</v>
      </c>
      <c r="I14" s="169">
        <v>162.5</v>
      </c>
      <c r="J14" s="104"/>
    </row>
    <row r="15" spans="1:10" x14ac:dyDescent="0.3">
      <c r="A15" s="165">
        <v>7</v>
      </c>
      <c r="B15" s="192" t="s">
        <v>2253</v>
      </c>
      <c r="C15" s="170" t="s">
        <v>2257</v>
      </c>
      <c r="D15" s="170">
        <v>61008001136</v>
      </c>
      <c r="E15" s="169" t="s">
        <v>2252</v>
      </c>
      <c r="F15" s="169">
        <v>125</v>
      </c>
      <c r="G15" s="169">
        <v>125</v>
      </c>
      <c r="H15" s="169">
        <v>0</v>
      </c>
      <c r="I15" s="169">
        <v>125</v>
      </c>
      <c r="J15" s="104"/>
    </row>
    <row r="16" spans="1:10" x14ac:dyDescent="0.3">
      <c r="A16" s="165">
        <v>8</v>
      </c>
      <c r="B16" s="192" t="s">
        <v>2250</v>
      </c>
      <c r="C16" s="170" t="s">
        <v>2258</v>
      </c>
      <c r="D16" s="170">
        <v>61006068519</v>
      </c>
      <c r="E16" s="169" t="s">
        <v>2252</v>
      </c>
      <c r="F16" s="169">
        <v>162.5</v>
      </c>
      <c r="G16" s="169">
        <v>162.5</v>
      </c>
      <c r="H16" s="169">
        <v>0</v>
      </c>
      <c r="I16" s="169">
        <v>162.5</v>
      </c>
      <c r="J16" s="104"/>
    </row>
    <row r="17" spans="1:10" x14ac:dyDescent="0.3">
      <c r="A17" s="165">
        <v>9</v>
      </c>
      <c r="B17" s="192" t="s">
        <v>2253</v>
      </c>
      <c r="C17" s="170" t="s">
        <v>2259</v>
      </c>
      <c r="D17" s="170">
        <v>61008001937</v>
      </c>
      <c r="E17" s="169" t="s">
        <v>2252</v>
      </c>
      <c r="F17" s="169">
        <v>162.5</v>
      </c>
      <c r="G17" s="169">
        <v>162.5</v>
      </c>
      <c r="H17" s="169">
        <v>0</v>
      </c>
      <c r="I17" s="169">
        <v>162.5</v>
      </c>
      <c r="J17" s="104"/>
    </row>
    <row r="18" spans="1:10" x14ac:dyDescent="0.3">
      <c r="A18" s="165">
        <v>10</v>
      </c>
      <c r="B18" s="192" t="s">
        <v>2250</v>
      </c>
      <c r="C18" s="170" t="s">
        <v>2260</v>
      </c>
      <c r="D18" s="170">
        <v>61006047190</v>
      </c>
      <c r="E18" s="169" t="s">
        <v>2252</v>
      </c>
      <c r="F18" s="169">
        <v>162.5</v>
      </c>
      <c r="G18" s="169">
        <v>162.5</v>
      </c>
      <c r="H18" s="169">
        <v>0</v>
      </c>
      <c r="I18" s="169">
        <v>162.5</v>
      </c>
      <c r="J18" s="104"/>
    </row>
    <row r="19" spans="1:10" x14ac:dyDescent="0.3">
      <c r="A19" s="165">
        <v>11</v>
      </c>
      <c r="B19" s="192" t="s">
        <v>2253</v>
      </c>
      <c r="C19" s="170" t="s">
        <v>2261</v>
      </c>
      <c r="D19" s="170">
        <v>61006053166</v>
      </c>
      <c r="E19" s="169" t="s">
        <v>2252</v>
      </c>
      <c r="F19" s="169">
        <v>162.5</v>
      </c>
      <c r="G19" s="169">
        <v>162.5</v>
      </c>
      <c r="H19" s="169">
        <v>0</v>
      </c>
      <c r="I19" s="169">
        <v>162.5</v>
      </c>
      <c r="J19" s="104"/>
    </row>
    <row r="20" spans="1:10" x14ac:dyDescent="0.3">
      <c r="A20" s="165">
        <v>12</v>
      </c>
      <c r="B20" s="192" t="s">
        <v>2250</v>
      </c>
      <c r="C20" s="170" t="s">
        <v>2262</v>
      </c>
      <c r="D20" s="170" t="s">
        <v>2263</v>
      </c>
      <c r="E20" s="169" t="s">
        <v>2252</v>
      </c>
      <c r="F20" s="169">
        <v>125</v>
      </c>
      <c r="G20" s="169">
        <v>125</v>
      </c>
      <c r="H20" s="169">
        <v>0</v>
      </c>
      <c r="I20" s="169">
        <v>125</v>
      </c>
      <c r="J20" s="104"/>
    </row>
    <row r="21" spans="1:10" x14ac:dyDescent="0.3">
      <c r="A21" s="165">
        <v>13</v>
      </c>
      <c r="B21" s="192" t="s">
        <v>2250</v>
      </c>
      <c r="C21" s="170" t="s">
        <v>2264</v>
      </c>
      <c r="D21" s="170" t="s">
        <v>2265</v>
      </c>
      <c r="E21" s="169" t="s">
        <v>2252</v>
      </c>
      <c r="F21" s="169">
        <v>162.5</v>
      </c>
      <c r="G21" s="169">
        <v>162.5</v>
      </c>
      <c r="H21" s="169">
        <v>0</v>
      </c>
      <c r="I21" s="169">
        <v>162.5</v>
      </c>
      <c r="J21" s="104"/>
    </row>
    <row r="22" spans="1:10" x14ac:dyDescent="0.3">
      <c r="A22" s="165">
        <v>14</v>
      </c>
      <c r="B22" s="192" t="s">
        <v>2250</v>
      </c>
      <c r="C22" s="170" t="s">
        <v>2266</v>
      </c>
      <c r="D22" s="170" t="s">
        <v>2267</v>
      </c>
      <c r="E22" s="169" t="s">
        <v>2252</v>
      </c>
      <c r="F22" s="169">
        <v>162.5</v>
      </c>
      <c r="G22" s="169">
        <v>162.5</v>
      </c>
      <c r="H22" s="169">
        <v>0</v>
      </c>
      <c r="I22" s="169">
        <v>162.5</v>
      </c>
      <c r="J22" s="104"/>
    </row>
    <row r="23" spans="1:10" x14ac:dyDescent="0.3">
      <c r="A23" s="165">
        <v>15</v>
      </c>
      <c r="B23" s="192" t="s">
        <v>2253</v>
      </c>
      <c r="C23" s="170" t="s">
        <v>2268</v>
      </c>
      <c r="D23" s="170" t="s">
        <v>2269</v>
      </c>
      <c r="E23" s="169" t="s">
        <v>2252</v>
      </c>
      <c r="F23" s="169">
        <v>100</v>
      </c>
      <c r="G23" s="169">
        <v>100</v>
      </c>
      <c r="H23" s="169">
        <v>0</v>
      </c>
      <c r="I23" s="169">
        <v>100</v>
      </c>
      <c r="J23" s="104"/>
    </row>
    <row r="24" spans="1:10" x14ac:dyDescent="0.3">
      <c r="A24" s="165">
        <v>16</v>
      </c>
      <c r="B24" s="192" t="s">
        <v>2253</v>
      </c>
      <c r="C24" s="170" t="s">
        <v>2270</v>
      </c>
      <c r="D24" s="170" t="s">
        <v>2271</v>
      </c>
      <c r="E24" s="169" t="s">
        <v>2252</v>
      </c>
      <c r="F24" s="169">
        <v>162.5</v>
      </c>
      <c r="G24" s="169">
        <v>162.5</v>
      </c>
      <c r="H24" s="169">
        <v>0</v>
      </c>
      <c r="I24" s="169">
        <v>162.5</v>
      </c>
      <c r="J24" s="104"/>
    </row>
    <row r="25" spans="1:10" x14ac:dyDescent="0.3">
      <c r="A25" s="165">
        <v>17</v>
      </c>
      <c r="B25" s="192" t="s">
        <v>2272</v>
      </c>
      <c r="C25" s="170" t="s">
        <v>2273</v>
      </c>
      <c r="D25" s="170" t="s">
        <v>2274</v>
      </c>
      <c r="E25" s="169" t="s">
        <v>2252</v>
      </c>
      <c r="F25" s="169">
        <v>100</v>
      </c>
      <c r="G25" s="169">
        <v>100</v>
      </c>
      <c r="H25" s="169">
        <v>0</v>
      </c>
      <c r="I25" s="169">
        <v>100</v>
      </c>
      <c r="J25" s="104"/>
    </row>
    <row r="26" spans="1:10" x14ac:dyDescent="0.3">
      <c r="A26" s="165">
        <v>18</v>
      </c>
      <c r="B26" s="192" t="s">
        <v>2275</v>
      </c>
      <c r="C26" s="170" t="s">
        <v>2276</v>
      </c>
      <c r="D26" s="170" t="s">
        <v>2277</v>
      </c>
      <c r="E26" s="169" t="s">
        <v>2252</v>
      </c>
      <c r="F26" s="169">
        <v>100</v>
      </c>
      <c r="G26" s="169">
        <v>100</v>
      </c>
      <c r="H26" s="169">
        <v>0</v>
      </c>
      <c r="I26" s="169">
        <v>100</v>
      </c>
      <c r="J26" s="104"/>
    </row>
    <row r="27" spans="1:10" x14ac:dyDescent="0.3">
      <c r="A27" s="165">
        <v>19</v>
      </c>
      <c r="B27" s="192" t="s">
        <v>2253</v>
      </c>
      <c r="C27" s="170" t="s">
        <v>2278</v>
      </c>
      <c r="D27" s="170" t="s">
        <v>2279</v>
      </c>
      <c r="E27" s="169" t="s">
        <v>2252</v>
      </c>
      <c r="F27" s="169">
        <v>162.5</v>
      </c>
      <c r="G27" s="169">
        <v>162.5</v>
      </c>
      <c r="H27" s="169">
        <v>0</v>
      </c>
      <c r="I27" s="169">
        <v>162.5</v>
      </c>
      <c r="J27" s="104"/>
    </row>
    <row r="28" spans="1:10" x14ac:dyDescent="0.3">
      <c r="A28" s="165">
        <v>20</v>
      </c>
      <c r="B28" s="192" t="s">
        <v>2253</v>
      </c>
      <c r="C28" s="170" t="s">
        <v>2280</v>
      </c>
      <c r="D28" s="170" t="s">
        <v>2281</v>
      </c>
      <c r="E28" s="169" t="s">
        <v>2252</v>
      </c>
      <c r="F28" s="169">
        <v>125</v>
      </c>
      <c r="G28" s="169">
        <v>125</v>
      </c>
      <c r="H28" s="169">
        <v>0</v>
      </c>
      <c r="I28" s="169">
        <v>125</v>
      </c>
      <c r="J28" s="104"/>
    </row>
    <row r="29" spans="1:10" x14ac:dyDescent="0.3">
      <c r="A29" s="165">
        <v>21</v>
      </c>
      <c r="B29" s="192" t="s">
        <v>2253</v>
      </c>
      <c r="C29" s="173" t="s">
        <v>2282</v>
      </c>
      <c r="D29" s="173" t="s">
        <v>2283</v>
      </c>
      <c r="E29" s="172" t="s">
        <v>2252</v>
      </c>
      <c r="F29" s="172">
        <v>162.5</v>
      </c>
      <c r="G29" s="172">
        <v>162.5</v>
      </c>
      <c r="H29" s="240">
        <v>0</v>
      </c>
      <c r="I29" s="169">
        <v>162.5</v>
      </c>
      <c r="J29" s="104"/>
    </row>
    <row r="30" spans="1:10" x14ac:dyDescent="0.3">
      <c r="A30" s="165">
        <v>22</v>
      </c>
      <c r="B30" s="192" t="s">
        <v>2250</v>
      </c>
      <c r="C30" s="173" t="s">
        <v>2284</v>
      </c>
      <c r="D30" s="173" t="s">
        <v>2285</v>
      </c>
      <c r="E30" s="172" t="s">
        <v>2252</v>
      </c>
      <c r="F30" s="172">
        <v>162.5</v>
      </c>
      <c r="G30" s="172">
        <v>162.5</v>
      </c>
      <c r="H30" s="240">
        <v>0</v>
      </c>
      <c r="I30" s="169">
        <v>162.5</v>
      </c>
      <c r="J30" s="104"/>
    </row>
    <row r="31" spans="1:10" x14ac:dyDescent="0.3">
      <c r="A31" s="165">
        <v>23</v>
      </c>
      <c r="B31" s="192" t="s">
        <v>2250</v>
      </c>
      <c r="C31" s="173" t="s">
        <v>2286</v>
      </c>
      <c r="D31" s="173" t="s">
        <v>2287</v>
      </c>
      <c r="E31" s="172" t="s">
        <v>2252</v>
      </c>
      <c r="F31" s="172">
        <v>162.5</v>
      </c>
      <c r="G31" s="172">
        <v>162.5</v>
      </c>
      <c r="H31" s="240">
        <v>0</v>
      </c>
      <c r="I31" s="169">
        <v>162.5</v>
      </c>
      <c r="J31" s="104"/>
    </row>
    <row r="32" spans="1:10" x14ac:dyDescent="0.3">
      <c r="A32" s="165">
        <v>24</v>
      </c>
      <c r="B32" s="192" t="s">
        <v>2253</v>
      </c>
      <c r="C32" s="173" t="s">
        <v>2288</v>
      </c>
      <c r="D32" s="173" t="s">
        <v>2289</v>
      </c>
      <c r="E32" s="172" t="s">
        <v>2252</v>
      </c>
      <c r="F32" s="172">
        <v>162.5</v>
      </c>
      <c r="G32" s="172">
        <v>162.5</v>
      </c>
      <c r="H32" s="240">
        <v>0</v>
      </c>
      <c r="I32" s="169">
        <v>162.5</v>
      </c>
      <c r="J32" s="104"/>
    </row>
    <row r="33" spans="1:10" x14ac:dyDescent="0.3">
      <c r="A33" s="165">
        <v>25</v>
      </c>
      <c r="B33" s="192" t="s">
        <v>2253</v>
      </c>
      <c r="C33" s="173" t="s">
        <v>2290</v>
      </c>
      <c r="D33" s="173" t="s">
        <v>2291</v>
      </c>
      <c r="E33" s="172" t="s">
        <v>2252</v>
      </c>
      <c r="F33" s="172">
        <v>125</v>
      </c>
      <c r="G33" s="172">
        <v>125</v>
      </c>
      <c r="H33" s="240">
        <v>0</v>
      </c>
      <c r="I33" s="169">
        <v>125</v>
      </c>
      <c r="J33" s="104"/>
    </row>
    <row r="34" spans="1:10" x14ac:dyDescent="0.3">
      <c r="A34" s="165">
        <v>26</v>
      </c>
      <c r="B34" s="192" t="s">
        <v>2250</v>
      </c>
      <c r="C34" s="173" t="s">
        <v>2292</v>
      </c>
      <c r="D34" s="173" t="s">
        <v>2293</v>
      </c>
      <c r="E34" s="172" t="s">
        <v>2252</v>
      </c>
      <c r="F34" s="172">
        <v>125</v>
      </c>
      <c r="G34" s="172">
        <v>125</v>
      </c>
      <c r="H34" s="240">
        <v>0</v>
      </c>
      <c r="I34" s="169">
        <v>125</v>
      </c>
      <c r="J34" s="104"/>
    </row>
    <row r="35" spans="1:10" x14ac:dyDescent="0.3">
      <c r="A35" s="165">
        <v>27</v>
      </c>
      <c r="B35" s="192" t="s">
        <v>2253</v>
      </c>
      <c r="C35" s="173" t="s">
        <v>2294</v>
      </c>
      <c r="D35" s="173" t="s">
        <v>2295</v>
      </c>
      <c r="E35" s="172" t="s">
        <v>2252</v>
      </c>
      <c r="F35" s="172">
        <v>125</v>
      </c>
      <c r="G35" s="172">
        <v>125</v>
      </c>
      <c r="H35" s="240">
        <v>0</v>
      </c>
      <c r="I35" s="169">
        <v>125</v>
      </c>
      <c r="J35" s="104"/>
    </row>
    <row r="36" spans="1:10" x14ac:dyDescent="0.3">
      <c r="A36" s="165">
        <v>28</v>
      </c>
      <c r="B36" s="192" t="s">
        <v>2250</v>
      </c>
      <c r="C36" s="173" t="s">
        <v>2296</v>
      </c>
      <c r="D36" s="173" t="s">
        <v>2297</v>
      </c>
      <c r="E36" s="172" t="s">
        <v>2252</v>
      </c>
      <c r="F36" s="172">
        <v>125</v>
      </c>
      <c r="G36" s="172">
        <v>125</v>
      </c>
      <c r="H36" s="240">
        <v>0</v>
      </c>
      <c r="I36" s="169">
        <v>125</v>
      </c>
      <c r="J36" s="104"/>
    </row>
    <row r="37" spans="1:10" x14ac:dyDescent="0.3">
      <c r="A37" s="165">
        <v>29</v>
      </c>
      <c r="B37" s="192" t="s">
        <v>2298</v>
      </c>
      <c r="C37" s="173" t="s">
        <v>2299</v>
      </c>
      <c r="D37" s="173" t="s">
        <v>2300</v>
      </c>
      <c r="E37" s="172" t="s">
        <v>2252</v>
      </c>
      <c r="F37" s="172">
        <v>125</v>
      </c>
      <c r="G37" s="172">
        <v>125</v>
      </c>
      <c r="H37" s="240">
        <v>0</v>
      </c>
      <c r="I37" s="169">
        <v>125</v>
      </c>
      <c r="J37" s="104"/>
    </row>
    <row r="38" spans="1:10" x14ac:dyDescent="0.3">
      <c r="A38" s="165">
        <v>30</v>
      </c>
      <c r="B38" s="192" t="s">
        <v>2301</v>
      </c>
      <c r="C38" s="173" t="s">
        <v>2302</v>
      </c>
      <c r="D38" s="173" t="s">
        <v>2303</v>
      </c>
      <c r="E38" s="172" t="s">
        <v>2252</v>
      </c>
      <c r="F38" s="172">
        <v>100</v>
      </c>
      <c r="G38" s="172">
        <v>100</v>
      </c>
      <c r="H38" s="240">
        <v>0</v>
      </c>
      <c r="I38" s="169">
        <v>100</v>
      </c>
      <c r="J38" s="104"/>
    </row>
    <row r="39" spans="1:10" x14ac:dyDescent="0.3">
      <c r="A39" s="165">
        <v>31</v>
      </c>
      <c r="B39" s="192" t="s">
        <v>2301</v>
      </c>
      <c r="C39" s="173" t="s">
        <v>2304</v>
      </c>
      <c r="D39" s="173" t="s">
        <v>2305</v>
      </c>
      <c r="E39" s="172" t="s">
        <v>2252</v>
      </c>
      <c r="F39" s="172">
        <v>125</v>
      </c>
      <c r="G39" s="172">
        <v>125</v>
      </c>
      <c r="H39" s="240">
        <v>0</v>
      </c>
      <c r="I39" s="169">
        <v>125</v>
      </c>
      <c r="J39" s="104"/>
    </row>
    <row r="40" spans="1:10" x14ac:dyDescent="0.3">
      <c r="A40" s="165">
        <v>32</v>
      </c>
      <c r="B40" s="192" t="s">
        <v>2301</v>
      </c>
      <c r="C40" s="173" t="s">
        <v>2306</v>
      </c>
      <c r="D40" s="173" t="s">
        <v>2307</v>
      </c>
      <c r="E40" s="172" t="s">
        <v>2252</v>
      </c>
      <c r="F40" s="172">
        <v>162.5</v>
      </c>
      <c r="G40" s="172">
        <v>162.5</v>
      </c>
      <c r="H40" s="240">
        <v>0</v>
      </c>
      <c r="I40" s="169">
        <v>162.5</v>
      </c>
      <c r="J40" s="104"/>
    </row>
    <row r="41" spans="1:10" x14ac:dyDescent="0.3">
      <c r="A41" s="165">
        <v>33</v>
      </c>
      <c r="B41" s="192" t="s">
        <v>2301</v>
      </c>
      <c r="C41" s="173" t="s">
        <v>2308</v>
      </c>
      <c r="D41" s="173" t="s">
        <v>2309</v>
      </c>
      <c r="E41" s="172" t="s">
        <v>2252</v>
      </c>
      <c r="F41" s="172">
        <v>162.5</v>
      </c>
      <c r="G41" s="172">
        <v>162.5</v>
      </c>
      <c r="H41" s="240">
        <v>0</v>
      </c>
      <c r="I41" s="169">
        <v>162.5</v>
      </c>
      <c r="J41" s="104"/>
    </row>
    <row r="42" spans="1:10" x14ac:dyDescent="0.3">
      <c r="A42" s="165">
        <v>34</v>
      </c>
      <c r="B42" s="192" t="s">
        <v>2301</v>
      </c>
      <c r="C42" s="173" t="s">
        <v>2310</v>
      </c>
      <c r="D42" s="173" t="s">
        <v>2311</v>
      </c>
      <c r="E42" s="172" t="s">
        <v>2252</v>
      </c>
      <c r="F42" s="172">
        <v>162.5</v>
      </c>
      <c r="G42" s="172">
        <v>162.5</v>
      </c>
      <c r="H42" s="240">
        <v>0</v>
      </c>
      <c r="I42" s="169">
        <v>162.5</v>
      </c>
      <c r="J42" s="104"/>
    </row>
    <row r="43" spans="1:10" x14ac:dyDescent="0.3">
      <c r="A43" s="165">
        <v>35</v>
      </c>
      <c r="B43" s="192" t="s">
        <v>2301</v>
      </c>
      <c r="C43" s="173" t="s">
        <v>2312</v>
      </c>
      <c r="D43" s="173" t="s">
        <v>2313</v>
      </c>
      <c r="E43" s="172" t="s">
        <v>2252</v>
      </c>
      <c r="F43" s="172">
        <v>162.5</v>
      </c>
      <c r="G43" s="172">
        <v>162.5</v>
      </c>
      <c r="H43" s="240">
        <v>0</v>
      </c>
      <c r="I43" s="169">
        <v>162.5</v>
      </c>
      <c r="J43" s="104"/>
    </row>
    <row r="44" spans="1:10" x14ac:dyDescent="0.3">
      <c r="A44" s="165">
        <v>36</v>
      </c>
      <c r="B44" s="192" t="s">
        <v>2301</v>
      </c>
      <c r="C44" s="173" t="s">
        <v>2314</v>
      </c>
      <c r="D44" s="173" t="s">
        <v>2315</v>
      </c>
      <c r="E44" s="172" t="s">
        <v>2252</v>
      </c>
      <c r="F44" s="172">
        <v>125</v>
      </c>
      <c r="G44" s="172">
        <v>125</v>
      </c>
      <c r="H44" s="240">
        <v>0</v>
      </c>
      <c r="I44" s="169">
        <v>125</v>
      </c>
      <c r="J44" s="104"/>
    </row>
    <row r="45" spans="1:10" x14ac:dyDescent="0.3">
      <c r="A45" s="165">
        <v>37</v>
      </c>
      <c r="B45" s="192" t="s">
        <v>2316</v>
      </c>
      <c r="C45" s="173" t="s">
        <v>2317</v>
      </c>
      <c r="D45" s="173" t="s">
        <v>2318</v>
      </c>
      <c r="E45" s="172" t="s">
        <v>2319</v>
      </c>
      <c r="F45" s="172">
        <v>250</v>
      </c>
      <c r="G45" s="172">
        <v>250</v>
      </c>
      <c r="H45" s="240">
        <v>0</v>
      </c>
      <c r="I45" s="169">
        <v>250</v>
      </c>
      <c r="J45" s="104"/>
    </row>
    <row r="46" spans="1:10" x14ac:dyDescent="0.3">
      <c r="A46" s="165">
        <v>38</v>
      </c>
      <c r="B46" s="192" t="s">
        <v>2316</v>
      </c>
      <c r="C46" s="173" t="s">
        <v>2320</v>
      </c>
      <c r="D46" s="173" t="s">
        <v>2321</v>
      </c>
      <c r="E46" s="172" t="s">
        <v>2319</v>
      </c>
      <c r="F46" s="172">
        <v>375</v>
      </c>
      <c r="G46" s="172">
        <v>375</v>
      </c>
      <c r="H46" s="240">
        <v>0</v>
      </c>
      <c r="I46" s="169">
        <v>375</v>
      </c>
      <c r="J46" s="104"/>
    </row>
    <row r="47" spans="1:10" x14ac:dyDescent="0.3">
      <c r="A47" s="165">
        <v>39</v>
      </c>
      <c r="B47" s="192" t="s">
        <v>2322</v>
      </c>
      <c r="C47" s="173" t="s">
        <v>2323</v>
      </c>
      <c r="D47" s="173" t="s">
        <v>2324</v>
      </c>
      <c r="E47" s="172" t="s">
        <v>2319</v>
      </c>
      <c r="F47" s="172">
        <v>3125</v>
      </c>
      <c r="G47" s="172">
        <v>3125</v>
      </c>
      <c r="H47" s="240">
        <v>0</v>
      </c>
      <c r="I47" s="169">
        <v>3125</v>
      </c>
      <c r="J47" s="104"/>
    </row>
    <row r="48" spans="1:10" x14ac:dyDescent="0.3">
      <c r="A48" s="165">
        <v>40</v>
      </c>
      <c r="B48" s="192" t="s">
        <v>2322</v>
      </c>
      <c r="C48" s="173" t="s">
        <v>2325</v>
      </c>
      <c r="D48" s="173" t="s">
        <v>2326</v>
      </c>
      <c r="E48" s="172" t="s">
        <v>2319</v>
      </c>
      <c r="F48" s="172">
        <v>500</v>
      </c>
      <c r="G48" s="172">
        <v>500</v>
      </c>
      <c r="H48" s="240">
        <v>0</v>
      </c>
      <c r="I48" s="169">
        <v>500</v>
      </c>
      <c r="J48" s="104"/>
    </row>
    <row r="49" spans="1:10" x14ac:dyDescent="0.3">
      <c r="A49" s="165">
        <v>41</v>
      </c>
      <c r="B49" s="192" t="s">
        <v>2322</v>
      </c>
      <c r="C49" s="173" t="s">
        <v>2327</v>
      </c>
      <c r="D49" s="173" t="s">
        <v>2328</v>
      </c>
      <c r="E49" s="172" t="s">
        <v>2319</v>
      </c>
      <c r="F49" s="172">
        <v>520.83000000000004</v>
      </c>
      <c r="G49" s="172">
        <v>520.83000000000004</v>
      </c>
      <c r="H49" s="240">
        <v>0</v>
      </c>
      <c r="I49" s="169">
        <v>520.83000000000004</v>
      </c>
      <c r="J49" s="104"/>
    </row>
    <row r="50" spans="1:10" x14ac:dyDescent="0.3">
      <c r="A50" s="165">
        <v>42</v>
      </c>
      <c r="B50" s="192" t="s">
        <v>2322</v>
      </c>
      <c r="C50" s="173" t="s">
        <v>2329</v>
      </c>
      <c r="D50" s="173" t="s">
        <v>2330</v>
      </c>
      <c r="E50" s="172" t="s">
        <v>2319</v>
      </c>
      <c r="F50" s="172">
        <v>1375</v>
      </c>
      <c r="G50" s="172">
        <v>1375</v>
      </c>
      <c r="H50" s="240">
        <v>0</v>
      </c>
      <c r="I50" s="169">
        <v>1375</v>
      </c>
      <c r="J50" s="104"/>
    </row>
    <row r="51" spans="1:10" x14ac:dyDescent="0.3">
      <c r="A51" s="165">
        <v>43</v>
      </c>
      <c r="B51" s="192" t="s">
        <v>2322</v>
      </c>
      <c r="C51" s="173" t="s">
        <v>2331</v>
      </c>
      <c r="D51" s="173" t="s">
        <v>2332</v>
      </c>
      <c r="E51" s="172" t="s">
        <v>2319</v>
      </c>
      <c r="F51" s="172">
        <v>1375</v>
      </c>
      <c r="G51" s="172">
        <v>1375</v>
      </c>
      <c r="H51" s="240">
        <v>0</v>
      </c>
      <c r="I51" s="169">
        <v>1375</v>
      </c>
      <c r="J51" s="104"/>
    </row>
    <row r="52" spans="1:10" x14ac:dyDescent="0.3">
      <c r="A52" s="165">
        <v>44</v>
      </c>
      <c r="B52" s="192" t="s">
        <v>2333</v>
      </c>
      <c r="C52" s="173" t="s">
        <v>2334</v>
      </c>
      <c r="D52" s="173">
        <v>404897215</v>
      </c>
      <c r="E52" s="172" t="s">
        <v>2335</v>
      </c>
      <c r="F52" s="172">
        <v>110</v>
      </c>
      <c r="G52" s="172">
        <v>110</v>
      </c>
      <c r="H52" s="240">
        <v>0</v>
      </c>
      <c r="I52" s="169">
        <v>110</v>
      </c>
      <c r="J52" s="104"/>
    </row>
    <row r="53" spans="1:10" x14ac:dyDescent="0.3">
      <c r="A53" s="165">
        <v>45</v>
      </c>
      <c r="B53" s="192" t="s">
        <v>2336</v>
      </c>
      <c r="C53" s="173" t="s">
        <v>2337</v>
      </c>
      <c r="D53" s="173"/>
      <c r="E53" s="172" t="s">
        <v>2338</v>
      </c>
      <c r="F53" s="172">
        <v>544069.96</v>
      </c>
      <c r="G53" s="172">
        <v>544069.96</v>
      </c>
      <c r="H53" s="240">
        <v>0</v>
      </c>
      <c r="I53" s="169">
        <v>544069.96</v>
      </c>
      <c r="J53" s="104"/>
    </row>
    <row r="54" spans="1:10" x14ac:dyDescent="0.3">
      <c r="A54" s="165">
        <v>46</v>
      </c>
      <c r="B54" s="192" t="s">
        <v>2322</v>
      </c>
      <c r="C54" s="173" t="s">
        <v>2339</v>
      </c>
      <c r="D54" s="173" t="s">
        <v>2340</v>
      </c>
      <c r="E54" s="172" t="s">
        <v>2341</v>
      </c>
      <c r="F54" s="172">
        <v>0.3</v>
      </c>
      <c r="G54" s="172">
        <v>0.3</v>
      </c>
      <c r="H54" s="240">
        <v>0</v>
      </c>
      <c r="I54" s="169">
        <v>0.3</v>
      </c>
      <c r="J54" s="104"/>
    </row>
    <row r="55" spans="1:10" x14ac:dyDescent="0.3">
      <c r="A55" s="165">
        <v>47</v>
      </c>
      <c r="B55" s="192" t="s">
        <v>2342</v>
      </c>
      <c r="C55" s="173" t="s">
        <v>2343</v>
      </c>
      <c r="D55" s="173" t="s">
        <v>2344</v>
      </c>
      <c r="E55" s="172" t="s">
        <v>2341</v>
      </c>
      <c r="F55" s="172">
        <v>1412.48</v>
      </c>
      <c r="G55" s="172">
        <v>1412.48</v>
      </c>
      <c r="H55" s="240">
        <v>0</v>
      </c>
      <c r="I55" s="169">
        <v>1412.48</v>
      </c>
      <c r="J55" s="104"/>
    </row>
    <row r="56" spans="1:10" x14ac:dyDescent="0.3">
      <c r="A56" s="165">
        <v>48</v>
      </c>
      <c r="B56" s="192" t="s">
        <v>2345</v>
      </c>
      <c r="C56" s="173" t="s">
        <v>2346</v>
      </c>
      <c r="D56" s="173" t="s">
        <v>2347</v>
      </c>
      <c r="E56" s="172" t="s">
        <v>2341</v>
      </c>
      <c r="F56" s="172">
        <v>541.53</v>
      </c>
      <c r="G56" s="172">
        <v>541.53</v>
      </c>
      <c r="H56" s="240">
        <v>0</v>
      </c>
      <c r="I56" s="169">
        <v>541.53</v>
      </c>
      <c r="J56" s="104"/>
    </row>
    <row r="57" spans="1:10" x14ac:dyDescent="0.3">
      <c r="A57" s="165">
        <v>49</v>
      </c>
      <c r="B57" s="192" t="s">
        <v>2348</v>
      </c>
      <c r="C57" s="173" t="s">
        <v>2349</v>
      </c>
      <c r="D57" s="173" t="s">
        <v>2350</v>
      </c>
      <c r="E57" s="172" t="s">
        <v>2341</v>
      </c>
      <c r="F57" s="172">
        <v>887.5</v>
      </c>
      <c r="G57" s="172">
        <v>887.5</v>
      </c>
      <c r="H57" s="240">
        <v>0</v>
      </c>
      <c r="I57" s="169">
        <v>887.5</v>
      </c>
      <c r="J57" s="104"/>
    </row>
    <row r="58" spans="1:10" x14ac:dyDescent="0.3">
      <c r="A58" s="165">
        <v>50</v>
      </c>
      <c r="B58" s="192" t="s">
        <v>2351</v>
      </c>
      <c r="C58" s="173" t="s">
        <v>2352</v>
      </c>
      <c r="D58" s="173"/>
      <c r="E58" s="172" t="s">
        <v>2353</v>
      </c>
      <c r="F58" s="172">
        <v>373676.21</v>
      </c>
      <c r="G58" s="172">
        <v>373676.21</v>
      </c>
      <c r="H58" s="240">
        <v>0</v>
      </c>
      <c r="I58" s="169">
        <v>373676.21</v>
      </c>
      <c r="J58" s="104"/>
    </row>
    <row r="59" spans="1:10" ht="30" x14ac:dyDescent="0.3">
      <c r="A59" s="165">
        <v>51</v>
      </c>
      <c r="B59" s="192" t="s">
        <v>2354</v>
      </c>
      <c r="C59" s="173" t="s">
        <v>2355</v>
      </c>
      <c r="D59" s="173" t="s">
        <v>2356</v>
      </c>
      <c r="E59" s="172" t="s">
        <v>2357</v>
      </c>
      <c r="F59" s="172">
        <v>19950</v>
      </c>
      <c r="G59" s="172">
        <v>19950</v>
      </c>
      <c r="H59" s="240">
        <v>0</v>
      </c>
      <c r="I59" s="169">
        <v>19950</v>
      </c>
      <c r="J59" s="104"/>
    </row>
    <row r="60" spans="1:10" ht="30" x14ac:dyDescent="0.3">
      <c r="A60" s="165">
        <v>52</v>
      </c>
      <c r="B60" s="192" t="s">
        <v>2358</v>
      </c>
      <c r="C60" s="173" t="s">
        <v>2359</v>
      </c>
      <c r="D60" s="173" t="s">
        <v>2360</v>
      </c>
      <c r="E60" s="172" t="s">
        <v>2361</v>
      </c>
      <c r="F60" s="172">
        <v>625</v>
      </c>
      <c r="G60" s="172">
        <v>625</v>
      </c>
      <c r="H60" s="240">
        <v>0</v>
      </c>
      <c r="I60" s="169">
        <v>625</v>
      </c>
      <c r="J60" s="104"/>
    </row>
    <row r="61" spans="1:10" ht="30" x14ac:dyDescent="0.3">
      <c r="A61" s="165">
        <v>53</v>
      </c>
      <c r="B61" s="192" t="s">
        <v>2362</v>
      </c>
      <c r="C61" s="173" t="s">
        <v>2363</v>
      </c>
      <c r="D61" s="173" t="s">
        <v>2364</v>
      </c>
      <c r="E61" s="172" t="s">
        <v>2361</v>
      </c>
      <c r="F61" s="172">
        <v>187.5</v>
      </c>
      <c r="G61" s="172">
        <v>187.5</v>
      </c>
      <c r="H61" s="240">
        <v>0</v>
      </c>
      <c r="I61" s="169">
        <v>187.5</v>
      </c>
      <c r="J61" s="104"/>
    </row>
    <row r="62" spans="1:10" x14ac:dyDescent="0.3">
      <c r="A62" s="165">
        <v>54</v>
      </c>
      <c r="B62" s="192" t="s">
        <v>2348</v>
      </c>
      <c r="C62" s="173" t="s">
        <v>2365</v>
      </c>
      <c r="D62" s="173" t="s">
        <v>2366</v>
      </c>
      <c r="E62" s="172" t="s">
        <v>2341</v>
      </c>
      <c r="F62" s="172">
        <v>846.78</v>
      </c>
      <c r="G62" s="172">
        <v>846.78</v>
      </c>
      <c r="H62" s="240">
        <v>0</v>
      </c>
      <c r="I62" s="169">
        <v>846.78</v>
      </c>
      <c r="J62" s="104"/>
    </row>
    <row r="63" spans="1:10" x14ac:dyDescent="0.3">
      <c r="A63" s="165">
        <v>55</v>
      </c>
      <c r="B63" s="192" t="s">
        <v>2348</v>
      </c>
      <c r="C63" s="173" t="s">
        <v>2367</v>
      </c>
      <c r="D63" s="173" t="s">
        <v>2368</v>
      </c>
      <c r="E63" s="172" t="s">
        <v>2341</v>
      </c>
      <c r="F63" s="172">
        <v>2916.65</v>
      </c>
      <c r="G63" s="172">
        <v>2916.65</v>
      </c>
      <c r="H63" s="240">
        <v>0</v>
      </c>
      <c r="I63" s="169">
        <v>2916.65</v>
      </c>
      <c r="J63" s="104"/>
    </row>
    <row r="64" spans="1:10" x14ac:dyDescent="0.3">
      <c r="A64" s="165">
        <v>56</v>
      </c>
      <c r="B64" s="192" t="s">
        <v>2348</v>
      </c>
      <c r="C64" s="173" t="s">
        <v>2369</v>
      </c>
      <c r="D64" s="173" t="s">
        <v>2370</v>
      </c>
      <c r="E64" s="172" t="s">
        <v>2341</v>
      </c>
      <c r="F64" s="172">
        <v>500</v>
      </c>
      <c r="G64" s="172">
        <v>500</v>
      </c>
      <c r="H64" s="240">
        <v>0</v>
      </c>
      <c r="I64" s="169">
        <v>500</v>
      </c>
      <c r="J64" s="104"/>
    </row>
    <row r="65" spans="1:10" x14ac:dyDescent="0.3">
      <c r="A65" s="165">
        <v>57</v>
      </c>
      <c r="B65" s="192" t="s">
        <v>2348</v>
      </c>
      <c r="C65" s="173" t="s">
        <v>2371</v>
      </c>
      <c r="D65" s="173" t="s">
        <v>2372</v>
      </c>
      <c r="E65" s="172" t="s">
        <v>2341</v>
      </c>
      <c r="F65" s="172">
        <v>625</v>
      </c>
      <c r="G65" s="172">
        <v>625</v>
      </c>
      <c r="H65" s="240">
        <v>0</v>
      </c>
      <c r="I65" s="169">
        <v>625</v>
      </c>
      <c r="J65" s="104"/>
    </row>
    <row r="66" spans="1:10" x14ac:dyDescent="0.3">
      <c r="A66" s="165">
        <v>58</v>
      </c>
      <c r="B66" s="192" t="s">
        <v>2373</v>
      </c>
      <c r="C66" s="173" t="s">
        <v>2374</v>
      </c>
      <c r="D66" s="173"/>
      <c r="E66" s="172" t="s">
        <v>2375</v>
      </c>
      <c r="F66" s="172">
        <v>52478.12</v>
      </c>
      <c r="G66" s="172">
        <v>52478.12</v>
      </c>
      <c r="H66" s="240">
        <v>0</v>
      </c>
      <c r="I66" s="169">
        <v>52478.12</v>
      </c>
      <c r="J66" s="104"/>
    </row>
    <row r="67" spans="1:10" x14ac:dyDescent="0.3">
      <c r="A67" s="165">
        <v>59</v>
      </c>
      <c r="B67" s="192" t="s">
        <v>2376</v>
      </c>
      <c r="C67" s="173" t="s">
        <v>2377</v>
      </c>
      <c r="D67" s="173" t="s">
        <v>2378</v>
      </c>
      <c r="E67" s="172" t="s">
        <v>2341</v>
      </c>
      <c r="F67" s="172">
        <v>747.33</v>
      </c>
      <c r="G67" s="172">
        <v>747.33</v>
      </c>
      <c r="H67" s="240">
        <v>0</v>
      </c>
      <c r="I67" s="169">
        <v>747.33</v>
      </c>
      <c r="J67" s="104"/>
    </row>
    <row r="68" spans="1:10" x14ac:dyDescent="0.3">
      <c r="A68" s="165">
        <v>60</v>
      </c>
      <c r="B68" s="192" t="s">
        <v>2379</v>
      </c>
      <c r="C68" s="173" t="s">
        <v>2380</v>
      </c>
      <c r="D68" s="173" t="s">
        <v>2381</v>
      </c>
      <c r="E68" s="172" t="s">
        <v>2382</v>
      </c>
      <c r="F68" s="172">
        <v>65</v>
      </c>
      <c r="G68" s="172">
        <v>65</v>
      </c>
      <c r="H68" s="240">
        <v>0</v>
      </c>
      <c r="I68" s="169">
        <v>65</v>
      </c>
      <c r="J68" s="104"/>
    </row>
    <row r="69" spans="1:10" ht="45" x14ac:dyDescent="0.3">
      <c r="A69" s="165">
        <v>61</v>
      </c>
      <c r="B69" s="192" t="s">
        <v>2383</v>
      </c>
      <c r="C69" s="173" t="s">
        <v>2384</v>
      </c>
      <c r="D69" s="173" t="s">
        <v>2385</v>
      </c>
      <c r="E69" s="172" t="s">
        <v>2386</v>
      </c>
      <c r="F69" s="172">
        <v>80104.399999999994</v>
      </c>
      <c r="G69" s="172">
        <v>80104.399999999994</v>
      </c>
      <c r="H69" s="240">
        <v>0</v>
      </c>
      <c r="I69" s="169">
        <v>80104.399999999994</v>
      </c>
      <c r="J69" s="104"/>
    </row>
    <row r="70" spans="1:10" x14ac:dyDescent="0.3">
      <c r="A70" s="165">
        <v>62</v>
      </c>
      <c r="B70" s="192" t="s">
        <v>2387</v>
      </c>
      <c r="C70" s="173" t="s">
        <v>2388</v>
      </c>
      <c r="D70" s="173">
        <v>45001015655</v>
      </c>
      <c r="E70" s="172" t="s">
        <v>2389</v>
      </c>
      <c r="F70" s="172">
        <v>104.18</v>
      </c>
      <c r="G70" s="172">
        <v>104.18</v>
      </c>
      <c r="H70" s="240">
        <v>0</v>
      </c>
      <c r="I70" s="169">
        <v>104.18</v>
      </c>
      <c r="J70" s="104"/>
    </row>
    <row r="71" spans="1:10" x14ac:dyDescent="0.3">
      <c r="A71" s="165">
        <v>63</v>
      </c>
      <c r="B71" s="192" t="s">
        <v>2390</v>
      </c>
      <c r="C71" s="173" t="s">
        <v>2391</v>
      </c>
      <c r="D71" s="173" t="s">
        <v>2392</v>
      </c>
      <c r="E71" s="172" t="s">
        <v>2389</v>
      </c>
      <c r="F71" s="172">
        <v>0.35</v>
      </c>
      <c r="G71" s="172">
        <v>0.35</v>
      </c>
      <c r="H71" s="240">
        <v>0</v>
      </c>
      <c r="I71" s="169">
        <v>0.35</v>
      </c>
      <c r="J71" s="104"/>
    </row>
    <row r="72" spans="1:10" x14ac:dyDescent="0.3">
      <c r="A72" s="165">
        <v>64</v>
      </c>
      <c r="B72" s="192" t="s">
        <v>2393</v>
      </c>
      <c r="C72" s="173" t="s">
        <v>2394</v>
      </c>
      <c r="D72" s="173" t="s">
        <v>2395</v>
      </c>
      <c r="E72" s="172" t="s">
        <v>2389</v>
      </c>
      <c r="F72" s="172">
        <v>500</v>
      </c>
      <c r="G72" s="172">
        <v>500</v>
      </c>
      <c r="H72" s="240">
        <v>0</v>
      </c>
      <c r="I72" s="169">
        <v>500</v>
      </c>
      <c r="J72" s="104"/>
    </row>
    <row r="73" spans="1:10" x14ac:dyDescent="0.3">
      <c r="A73" s="165">
        <v>65</v>
      </c>
      <c r="B73" s="192" t="s">
        <v>2393</v>
      </c>
      <c r="C73" s="173" t="s">
        <v>2396</v>
      </c>
      <c r="D73" s="173" t="s">
        <v>2397</v>
      </c>
      <c r="E73" s="172" t="s">
        <v>2389</v>
      </c>
      <c r="F73" s="172">
        <v>625</v>
      </c>
      <c r="G73" s="172">
        <v>625</v>
      </c>
      <c r="H73" s="240">
        <v>0</v>
      </c>
      <c r="I73" s="169">
        <v>625</v>
      </c>
      <c r="J73" s="104"/>
    </row>
    <row r="74" spans="1:10" x14ac:dyDescent="0.3">
      <c r="A74" s="165">
        <v>66</v>
      </c>
      <c r="B74" s="192" t="s">
        <v>2393</v>
      </c>
      <c r="C74" s="173" t="s">
        <v>2398</v>
      </c>
      <c r="D74" s="173" t="s">
        <v>2399</v>
      </c>
      <c r="E74" s="172" t="s">
        <v>2389</v>
      </c>
      <c r="F74" s="172">
        <v>226.43</v>
      </c>
      <c r="G74" s="172">
        <v>226.43</v>
      </c>
      <c r="H74" s="240">
        <v>0</v>
      </c>
      <c r="I74" s="169">
        <v>226.43</v>
      </c>
      <c r="J74" s="104"/>
    </row>
    <row r="75" spans="1:10" x14ac:dyDescent="0.3">
      <c r="A75" s="165">
        <v>67</v>
      </c>
      <c r="B75" s="192">
        <v>43531</v>
      </c>
      <c r="C75" s="173" t="s">
        <v>2400</v>
      </c>
      <c r="D75" s="173" t="s">
        <v>2401</v>
      </c>
      <c r="E75" s="172" t="s">
        <v>2341</v>
      </c>
      <c r="F75" s="172">
        <v>1200</v>
      </c>
      <c r="G75" s="172">
        <v>1200</v>
      </c>
      <c r="H75" s="240">
        <v>0</v>
      </c>
      <c r="I75" s="169">
        <v>1200</v>
      </c>
      <c r="J75" s="104"/>
    </row>
    <row r="76" spans="1:10" x14ac:dyDescent="0.3">
      <c r="A76" s="165">
        <v>68</v>
      </c>
      <c r="B76" s="192" t="s">
        <v>2393</v>
      </c>
      <c r="C76" s="173" t="s">
        <v>2402</v>
      </c>
      <c r="D76" s="173" t="s">
        <v>2403</v>
      </c>
      <c r="E76" s="172" t="s">
        <v>2389</v>
      </c>
      <c r="F76" s="172">
        <v>563</v>
      </c>
      <c r="G76" s="172">
        <v>563</v>
      </c>
      <c r="H76" s="240">
        <v>0</v>
      </c>
      <c r="I76" s="169">
        <v>563</v>
      </c>
      <c r="J76" s="104"/>
    </row>
    <row r="77" spans="1:10" x14ac:dyDescent="0.3">
      <c r="A77" s="165">
        <v>69</v>
      </c>
      <c r="B77" s="192" t="s">
        <v>2393</v>
      </c>
      <c r="C77" s="173" t="s">
        <v>2404</v>
      </c>
      <c r="D77" s="173" t="s">
        <v>2405</v>
      </c>
      <c r="E77" s="172" t="s">
        <v>2389</v>
      </c>
      <c r="F77" s="172">
        <v>500</v>
      </c>
      <c r="G77" s="172">
        <v>500</v>
      </c>
      <c r="H77" s="240">
        <v>0</v>
      </c>
      <c r="I77" s="169">
        <v>500</v>
      </c>
      <c r="J77" s="104"/>
    </row>
    <row r="78" spans="1:10" x14ac:dyDescent="0.3">
      <c r="A78" s="165">
        <v>70</v>
      </c>
      <c r="B78" s="192" t="s">
        <v>2393</v>
      </c>
      <c r="C78" s="173" t="s">
        <v>2406</v>
      </c>
      <c r="D78" s="173" t="s">
        <v>2407</v>
      </c>
      <c r="E78" s="172" t="s">
        <v>2389</v>
      </c>
      <c r="F78" s="172">
        <v>1600</v>
      </c>
      <c r="G78" s="172">
        <v>1600</v>
      </c>
      <c r="H78" s="240">
        <v>0</v>
      </c>
      <c r="I78" s="169">
        <v>1600</v>
      </c>
      <c r="J78" s="104"/>
    </row>
    <row r="79" spans="1:10" x14ac:dyDescent="0.3">
      <c r="A79" s="165">
        <v>71</v>
      </c>
      <c r="B79" s="192" t="s">
        <v>2393</v>
      </c>
      <c r="C79" s="173" t="s">
        <v>2408</v>
      </c>
      <c r="D79" s="173">
        <v>61002014645</v>
      </c>
      <c r="E79" s="172" t="s">
        <v>2389</v>
      </c>
      <c r="F79" s="172">
        <v>522.54</v>
      </c>
      <c r="G79" s="172">
        <v>522.54</v>
      </c>
      <c r="H79" s="240">
        <v>0</v>
      </c>
      <c r="I79" s="169">
        <v>522.54</v>
      </c>
      <c r="J79" s="104"/>
    </row>
    <row r="80" spans="1:10" x14ac:dyDescent="0.3">
      <c r="A80" s="165">
        <v>72</v>
      </c>
      <c r="B80" s="192" t="s">
        <v>2393</v>
      </c>
      <c r="C80" s="173" t="s">
        <v>2409</v>
      </c>
      <c r="D80" s="173" t="s">
        <v>2410</v>
      </c>
      <c r="E80" s="172" t="s">
        <v>2389</v>
      </c>
      <c r="F80" s="172">
        <v>873</v>
      </c>
      <c r="G80" s="172">
        <v>873</v>
      </c>
      <c r="H80" s="240">
        <v>0</v>
      </c>
      <c r="I80" s="169">
        <v>873</v>
      </c>
      <c r="J80" s="104"/>
    </row>
    <row r="81" spans="1:10" x14ac:dyDescent="0.3">
      <c r="A81" s="165">
        <v>73</v>
      </c>
      <c r="B81" s="192" t="s">
        <v>2393</v>
      </c>
      <c r="C81" s="173" t="s">
        <v>2411</v>
      </c>
      <c r="D81" s="173" t="s">
        <v>2412</v>
      </c>
      <c r="E81" s="172" t="s">
        <v>2389</v>
      </c>
      <c r="F81" s="172">
        <v>870.9</v>
      </c>
      <c r="G81" s="172">
        <v>870.9</v>
      </c>
      <c r="H81" s="240">
        <v>0</v>
      </c>
      <c r="I81" s="169">
        <v>870.9</v>
      </c>
      <c r="J81" s="104"/>
    </row>
    <row r="82" spans="1:10" x14ac:dyDescent="0.3">
      <c r="A82" s="165">
        <v>74</v>
      </c>
      <c r="B82" s="192" t="s">
        <v>2393</v>
      </c>
      <c r="C82" s="173" t="s">
        <v>2413</v>
      </c>
      <c r="D82" s="173" t="s">
        <v>2414</v>
      </c>
      <c r="E82" s="172" t="s">
        <v>2389</v>
      </c>
      <c r="F82" s="172">
        <v>500</v>
      </c>
      <c r="G82" s="172">
        <v>500</v>
      </c>
      <c r="H82" s="240">
        <v>0</v>
      </c>
      <c r="I82" s="169">
        <v>500</v>
      </c>
      <c r="J82" s="104"/>
    </row>
    <row r="83" spans="1:10" x14ac:dyDescent="0.3">
      <c r="A83" s="165">
        <v>75</v>
      </c>
      <c r="B83" s="192" t="s">
        <v>2393</v>
      </c>
      <c r="C83" s="173" t="s">
        <v>2415</v>
      </c>
      <c r="D83" s="173" t="s">
        <v>2416</v>
      </c>
      <c r="E83" s="172" t="s">
        <v>2389</v>
      </c>
      <c r="F83" s="172">
        <v>200</v>
      </c>
      <c r="G83" s="172">
        <v>200</v>
      </c>
      <c r="H83" s="240">
        <v>0</v>
      </c>
      <c r="I83" s="169">
        <v>200</v>
      </c>
      <c r="J83" s="104"/>
    </row>
    <row r="84" spans="1:10" ht="45" x14ac:dyDescent="0.3">
      <c r="A84" s="165">
        <v>76</v>
      </c>
      <c r="B84" s="192" t="s">
        <v>2417</v>
      </c>
      <c r="C84" s="173" t="s">
        <v>2418</v>
      </c>
      <c r="D84" s="173" t="s">
        <v>2419</v>
      </c>
      <c r="E84" s="172" t="s">
        <v>2420</v>
      </c>
      <c r="F84" s="172">
        <v>380</v>
      </c>
      <c r="G84" s="172">
        <v>380</v>
      </c>
      <c r="H84" s="240">
        <v>0</v>
      </c>
      <c r="I84" s="169">
        <v>380</v>
      </c>
      <c r="J84" s="104"/>
    </row>
    <row r="85" spans="1:10" ht="45" x14ac:dyDescent="0.3">
      <c r="A85" s="165">
        <v>77</v>
      </c>
      <c r="B85" s="192">
        <v>43136</v>
      </c>
      <c r="C85" s="173" t="s">
        <v>2421</v>
      </c>
      <c r="D85" s="173">
        <v>242272303</v>
      </c>
      <c r="E85" s="172" t="s">
        <v>2422</v>
      </c>
      <c r="F85" s="172">
        <v>200</v>
      </c>
      <c r="G85" s="172">
        <v>200</v>
      </c>
      <c r="H85" s="240">
        <v>0</v>
      </c>
      <c r="I85" s="169">
        <v>200</v>
      </c>
      <c r="J85" s="104"/>
    </row>
    <row r="86" spans="1:10" x14ac:dyDescent="0.3">
      <c r="A86" s="165">
        <v>78</v>
      </c>
      <c r="B86" s="192">
        <v>43604</v>
      </c>
      <c r="C86" s="173" t="s">
        <v>2423</v>
      </c>
      <c r="D86" s="173">
        <v>202177205</v>
      </c>
      <c r="E86" s="172" t="s">
        <v>2424</v>
      </c>
      <c r="F86" s="172">
        <v>539</v>
      </c>
      <c r="G86" s="172">
        <v>539</v>
      </c>
      <c r="H86" s="240">
        <v>0</v>
      </c>
      <c r="I86" s="169">
        <v>539</v>
      </c>
      <c r="J86" s="104"/>
    </row>
    <row r="87" spans="1:10" x14ac:dyDescent="0.3">
      <c r="A87" s="165">
        <v>79</v>
      </c>
      <c r="B87" s="192" t="s">
        <v>2425</v>
      </c>
      <c r="C87" s="173" t="s">
        <v>2426</v>
      </c>
      <c r="D87" s="173">
        <v>405191091</v>
      </c>
      <c r="E87" s="172" t="s">
        <v>2427</v>
      </c>
      <c r="F87" s="172">
        <v>257.44</v>
      </c>
      <c r="G87" s="172">
        <v>257.44</v>
      </c>
      <c r="H87" s="240">
        <v>0</v>
      </c>
      <c r="I87" s="169">
        <v>257.44</v>
      </c>
      <c r="J87" s="104"/>
    </row>
    <row r="88" spans="1:10" ht="45" x14ac:dyDescent="0.3">
      <c r="A88" s="165">
        <v>80</v>
      </c>
      <c r="B88" s="192">
        <v>43473</v>
      </c>
      <c r="C88" s="173" t="s">
        <v>2428</v>
      </c>
      <c r="D88" s="173">
        <v>61009000857</v>
      </c>
      <c r="E88" s="172" t="s">
        <v>2429</v>
      </c>
      <c r="F88" s="172">
        <v>7.7</v>
      </c>
      <c r="G88" s="172">
        <v>7.7</v>
      </c>
      <c r="H88" s="240">
        <v>0</v>
      </c>
      <c r="I88" s="169">
        <v>7.7</v>
      </c>
      <c r="J88" s="104"/>
    </row>
    <row r="89" spans="1:10" ht="45" x14ac:dyDescent="0.3">
      <c r="A89" s="165">
        <v>81</v>
      </c>
      <c r="B89" s="192">
        <v>43473</v>
      </c>
      <c r="C89" s="173" t="s">
        <v>2430</v>
      </c>
      <c r="D89" s="173">
        <v>61009010350</v>
      </c>
      <c r="E89" s="172" t="s">
        <v>2429</v>
      </c>
      <c r="F89" s="172">
        <v>7.7</v>
      </c>
      <c r="G89" s="172">
        <v>7.7</v>
      </c>
      <c r="H89" s="240">
        <v>0</v>
      </c>
      <c r="I89" s="169">
        <v>7.7</v>
      </c>
      <c r="J89" s="104"/>
    </row>
    <row r="90" spans="1:10" ht="45" x14ac:dyDescent="0.3">
      <c r="A90" s="165">
        <v>82</v>
      </c>
      <c r="B90" s="192">
        <v>43473</v>
      </c>
      <c r="C90" s="173" t="s">
        <v>2431</v>
      </c>
      <c r="D90" s="173" t="s">
        <v>2432</v>
      </c>
      <c r="E90" s="172" t="s">
        <v>2429</v>
      </c>
      <c r="F90" s="172">
        <v>3.94</v>
      </c>
      <c r="G90" s="172">
        <v>3.94</v>
      </c>
      <c r="H90" s="240">
        <v>0</v>
      </c>
      <c r="I90" s="169">
        <v>3.94</v>
      </c>
      <c r="J90" s="104"/>
    </row>
    <row r="91" spans="1:10" ht="45" x14ac:dyDescent="0.3">
      <c r="A91" s="165">
        <v>83</v>
      </c>
      <c r="B91" s="192">
        <v>43473</v>
      </c>
      <c r="C91" s="173" t="s">
        <v>2433</v>
      </c>
      <c r="D91" s="173" t="s">
        <v>2434</v>
      </c>
      <c r="E91" s="172" t="s">
        <v>2429</v>
      </c>
      <c r="F91" s="172">
        <v>5.9</v>
      </c>
      <c r="G91" s="172">
        <v>5.9</v>
      </c>
      <c r="H91" s="240">
        <v>0</v>
      </c>
      <c r="I91" s="169">
        <v>5.9</v>
      </c>
      <c r="J91" s="104"/>
    </row>
    <row r="92" spans="1:10" ht="45" x14ac:dyDescent="0.3">
      <c r="A92" s="165">
        <v>84</v>
      </c>
      <c r="B92" s="192">
        <v>43473</v>
      </c>
      <c r="C92" s="173" t="s">
        <v>2435</v>
      </c>
      <c r="D92" s="173" t="s">
        <v>2436</v>
      </c>
      <c r="E92" s="172" t="s">
        <v>2429</v>
      </c>
      <c r="F92" s="172">
        <v>1.96</v>
      </c>
      <c r="G92" s="172">
        <v>1.96</v>
      </c>
      <c r="H92" s="240">
        <v>0</v>
      </c>
      <c r="I92" s="169">
        <v>1.96</v>
      </c>
      <c r="J92" s="104"/>
    </row>
    <row r="93" spans="1:10" ht="45" x14ac:dyDescent="0.3">
      <c r="A93" s="165">
        <v>85</v>
      </c>
      <c r="B93" s="192">
        <v>43473</v>
      </c>
      <c r="C93" s="173" t="s">
        <v>2437</v>
      </c>
      <c r="D93" s="173" t="s">
        <v>2438</v>
      </c>
      <c r="E93" s="172" t="s">
        <v>2429</v>
      </c>
      <c r="F93" s="172">
        <v>1.96</v>
      </c>
      <c r="G93" s="172">
        <v>1.96</v>
      </c>
      <c r="H93" s="240">
        <v>0</v>
      </c>
      <c r="I93" s="169">
        <v>1.96</v>
      </c>
      <c r="J93" s="104"/>
    </row>
    <row r="94" spans="1:10" ht="45" x14ac:dyDescent="0.3">
      <c r="A94" s="165">
        <v>86</v>
      </c>
      <c r="B94" s="192">
        <v>43473</v>
      </c>
      <c r="C94" s="173" t="s">
        <v>2439</v>
      </c>
      <c r="D94" s="173" t="s">
        <v>2440</v>
      </c>
      <c r="E94" s="172" t="s">
        <v>2429</v>
      </c>
      <c r="F94" s="172">
        <v>1.96</v>
      </c>
      <c r="G94" s="172">
        <v>1.96</v>
      </c>
      <c r="H94" s="240">
        <v>0</v>
      </c>
      <c r="I94" s="169">
        <v>1.96</v>
      </c>
      <c r="J94" s="104"/>
    </row>
    <row r="95" spans="1:10" ht="45" x14ac:dyDescent="0.3">
      <c r="A95" s="165">
        <v>87</v>
      </c>
      <c r="B95" s="192">
        <v>43473</v>
      </c>
      <c r="C95" s="173" t="s">
        <v>2441</v>
      </c>
      <c r="D95" s="173" t="s">
        <v>2442</v>
      </c>
      <c r="E95" s="172" t="s">
        <v>2429</v>
      </c>
      <c r="F95" s="172">
        <v>1.98</v>
      </c>
      <c r="G95" s="172">
        <v>1.98</v>
      </c>
      <c r="H95" s="240">
        <v>0</v>
      </c>
      <c r="I95" s="169">
        <v>1.98</v>
      </c>
      <c r="J95" s="104"/>
    </row>
    <row r="96" spans="1:10" ht="45" x14ac:dyDescent="0.3">
      <c r="A96" s="165">
        <v>88</v>
      </c>
      <c r="B96" s="192" t="s">
        <v>2443</v>
      </c>
      <c r="C96" s="173" t="s">
        <v>2444</v>
      </c>
      <c r="D96" s="173" t="s">
        <v>2445</v>
      </c>
      <c r="E96" s="172" t="s">
        <v>2429</v>
      </c>
      <c r="F96" s="172">
        <v>2</v>
      </c>
      <c r="G96" s="172">
        <v>2</v>
      </c>
      <c r="H96" s="240">
        <v>0</v>
      </c>
      <c r="I96" s="169">
        <v>2</v>
      </c>
      <c r="J96" s="104"/>
    </row>
    <row r="97" spans="1:10" x14ac:dyDescent="0.3">
      <c r="A97" s="165">
        <v>89</v>
      </c>
      <c r="B97" s="192" t="s">
        <v>1015</v>
      </c>
      <c r="C97" s="173" t="s">
        <v>2446</v>
      </c>
      <c r="D97" s="173" t="s">
        <v>2447</v>
      </c>
      <c r="E97" s="172" t="s">
        <v>2448</v>
      </c>
      <c r="F97" s="172">
        <v>160</v>
      </c>
      <c r="G97" s="172">
        <v>160</v>
      </c>
      <c r="H97" s="240">
        <v>0</v>
      </c>
      <c r="I97" s="169">
        <v>160</v>
      </c>
      <c r="J97" s="104"/>
    </row>
    <row r="98" spans="1:10" ht="30" x14ac:dyDescent="0.3">
      <c r="A98" s="165">
        <v>90</v>
      </c>
      <c r="B98" s="192" t="s">
        <v>2449</v>
      </c>
      <c r="C98" s="173" t="s">
        <v>1697</v>
      </c>
      <c r="D98" s="173" t="s">
        <v>2450</v>
      </c>
      <c r="E98" s="172" t="s">
        <v>2451</v>
      </c>
      <c r="F98" s="172">
        <v>4500</v>
      </c>
      <c r="G98" s="172">
        <v>4500</v>
      </c>
      <c r="H98" s="240">
        <v>0</v>
      </c>
      <c r="I98" s="169">
        <v>4500</v>
      </c>
      <c r="J98" s="104"/>
    </row>
    <row r="99" spans="1:10" x14ac:dyDescent="0.3">
      <c r="A99" s="165">
        <v>91</v>
      </c>
      <c r="B99" s="192" t="s">
        <v>2452</v>
      </c>
      <c r="C99" s="173" t="s">
        <v>2453</v>
      </c>
      <c r="D99" s="173" t="s">
        <v>2454</v>
      </c>
      <c r="E99" s="172" t="s">
        <v>2455</v>
      </c>
      <c r="F99" s="172">
        <v>25</v>
      </c>
      <c r="G99" s="172">
        <v>25</v>
      </c>
      <c r="H99" s="240">
        <v>0</v>
      </c>
      <c r="I99" s="169">
        <v>25</v>
      </c>
      <c r="J99" s="104"/>
    </row>
    <row r="100" spans="1:10" x14ac:dyDescent="0.3">
      <c r="A100" s="165">
        <v>92</v>
      </c>
      <c r="B100" s="192">
        <v>44083</v>
      </c>
      <c r="C100" s="173" t="s">
        <v>2456</v>
      </c>
      <c r="D100" s="173" t="s">
        <v>2457</v>
      </c>
      <c r="E100" s="172" t="s">
        <v>2448</v>
      </c>
      <c r="F100" s="172">
        <v>194.4</v>
      </c>
      <c r="G100" s="172">
        <v>194.4</v>
      </c>
      <c r="H100" s="240">
        <v>0</v>
      </c>
      <c r="I100" s="169">
        <v>194.4</v>
      </c>
      <c r="J100" s="104"/>
    </row>
    <row r="101" spans="1:10" ht="45" x14ac:dyDescent="0.3">
      <c r="A101" s="165">
        <v>93</v>
      </c>
      <c r="B101" s="192" t="s">
        <v>1082</v>
      </c>
      <c r="C101" s="173" t="s">
        <v>2458</v>
      </c>
      <c r="D101" s="173" t="s">
        <v>2459</v>
      </c>
      <c r="E101" s="172" t="s">
        <v>2460</v>
      </c>
      <c r="F101" s="172">
        <v>14100</v>
      </c>
      <c r="G101" s="172">
        <v>14100</v>
      </c>
      <c r="H101" s="240">
        <v>0</v>
      </c>
      <c r="I101" s="169">
        <v>14100</v>
      </c>
      <c r="J101" s="104"/>
    </row>
    <row r="102" spans="1:10" x14ac:dyDescent="0.3">
      <c r="A102" s="165">
        <v>94</v>
      </c>
      <c r="B102" s="192">
        <v>43839</v>
      </c>
      <c r="C102" s="173" t="s">
        <v>2461</v>
      </c>
      <c r="D102" s="173" t="s">
        <v>2462</v>
      </c>
      <c r="E102" s="172" t="s">
        <v>2463</v>
      </c>
      <c r="F102" s="172">
        <v>339253.07</v>
      </c>
      <c r="G102" s="172">
        <v>339253.07</v>
      </c>
      <c r="H102" s="240">
        <v>0</v>
      </c>
      <c r="I102" s="169">
        <v>339253.07</v>
      </c>
      <c r="J102" s="104"/>
    </row>
    <row r="103" spans="1:10" x14ac:dyDescent="0.3">
      <c r="A103" s="165">
        <v>95</v>
      </c>
      <c r="B103" s="192" t="s">
        <v>978</v>
      </c>
      <c r="C103" s="173" t="s">
        <v>2464</v>
      </c>
      <c r="D103" s="173" t="s">
        <v>2465</v>
      </c>
      <c r="E103" s="172" t="s">
        <v>2466</v>
      </c>
      <c r="F103" s="172">
        <v>17306</v>
      </c>
      <c r="G103" s="172">
        <v>17306</v>
      </c>
      <c r="H103" s="240">
        <v>0</v>
      </c>
      <c r="I103" s="169">
        <v>17306</v>
      </c>
      <c r="J103" s="104"/>
    </row>
    <row r="104" spans="1:10" ht="30" x14ac:dyDescent="0.3">
      <c r="A104" s="165">
        <v>96</v>
      </c>
      <c r="B104" s="192" t="s">
        <v>1082</v>
      </c>
      <c r="C104" s="173" t="s">
        <v>2467</v>
      </c>
      <c r="D104" s="173" t="s">
        <v>2468</v>
      </c>
      <c r="E104" s="172" t="s">
        <v>2469</v>
      </c>
      <c r="F104" s="172">
        <v>157975</v>
      </c>
      <c r="G104" s="172">
        <v>157975</v>
      </c>
      <c r="H104" s="240">
        <v>0</v>
      </c>
      <c r="I104" s="169">
        <v>157975</v>
      </c>
      <c r="J104" s="104"/>
    </row>
    <row r="105" spans="1:10" x14ac:dyDescent="0.3">
      <c r="A105" s="165">
        <v>97</v>
      </c>
      <c r="B105" s="192" t="s">
        <v>1082</v>
      </c>
      <c r="C105" s="173" t="s">
        <v>2470</v>
      </c>
      <c r="D105" s="173" t="s">
        <v>2471</v>
      </c>
      <c r="E105" s="172" t="s">
        <v>2472</v>
      </c>
      <c r="F105" s="172">
        <v>61545</v>
      </c>
      <c r="G105" s="172">
        <v>61545</v>
      </c>
      <c r="H105" s="240">
        <v>0</v>
      </c>
      <c r="I105" s="169">
        <v>61545</v>
      </c>
      <c r="J105" s="104"/>
    </row>
    <row r="106" spans="1:10" ht="45" x14ac:dyDescent="0.3">
      <c r="A106" s="165">
        <v>98</v>
      </c>
      <c r="B106" s="192" t="s">
        <v>2473</v>
      </c>
      <c r="C106" s="173" t="s">
        <v>2474</v>
      </c>
      <c r="D106" s="173" t="s">
        <v>2475</v>
      </c>
      <c r="E106" s="172" t="s">
        <v>2422</v>
      </c>
      <c r="F106" s="172">
        <v>100</v>
      </c>
      <c r="G106" s="172">
        <v>100</v>
      </c>
      <c r="H106" s="240">
        <v>0</v>
      </c>
      <c r="I106" s="169">
        <v>100</v>
      </c>
      <c r="J106" s="104"/>
    </row>
    <row r="107" spans="1:10" x14ac:dyDescent="0.3">
      <c r="A107" s="165">
        <v>99</v>
      </c>
      <c r="B107" s="192">
        <v>43896</v>
      </c>
      <c r="C107" s="173" t="s">
        <v>2476</v>
      </c>
      <c r="D107" s="173" t="s">
        <v>2477</v>
      </c>
      <c r="E107" s="172" t="s">
        <v>2478</v>
      </c>
      <c r="F107" s="172">
        <v>397630.83</v>
      </c>
      <c r="G107" s="172">
        <v>397630.83</v>
      </c>
      <c r="H107" s="240">
        <v>0</v>
      </c>
      <c r="I107" s="169">
        <v>397630.83</v>
      </c>
      <c r="J107" s="104"/>
    </row>
    <row r="108" spans="1:10" ht="30" x14ac:dyDescent="0.3">
      <c r="A108" s="165">
        <v>100</v>
      </c>
      <c r="B108" s="192">
        <v>44082</v>
      </c>
      <c r="C108" s="173" t="s">
        <v>2479</v>
      </c>
      <c r="D108" s="173" t="s">
        <v>2480</v>
      </c>
      <c r="E108" s="172" t="s">
        <v>2422</v>
      </c>
      <c r="F108" s="172">
        <v>300</v>
      </c>
      <c r="G108" s="172">
        <v>300</v>
      </c>
      <c r="H108" s="240">
        <v>0</v>
      </c>
      <c r="I108" s="169">
        <v>300</v>
      </c>
      <c r="J108" s="104"/>
    </row>
    <row r="109" spans="1:10" x14ac:dyDescent="0.3">
      <c r="A109" s="165">
        <v>101</v>
      </c>
      <c r="B109" s="192" t="s">
        <v>2481</v>
      </c>
      <c r="C109" s="173" t="s">
        <v>1663</v>
      </c>
      <c r="D109" s="173" t="s">
        <v>2482</v>
      </c>
      <c r="E109" s="172" t="s">
        <v>2422</v>
      </c>
      <c r="F109" s="172">
        <v>150</v>
      </c>
      <c r="G109" s="172">
        <v>150</v>
      </c>
      <c r="H109" s="240">
        <v>0</v>
      </c>
      <c r="I109" s="169">
        <v>150</v>
      </c>
      <c r="J109" s="104"/>
    </row>
    <row r="110" spans="1:10" x14ac:dyDescent="0.3">
      <c r="A110" s="165">
        <v>102</v>
      </c>
      <c r="B110" s="192" t="s">
        <v>2483</v>
      </c>
      <c r="C110" s="173" t="s">
        <v>1615</v>
      </c>
      <c r="D110" s="173" t="s">
        <v>2484</v>
      </c>
      <c r="E110" s="172" t="s">
        <v>2422</v>
      </c>
      <c r="F110" s="172">
        <v>250</v>
      </c>
      <c r="G110" s="172">
        <v>250</v>
      </c>
      <c r="H110" s="240">
        <v>0</v>
      </c>
      <c r="I110" s="169">
        <v>250</v>
      </c>
      <c r="J110" s="104"/>
    </row>
    <row r="111" spans="1:10" ht="45" x14ac:dyDescent="0.3">
      <c r="A111" s="165">
        <v>103</v>
      </c>
      <c r="B111" s="192" t="s">
        <v>2485</v>
      </c>
      <c r="C111" s="173" t="s">
        <v>2486</v>
      </c>
      <c r="D111" s="173" t="s">
        <v>2487</v>
      </c>
      <c r="E111" s="172" t="s">
        <v>2422</v>
      </c>
      <c r="F111" s="172">
        <v>800</v>
      </c>
      <c r="G111" s="172">
        <v>800</v>
      </c>
      <c r="H111" s="240">
        <v>0</v>
      </c>
      <c r="I111" s="169">
        <v>800</v>
      </c>
      <c r="J111" s="104"/>
    </row>
    <row r="112" spans="1:10" ht="30" x14ac:dyDescent="0.3">
      <c r="A112" s="165">
        <v>104</v>
      </c>
      <c r="B112" s="192" t="s">
        <v>2488</v>
      </c>
      <c r="C112" s="173" t="s">
        <v>2489</v>
      </c>
      <c r="D112" s="173" t="s">
        <v>2490</v>
      </c>
      <c r="E112" s="172" t="s">
        <v>2422</v>
      </c>
      <c r="F112" s="172">
        <v>300</v>
      </c>
      <c r="G112" s="172">
        <v>300</v>
      </c>
      <c r="H112" s="240">
        <v>0</v>
      </c>
      <c r="I112" s="169">
        <v>300</v>
      </c>
      <c r="J112" s="104"/>
    </row>
    <row r="113" spans="1:10" ht="45" x14ac:dyDescent="0.3">
      <c r="A113" s="165">
        <v>105</v>
      </c>
      <c r="B113" s="192">
        <v>43870</v>
      </c>
      <c r="C113" s="173" t="s">
        <v>1668</v>
      </c>
      <c r="D113" s="173" t="s">
        <v>2491</v>
      </c>
      <c r="E113" s="172" t="s">
        <v>2422</v>
      </c>
      <c r="F113" s="172">
        <v>600</v>
      </c>
      <c r="G113" s="172">
        <v>600</v>
      </c>
      <c r="H113" s="240">
        <v>0</v>
      </c>
      <c r="I113" s="169">
        <v>600</v>
      </c>
      <c r="J113" s="104"/>
    </row>
    <row r="114" spans="1:10" x14ac:dyDescent="0.3">
      <c r="A114" s="165">
        <v>106</v>
      </c>
      <c r="B114" s="192" t="s">
        <v>1015</v>
      </c>
      <c r="C114" s="173" t="s">
        <v>2492</v>
      </c>
      <c r="D114" s="173" t="s">
        <v>2493</v>
      </c>
      <c r="E114" s="172" t="s">
        <v>2494</v>
      </c>
      <c r="F114" s="172">
        <v>345</v>
      </c>
      <c r="G114" s="172">
        <v>345</v>
      </c>
      <c r="H114" s="240">
        <v>0</v>
      </c>
      <c r="I114" s="169">
        <v>345</v>
      </c>
      <c r="J114" s="104"/>
    </row>
    <row r="115" spans="1:10" ht="60" x14ac:dyDescent="0.3">
      <c r="A115" s="165">
        <v>107</v>
      </c>
      <c r="B115" s="192" t="s">
        <v>1015</v>
      </c>
      <c r="C115" s="173" t="s">
        <v>2495</v>
      </c>
      <c r="D115" s="173" t="s">
        <v>2496</v>
      </c>
      <c r="E115" s="172" t="s">
        <v>2422</v>
      </c>
      <c r="F115" s="172">
        <v>150</v>
      </c>
      <c r="G115" s="172">
        <v>150</v>
      </c>
      <c r="H115" s="240">
        <v>0</v>
      </c>
      <c r="I115" s="169">
        <v>150</v>
      </c>
      <c r="J115" s="104"/>
    </row>
    <row r="116" spans="1:10" ht="30" x14ac:dyDescent="0.3">
      <c r="A116" s="165">
        <v>108</v>
      </c>
      <c r="B116" s="192" t="s">
        <v>1082</v>
      </c>
      <c r="C116" s="173" t="s">
        <v>1709</v>
      </c>
      <c r="D116" s="173" t="s">
        <v>2497</v>
      </c>
      <c r="E116" s="172" t="s">
        <v>2498</v>
      </c>
      <c r="F116" s="172">
        <v>4830</v>
      </c>
      <c r="G116" s="172">
        <v>4830</v>
      </c>
      <c r="H116" s="240">
        <v>0</v>
      </c>
      <c r="I116" s="169">
        <v>4830</v>
      </c>
      <c r="J116" s="104"/>
    </row>
    <row r="117" spans="1:10" ht="45" x14ac:dyDescent="0.3">
      <c r="A117" s="165">
        <v>109</v>
      </c>
      <c r="B117" s="192">
        <v>43870</v>
      </c>
      <c r="C117" s="173" t="s">
        <v>2499</v>
      </c>
      <c r="D117" s="173" t="s">
        <v>2500</v>
      </c>
      <c r="E117" s="172" t="s">
        <v>2422</v>
      </c>
      <c r="F117" s="172">
        <v>200</v>
      </c>
      <c r="G117" s="172">
        <v>200</v>
      </c>
      <c r="H117" s="240">
        <v>0</v>
      </c>
      <c r="I117" s="169">
        <v>200</v>
      </c>
      <c r="J117" s="104"/>
    </row>
    <row r="118" spans="1:10" x14ac:dyDescent="0.3">
      <c r="A118" s="165">
        <v>110</v>
      </c>
      <c r="B118" s="192" t="s">
        <v>917</v>
      </c>
      <c r="C118" s="173" t="s">
        <v>2501</v>
      </c>
      <c r="D118" s="173" t="s">
        <v>2502</v>
      </c>
      <c r="E118" s="172" t="s">
        <v>2503</v>
      </c>
      <c r="F118" s="172">
        <v>1300</v>
      </c>
      <c r="G118" s="172">
        <v>1300</v>
      </c>
      <c r="H118" s="240">
        <v>0</v>
      </c>
      <c r="I118" s="169">
        <v>1300</v>
      </c>
      <c r="J118" s="104"/>
    </row>
    <row r="119" spans="1:10" x14ac:dyDescent="0.3">
      <c r="A119" s="165">
        <v>111</v>
      </c>
      <c r="B119" s="192" t="s">
        <v>978</v>
      </c>
      <c r="C119" s="173" t="s">
        <v>2504</v>
      </c>
      <c r="D119" s="173" t="s">
        <v>2505</v>
      </c>
      <c r="E119" s="172" t="s">
        <v>2463</v>
      </c>
      <c r="F119" s="172">
        <v>5531.2</v>
      </c>
      <c r="G119" s="172">
        <v>5531.2</v>
      </c>
      <c r="H119" s="240">
        <v>0</v>
      </c>
      <c r="I119" s="169">
        <v>5531.2</v>
      </c>
      <c r="J119" s="104"/>
    </row>
    <row r="120" spans="1:10" x14ac:dyDescent="0.3">
      <c r="A120" s="165">
        <v>112</v>
      </c>
      <c r="B120" s="192">
        <v>43839</v>
      </c>
      <c r="C120" s="173" t="s">
        <v>1595</v>
      </c>
      <c r="D120" s="173" t="s">
        <v>2506</v>
      </c>
      <c r="E120" s="172" t="s">
        <v>2341</v>
      </c>
      <c r="F120" s="172">
        <v>6250</v>
      </c>
      <c r="G120" s="172">
        <v>6250</v>
      </c>
      <c r="H120" s="240">
        <v>0</v>
      </c>
      <c r="I120" s="169">
        <v>6250</v>
      </c>
      <c r="J120" s="104"/>
    </row>
    <row r="121" spans="1:10" x14ac:dyDescent="0.3">
      <c r="A121" s="165">
        <v>113</v>
      </c>
      <c r="B121" s="192" t="s">
        <v>1082</v>
      </c>
      <c r="C121" s="173" t="s">
        <v>2507</v>
      </c>
      <c r="D121" s="173" t="s">
        <v>2508</v>
      </c>
      <c r="E121" s="172" t="s">
        <v>2463</v>
      </c>
      <c r="F121" s="172">
        <v>28410.85</v>
      </c>
      <c r="G121" s="172">
        <v>28410.85</v>
      </c>
      <c r="H121" s="240">
        <v>0</v>
      </c>
      <c r="I121" s="169">
        <v>28410.85</v>
      </c>
      <c r="J121" s="104"/>
    </row>
    <row r="122" spans="1:10" ht="45" x14ac:dyDescent="0.3">
      <c r="A122" s="165">
        <v>114</v>
      </c>
      <c r="B122" s="192">
        <v>44174</v>
      </c>
      <c r="C122" s="173" t="s">
        <v>2509</v>
      </c>
      <c r="D122" s="173" t="s">
        <v>2510</v>
      </c>
      <c r="E122" s="172" t="s">
        <v>2511</v>
      </c>
      <c r="F122" s="172">
        <v>14500</v>
      </c>
      <c r="G122" s="172">
        <v>14500</v>
      </c>
      <c r="H122" s="240">
        <v>0</v>
      </c>
      <c r="I122" s="169">
        <v>14500</v>
      </c>
      <c r="J122" s="104"/>
    </row>
    <row r="123" spans="1:10" x14ac:dyDescent="0.3">
      <c r="A123" s="165">
        <v>115</v>
      </c>
      <c r="B123" s="192" t="s">
        <v>824</v>
      </c>
      <c r="C123" s="173" t="s">
        <v>2512</v>
      </c>
      <c r="D123" s="173" t="s">
        <v>2513</v>
      </c>
      <c r="E123" s="172" t="s">
        <v>2422</v>
      </c>
      <c r="F123" s="172">
        <v>300</v>
      </c>
      <c r="G123" s="172">
        <v>300</v>
      </c>
      <c r="H123" s="240">
        <v>0</v>
      </c>
      <c r="I123" s="169">
        <v>300</v>
      </c>
      <c r="J123" s="104"/>
    </row>
    <row r="124" spans="1:10" ht="30" x14ac:dyDescent="0.3">
      <c r="A124" s="165">
        <v>116</v>
      </c>
      <c r="B124" s="192" t="s">
        <v>1015</v>
      </c>
      <c r="C124" s="173" t="s">
        <v>2514</v>
      </c>
      <c r="D124" s="173" t="s">
        <v>2515</v>
      </c>
      <c r="E124" s="172" t="s">
        <v>2422</v>
      </c>
      <c r="F124" s="172">
        <v>150</v>
      </c>
      <c r="G124" s="172">
        <v>150</v>
      </c>
      <c r="H124" s="240">
        <v>0</v>
      </c>
      <c r="I124" s="169">
        <v>150</v>
      </c>
      <c r="J124" s="104"/>
    </row>
    <row r="125" spans="1:10" ht="30" x14ac:dyDescent="0.3">
      <c r="A125" s="165">
        <v>117</v>
      </c>
      <c r="B125" s="192">
        <v>44144</v>
      </c>
      <c r="C125" s="173" t="s">
        <v>2516</v>
      </c>
      <c r="D125" s="173" t="s">
        <v>2517</v>
      </c>
      <c r="E125" s="172" t="s">
        <v>2422</v>
      </c>
      <c r="F125" s="172">
        <v>200</v>
      </c>
      <c r="G125" s="172">
        <v>200</v>
      </c>
      <c r="H125" s="240">
        <v>0</v>
      </c>
      <c r="I125" s="169">
        <v>200</v>
      </c>
      <c r="J125" s="104"/>
    </row>
    <row r="126" spans="1:10" x14ac:dyDescent="0.3">
      <c r="A126" s="165" t="s">
        <v>261</v>
      </c>
      <c r="B126" s="192"/>
      <c r="C126" s="173"/>
      <c r="D126" s="173"/>
      <c r="E126" s="172"/>
      <c r="F126" s="172"/>
      <c r="G126" s="241"/>
      <c r="H126" s="250" t="s">
        <v>374</v>
      </c>
      <c r="I126" s="353">
        <f>SUM(I9:I125)</f>
        <v>2341920.0799999996</v>
      </c>
      <c r="J126" s="104"/>
    </row>
    <row r="128" spans="1:10" x14ac:dyDescent="0.3">
      <c r="A128" s="179" t="s">
        <v>396</v>
      </c>
    </row>
    <row r="130" spans="1:12" x14ac:dyDescent="0.3">
      <c r="B130" s="181" t="s">
        <v>96</v>
      </c>
      <c r="F130" s="182"/>
    </row>
    <row r="131" spans="1:12" x14ac:dyDescent="0.3">
      <c r="F131" s="180"/>
      <c r="I131" s="180"/>
      <c r="J131" s="180"/>
      <c r="K131" s="180"/>
      <c r="L131" s="180"/>
    </row>
    <row r="132" spans="1:12" x14ac:dyDescent="0.3">
      <c r="C132" s="183"/>
      <c r="F132" s="183"/>
      <c r="G132" s="183"/>
      <c r="H132" s="186"/>
      <c r="I132" s="184"/>
      <c r="J132" s="180"/>
      <c r="K132" s="180"/>
      <c r="L132" s="180"/>
    </row>
    <row r="133" spans="1:12" x14ac:dyDescent="0.3">
      <c r="A133" s="180"/>
      <c r="C133" s="185" t="s">
        <v>251</v>
      </c>
      <c r="F133" s="186" t="s">
        <v>256</v>
      </c>
      <c r="G133" s="185"/>
      <c r="H133" s="185"/>
      <c r="I133" s="184"/>
      <c r="J133" s="180"/>
      <c r="K133" s="180"/>
      <c r="L133" s="180"/>
    </row>
    <row r="134" spans="1:12" x14ac:dyDescent="0.3">
      <c r="A134" s="180"/>
      <c r="C134" s="187" t="s">
        <v>127</v>
      </c>
      <c r="F134" s="179" t="s">
        <v>252</v>
      </c>
      <c r="I134" s="180"/>
      <c r="J134" s="180"/>
      <c r="K134" s="180"/>
      <c r="L134" s="180"/>
    </row>
    <row r="135" spans="1:12" s="180" customFormat="1" x14ac:dyDescent="0.3">
      <c r="B135" s="179"/>
      <c r="C135" s="187"/>
      <c r="G135" s="187"/>
      <c r="H135" s="187"/>
    </row>
    <row r="136" spans="1:12" s="180" customFormat="1" ht="12.75" x14ac:dyDescent="0.2"/>
    <row r="137" spans="1:12" s="180" customFormat="1" ht="12.75" x14ac:dyDescent="0.2"/>
    <row r="138" spans="1:12" s="180" customFormat="1" ht="12.75" x14ac:dyDescent="0.2"/>
    <row r="139" spans="1:12" s="180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26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zoomScaleNormal="100" zoomScaleSheetLayoutView="100" workbookViewId="0">
      <selection activeCell="K25" sqref="K25"/>
    </sheetView>
  </sheetViews>
  <sheetFormatPr defaultColWidth="9.140625" defaultRowHeight="12.75" x14ac:dyDescent="0.2"/>
  <cols>
    <col min="1" max="1" width="7.28515625" style="195" customWidth="1"/>
    <col min="2" max="2" width="57.28515625" style="195" customWidth="1"/>
    <col min="3" max="3" width="24.140625" style="195" customWidth="1"/>
    <col min="4" max="16384" width="9.140625" style="195"/>
  </cols>
  <sheetData>
    <row r="1" spans="1:3" s="6" customFormat="1" ht="18.75" customHeight="1" x14ac:dyDescent="0.3">
      <c r="A1" s="486" t="s">
        <v>460</v>
      </c>
      <c r="B1" s="486"/>
      <c r="C1" s="358" t="s">
        <v>97</v>
      </c>
    </row>
    <row r="2" spans="1:3" s="6" customFormat="1" ht="15" x14ac:dyDescent="0.3">
      <c r="A2" s="486"/>
      <c r="B2" s="486"/>
      <c r="C2" s="355" t="str">
        <f>'ფორმა N1'!L2</f>
        <v>01.09-21.09.2020</v>
      </c>
    </row>
    <row r="3" spans="1:3" s="6" customFormat="1" ht="15" x14ac:dyDescent="0.3">
      <c r="A3" s="391" t="s">
        <v>128</v>
      </c>
      <c r="B3" s="356"/>
      <c r="C3" s="357"/>
    </row>
    <row r="4" spans="1:3" s="6" customFormat="1" ht="15" x14ac:dyDescent="0.3">
      <c r="A4" s="113"/>
      <c r="B4" s="356"/>
      <c r="C4" s="357"/>
    </row>
    <row r="5" spans="1:3" s="21" customFormat="1" ht="15" x14ac:dyDescent="0.3">
      <c r="A5" s="487" t="s">
        <v>257</v>
      </c>
      <c r="B5" s="487"/>
      <c r="C5" s="113"/>
    </row>
    <row r="6" spans="1:3" s="21" customFormat="1" ht="15" x14ac:dyDescent="0.3">
      <c r="A6" s="488" t="str">
        <f>'ფორმა N1'!A5</f>
        <v>მ.პ.გ. ქართული ოცნება დემოკრატიული საქართველო</v>
      </c>
      <c r="B6" s="488"/>
      <c r="C6" s="113"/>
    </row>
    <row r="7" spans="1:3" x14ac:dyDescent="0.2">
      <c r="A7" s="392"/>
      <c r="B7" s="392"/>
      <c r="C7" s="392"/>
    </row>
    <row r="8" spans="1:3" x14ac:dyDescent="0.2">
      <c r="A8" s="392"/>
      <c r="B8" s="392"/>
      <c r="C8" s="392"/>
    </row>
    <row r="9" spans="1:3" ht="30" customHeight="1" x14ac:dyDescent="0.2">
      <c r="A9" s="393" t="s">
        <v>64</v>
      </c>
      <c r="B9" s="393" t="s">
        <v>11</v>
      </c>
      <c r="C9" s="394" t="s">
        <v>9</v>
      </c>
    </row>
    <row r="10" spans="1:3" ht="15" x14ac:dyDescent="0.3">
      <c r="A10" s="395">
        <v>1</v>
      </c>
      <c r="B10" s="396" t="s">
        <v>57</v>
      </c>
      <c r="C10" s="411">
        <f>'ფორმა N4'!D11+'ფორმა N5'!D9</f>
        <v>4305178.33</v>
      </c>
    </row>
    <row r="11" spans="1:3" ht="15" x14ac:dyDescent="0.3">
      <c r="A11" s="398">
        <v>1.1000000000000001</v>
      </c>
      <c r="B11" s="396" t="s">
        <v>461</v>
      </c>
      <c r="C11" s="412">
        <f>'ფორმა N4'!D39+'ფორმა N5'!D37</f>
        <v>3197851</v>
      </c>
    </row>
    <row r="12" spans="1:3" ht="15" x14ac:dyDescent="0.3">
      <c r="A12" s="399" t="s">
        <v>30</v>
      </c>
      <c r="B12" s="396" t="s">
        <v>462</v>
      </c>
      <c r="C12" s="412">
        <f>'ფორმა N4'!D40+'ფორმა N5'!D38</f>
        <v>1067461</v>
      </c>
    </row>
    <row r="13" spans="1:3" ht="15" x14ac:dyDescent="0.3">
      <c r="A13" s="398">
        <v>1.2</v>
      </c>
      <c r="B13" s="396" t="s">
        <v>58</v>
      </c>
      <c r="C13" s="412">
        <f>'ფორმა N4'!D12+'ფორმა N5'!D10</f>
        <v>0</v>
      </c>
    </row>
    <row r="14" spans="1:3" ht="15" x14ac:dyDescent="0.3">
      <c r="A14" s="398">
        <v>1.3</v>
      </c>
      <c r="B14" s="396" t="s">
        <v>463</v>
      </c>
      <c r="C14" s="412">
        <f>'ფორმა N4'!D17+'ფორმა N5'!D15</f>
        <v>0</v>
      </c>
    </row>
    <row r="15" spans="1:3" ht="15" x14ac:dyDescent="0.2">
      <c r="A15" s="485"/>
      <c r="B15" s="485"/>
      <c r="C15" s="485"/>
    </row>
    <row r="16" spans="1:3" ht="30" customHeight="1" x14ac:dyDescent="0.2">
      <c r="A16" s="393" t="s">
        <v>64</v>
      </c>
      <c r="B16" s="393" t="s">
        <v>232</v>
      </c>
      <c r="C16" s="394" t="s">
        <v>67</v>
      </c>
    </row>
    <row r="17" spans="1:4" ht="15" x14ac:dyDescent="0.3">
      <c r="A17" s="395">
        <v>2</v>
      </c>
      <c r="B17" s="396" t="s">
        <v>464</v>
      </c>
      <c r="C17" s="397">
        <f>'ფორმა N2'!D9+'ფორმა N2'!C26+'ფორმა N3'!D9+'ფორმა N3'!C26</f>
        <v>5510339.4299999997</v>
      </c>
    </row>
    <row r="18" spans="1:4" ht="15" x14ac:dyDescent="0.3">
      <c r="A18" s="400">
        <v>2.1</v>
      </c>
      <c r="B18" s="396" t="s">
        <v>465</v>
      </c>
      <c r="C18" s="396">
        <f>'ფორმა N2'!D17+'ფორმა N3'!D17</f>
        <v>173420</v>
      </c>
    </row>
    <row r="19" spans="1:4" ht="15" x14ac:dyDescent="0.3">
      <c r="A19" s="400">
        <v>2.2000000000000002</v>
      </c>
      <c r="B19" s="396" t="s">
        <v>466</v>
      </c>
      <c r="C19" s="396">
        <f>'ფორმა N2'!D18+'ფორმა N3'!D18</f>
        <v>0</v>
      </c>
    </row>
    <row r="20" spans="1:4" ht="15" x14ac:dyDescent="0.3">
      <c r="A20" s="400">
        <v>2.2999999999999998</v>
      </c>
      <c r="B20" s="396" t="s">
        <v>467</v>
      </c>
      <c r="C20" s="401">
        <f>SUM(C21:C25)</f>
        <v>5336450</v>
      </c>
    </row>
    <row r="21" spans="1:4" ht="15" x14ac:dyDescent="0.3">
      <c r="A21" s="399" t="s">
        <v>468</v>
      </c>
      <c r="B21" s="402" t="s">
        <v>469</v>
      </c>
      <c r="C21" s="396">
        <f>'ფორმა N2'!D13+'ფორმა N3'!D13</f>
        <v>5316450</v>
      </c>
    </row>
    <row r="22" spans="1:4" ht="15" x14ac:dyDescent="0.3">
      <c r="A22" s="399" t="s">
        <v>470</v>
      </c>
      <c r="B22" s="402" t="s">
        <v>471</v>
      </c>
      <c r="C22" s="396">
        <f>'ფორმა N2'!C27+'ფორმა N3'!C27</f>
        <v>0</v>
      </c>
    </row>
    <row r="23" spans="1:4" ht="15" x14ac:dyDescent="0.3">
      <c r="A23" s="399" t="s">
        <v>472</v>
      </c>
      <c r="B23" s="402" t="s">
        <v>473</v>
      </c>
      <c r="C23" s="396">
        <f>'ფორმა N2'!D14+'ფორმა N3'!D14</f>
        <v>20000</v>
      </c>
    </row>
    <row r="24" spans="1:4" ht="15" x14ac:dyDescent="0.3">
      <c r="A24" s="399" t="s">
        <v>474</v>
      </c>
      <c r="B24" s="402" t="s">
        <v>475</v>
      </c>
      <c r="C24" s="396">
        <f>'ფორმა N2'!C31+'ფორმა N3'!C31</f>
        <v>0</v>
      </c>
    </row>
    <row r="25" spans="1:4" ht="15" x14ac:dyDescent="0.3">
      <c r="A25" s="399" t="s">
        <v>476</v>
      </c>
      <c r="B25" s="402" t="s">
        <v>477</v>
      </c>
      <c r="C25" s="396">
        <f>'ფორმა N2'!D11+'ფორმა N3'!D11</f>
        <v>0</v>
      </c>
    </row>
    <row r="26" spans="1:4" ht="15" x14ac:dyDescent="0.3">
      <c r="A26" s="409"/>
      <c r="B26" s="408"/>
      <c r="C26" s="407"/>
    </row>
    <row r="27" spans="1:4" ht="15" x14ac:dyDescent="0.3">
      <c r="A27" s="409"/>
      <c r="B27" s="408"/>
      <c r="C27" s="407"/>
    </row>
    <row r="28" spans="1:4" ht="15" x14ac:dyDescent="0.3">
      <c r="A28" s="21"/>
      <c r="B28" s="21"/>
      <c r="C28" s="21"/>
      <c r="D28" s="406"/>
    </row>
    <row r="29" spans="1:4" ht="15" x14ac:dyDescent="0.3">
      <c r="A29" s="193" t="s">
        <v>96</v>
      </c>
      <c r="B29" s="21"/>
      <c r="C29" s="21"/>
      <c r="D29" s="406"/>
    </row>
    <row r="30" spans="1:4" ht="15" x14ac:dyDescent="0.3">
      <c r="A30" s="21"/>
      <c r="B30" s="21"/>
      <c r="C30" s="21"/>
      <c r="D30" s="406"/>
    </row>
    <row r="31" spans="1:4" ht="15" x14ac:dyDescent="0.3">
      <c r="A31" s="21"/>
      <c r="B31" s="21"/>
      <c r="C31" s="21"/>
      <c r="D31" s="405"/>
    </row>
    <row r="32" spans="1:4" ht="15" x14ac:dyDescent="0.3">
      <c r="B32" s="193" t="s">
        <v>254</v>
      </c>
      <c r="C32" s="21"/>
      <c r="D32" s="405"/>
    </row>
    <row r="33" spans="2:4" ht="15" x14ac:dyDescent="0.3">
      <c r="B33" s="21" t="s">
        <v>253</v>
      </c>
      <c r="C33" s="21"/>
      <c r="D33" s="405"/>
    </row>
    <row r="34" spans="2:4" x14ac:dyDescent="0.2">
      <c r="B34" s="404" t="s">
        <v>127</v>
      </c>
      <c r="D34" s="403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0" sqref="D10"/>
    </sheetView>
  </sheetViews>
  <sheetFormatPr defaultColWidth="9.140625"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3" t="s">
        <v>284</v>
      </c>
      <c r="B1" s="75"/>
      <c r="C1" s="460" t="s">
        <v>97</v>
      </c>
      <c r="D1" s="460"/>
      <c r="E1" s="107"/>
    </row>
    <row r="2" spans="1:7" x14ac:dyDescent="0.3">
      <c r="A2" s="75" t="s">
        <v>128</v>
      </c>
      <c r="B2" s="75"/>
      <c r="C2" s="458" t="str">
        <f>'ფორმა N1'!L2</f>
        <v>01.09-21.09.2020</v>
      </c>
      <c r="D2" s="459"/>
      <c r="E2" s="107"/>
    </row>
    <row r="3" spans="1:7" x14ac:dyDescent="0.3">
      <c r="A3" s="73"/>
      <c r="B3" s="75"/>
      <c r="C3" s="74"/>
      <c r="D3" s="74"/>
      <c r="E3" s="107"/>
    </row>
    <row r="4" spans="1:7" x14ac:dyDescent="0.3">
      <c r="A4" s="76" t="s">
        <v>257</v>
      </c>
      <c r="B4" s="101"/>
      <c r="C4" s="102"/>
      <c r="D4" s="75"/>
      <c r="E4" s="107"/>
    </row>
    <row r="5" spans="1:7" x14ac:dyDescent="0.3">
      <c r="A5" s="217" t="str">
        <f>'ფორმა N1'!A5</f>
        <v>მ.პ.გ. ქართული ოცნება დემოკრატიული საქართველო</v>
      </c>
      <c r="B5" s="12"/>
      <c r="C5" s="12"/>
      <c r="E5" s="107"/>
    </row>
    <row r="6" spans="1:7" x14ac:dyDescent="0.3">
      <c r="A6" s="103"/>
      <c r="B6" s="103"/>
      <c r="C6" s="103"/>
      <c r="D6" s="104"/>
      <c r="E6" s="107"/>
    </row>
    <row r="7" spans="1:7" x14ac:dyDescent="0.3">
      <c r="A7" s="75"/>
      <c r="B7" s="75"/>
      <c r="C7" s="75"/>
      <c r="D7" s="75"/>
      <c r="E7" s="107"/>
    </row>
    <row r="8" spans="1:7" s="6" customFormat="1" ht="39" customHeight="1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07"/>
    </row>
    <row r="9" spans="1:7" s="7" customFormat="1" ht="16.5" customHeight="1" x14ac:dyDescent="0.3">
      <c r="A9" s="218">
        <v>1</v>
      </c>
      <c r="B9" s="218" t="s">
        <v>65</v>
      </c>
      <c r="C9" s="84">
        <f>SUM(C10,C26)</f>
        <v>0</v>
      </c>
      <c r="D9" s="84">
        <f>SUM(D10,D26)</f>
        <v>0</v>
      </c>
      <c r="E9" s="107"/>
    </row>
    <row r="10" spans="1:7" s="7" customFormat="1" ht="16.5" customHeight="1" x14ac:dyDescent="0.3">
      <c r="A10" s="86">
        <v>1.1000000000000001</v>
      </c>
      <c r="B10" s="86" t="s">
        <v>69</v>
      </c>
      <c r="C10" s="84">
        <f>SUM(C11,C12,C16,C19,C25,C26)</f>
        <v>0</v>
      </c>
      <c r="D10" s="84">
        <f>SUM(D11,D12,D16,D19,D24,D25)</f>
        <v>0</v>
      </c>
      <c r="E10" s="107"/>
    </row>
    <row r="11" spans="1:7" s="9" customFormat="1" ht="16.5" customHeight="1" x14ac:dyDescent="0.3">
      <c r="A11" s="87" t="s">
        <v>30</v>
      </c>
      <c r="B11" s="87" t="s">
        <v>68</v>
      </c>
      <c r="C11" s="8"/>
      <c r="D11" s="8"/>
      <c r="E11" s="107"/>
    </row>
    <row r="12" spans="1:7" s="10" customFormat="1" ht="16.5" customHeight="1" x14ac:dyDescent="0.3">
      <c r="A12" s="87" t="s">
        <v>31</v>
      </c>
      <c r="B12" s="87" t="s">
        <v>290</v>
      </c>
      <c r="C12" s="106">
        <f>SUM(C13:C15)</f>
        <v>0</v>
      </c>
      <c r="D12" s="106">
        <f>SUM(D13:D15)</f>
        <v>0</v>
      </c>
      <c r="E12" s="107"/>
      <c r="G12" s="67"/>
    </row>
    <row r="13" spans="1:7" s="3" customFormat="1" ht="16.5" customHeight="1" x14ac:dyDescent="0.3">
      <c r="A13" s="96" t="s">
        <v>70</v>
      </c>
      <c r="B13" s="96" t="s">
        <v>293</v>
      </c>
      <c r="C13" s="8"/>
      <c r="D13" s="8"/>
      <c r="E13" s="107"/>
    </row>
    <row r="14" spans="1:7" s="3" customFormat="1" ht="16.5" customHeight="1" x14ac:dyDescent="0.3">
      <c r="A14" s="96" t="s">
        <v>437</v>
      </c>
      <c r="B14" s="96" t="s">
        <v>436</v>
      </c>
      <c r="C14" s="8"/>
      <c r="D14" s="8"/>
      <c r="E14" s="107"/>
    </row>
    <row r="15" spans="1:7" s="3" customFormat="1" ht="16.5" customHeight="1" x14ac:dyDescent="0.3">
      <c r="A15" s="96" t="s">
        <v>438</v>
      </c>
      <c r="B15" s="96" t="s">
        <v>86</v>
      </c>
      <c r="C15" s="8"/>
      <c r="D15" s="8"/>
      <c r="E15" s="107"/>
    </row>
    <row r="16" spans="1:7" s="3" customFormat="1" ht="16.5" customHeight="1" x14ac:dyDescent="0.3">
      <c r="A16" s="87" t="s">
        <v>71</v>
      </c>
      <c r="B16" s="87" t="s">
        <v>72</v>
      </c>
      <c r="C16" s="106">
        <f>SUM(C17:C18)</f>
        <v>0</v>
      </c>
      <c r="D16" s="106">
        <f>SUM(D17:D18)</f>
        <v>0</v>
      </c>
      <c r="E16" s="107"/>
    </row>
    <row r="17" spans="1:5" s="3" customFormat="1" ht="16.5" customHeight="1" x14ac:dyDescent="0.3">
      <c r="A17" s="96" t="s">
        <v>73</v>
      </c>
      <c r="B17" s="96" t="s">
        <v>75</v>
      </c>
      <c r="C17" s="8"/>
      <c r="D17" s="8"/>
      <c r="E17" s="107"/>
    </row>
    <row r="18" spans="1:5" s="3" customFormat="1" ht="30" x14ac:dyDescent="0.3">
      <c r="A18" s="96" t="s">
        <v>74</v>
      </c>
      <c r="B18" s="96" t="s">
        <v>98</v>
      </c>
      <c r="C18" s="8"/>
      <c r="D18" s="8"/>
      <c r="E18" s="107"/>
    </row>
    <row r="19" spans="1:5" s="3" customFormat="1" ht="16.5" customHeigh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07"/>
    </row>
    <row r="20" spans="1:5" s="3" customFormat="1" ht="16.5" customHeight="1" x14ac:dyDescent="0.3">
      <c r="A20" s="96" t="s">
        <v>77</v>
      </c>
      <c r="B20" s="96" t="s">
        <v>78</v>
      </c>
      <c r="C20" s="8"/>
      <c r="D20" s="8"/>
      <c r="E20" s="107"/>
    </row>
    <row r="21" spans="1:5" s="3" customFormat="1" ht="30" x14ac:dyDescent="0.3">
      <c r="A21" s="96" t="s">
        <v>81</v>
      </c>
      <c r="B21" s="96" t="s">
        <v>79</v>
      </c>
      <c r="C21" s="8"/>
      <c r="D21" s="8"/>
      <c r="E21" s="107"/>
    </row>
    <row r="22" spans="1:5" s="3" customFormat="1" ht="16.5" customHeight="1" x14ac:dyDescent="0.3">
      <c r="A22" s="96" t="s">
        <v>82</v>
      </c>
      <c r="B22" s="96" t="s">
        <v>80</v>
      </c>
      <c r="C22" s="8"/>
      <c r="D22" s="8"/>
      <c r="E22" s="107"/>
    </row>
    <row r="23" spans="1:5" s="3" customFormat="1" ht="16.5" customHeight="1" x14ac:dyDescent="0.3">
      <c r="A23" s="96" t="s">
        <v>83</v>
      </c>
      <c r="B23" s="96" t="s">
        <v>384</v>
      </c>
      <c r="C23" s="8"/>
      <c r="D23" s="8"/>
      <c r="E23" s="107"/>
    </row>
    <row r="24" spans="1:5" s="3" customFormat="1" ht="16.5" customHeight="1" x14ac:dyDescent="0.3">
      <c r="A24" s="87" t="s">
        <v>84</v>
      </c>
      <c r="B24" s="87" t="s">
        <v>385</v>
      </c>
      <c r="C24" s="242"/>
      <c r="D24" s="8"/>
      <c r="E24" s="107"/>
    </row>
    <row r="25" spans="1:5" s="3" customFormat="1" x14ac:dyDescent="0.3">
      <c r="A25" s="87" t="s">
        <v>234</v>
      </c>
      <c r="B25" s="87" t="s">
        <v>391</v>
      </c>
      <c r="C25" s="8"/>
      <c r="D25" s="8"/>
      <c r="E25" s="107"/>
    </row>
    <row r="26" spans="1:5" ht="16.5" customHeight="1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07"/>
    </row>
    <row r="27" spans="1:5" ht="16.5" customHeight="1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07"/>
    </row>
    <row r="28" spans="1:5" x14ac:dyDescent="0.3">
      <c r="A28" s="226" t="s">
        <v>87</v>
      </c>
      <c r="B28" s="226" t="s">
        <v>291</v>
      </c>
      <c r="C28" s="8"/>
      <c r="D28" s="8"/>
      <c r="E28" s="107"/>
    </row>
    <row r="29" spans="1:5" x14ac:dyDescent="0.3">
      <c r="A29" s="226" t="s">
        <v>88</v>
      </c>
      <c r="B29" s="226" t="s">
        <v>294</v>
      </c>
      <c r="C29" s="8"/>
      <c r="D29" s="8"/>
      <c r="E29" s="107"/>
    </row>
    <row r="30" spans="1:5" x14ac:dyDescent="0.3">
      <c r="A30" s="226" t="s">
        <v>393</v>
      </c>
      <c r="B30" s="226" t="s">
        <v>292</v>
      </c>
      <c r="C30" s="8"/>
      <c r="D30" s="8"/>
      <c r="E30" s="107"/>
    </row>
    <row r="31" spans="1:5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07"/>
    </row>
    <row r="32" spans="1:5" x14ac:dyDescent="0.3">
      <c r="A32" s="226" t="s">
        <v>12</v>
      </c>
      <c r="B32" s="226" t="s">
        <v>439</v>
      </c>
      <c r="C32" s="8"/>
      <c r="D32" s="8"/>
      <c r="E32" s="107"/>
    </row>
    <row r="33" spans="1:9" x14ac:dyDescent="0.3">
      <c r="A33" s="226" t="s">
        <v>13</v>
      </c>
      <c r="B33" s="226" t="s">
        <v>440</v>
      </c>
      <c r="C33" s="8"/>
      <c r="D33" s="8"/>
      <c r="E33" s="107"/>
    </row>
    <row r="34" spans="1:9" x14ac:dyDescent="0.3">
      <c r="A34" s="226" t="s">
        <v>264</v>
      </c>
      <c r="B34" s="226" t="s">
        <v>441</v>
      </c>
      <c r="C34" s="8"/>
      <c r="D34" s="8"/>
      <c r="E34" s="107"/>
    </row>
    <row r="35" spans="1:9" x14ac:dyDescent="0.3">
      <c r="A35" s="87" t="s">
        <v>34</v>
      </c>
      <c r="B35" s="239" t="s">
        <v>390</v>
      </c>
      <c r="C35" s="8"/>
      <c r="D35" s="8"/>
      <c r="E35" s="107"/>
    </row>
    <row r="36" spans="1:9" x14ac:dyDescent="0.3">
      <c r="D36" s="27"/>
      <c r="E36" s="108"/>
      <c r="F36" s="27"/>
    </row>
    <row r="37" spans="1:9" x14ac:dyDescent="0.3">
      <c r="A37" s="1"/>
      <c r="D37" s="27"/>
      <c r="E37" s="108"/>
      <c r="F37" s="27"/>
    </row>
    <row r="38" spans="1:9" x14ac:dyDescent="0.3">
      <c r="D38" s="27"/>
      <c r="E38" s="108"/>
      <c r="F38" s="27"/>
    </row>
    <row r="39" spans="1:9" x14ac:dyDescent="0.3">
      <c r="D39" s="27"/>
      <c r="E39" s="108"/>
      <c r="F39" s="27"/>
    </row>
    <row r="40" spans="1:9" x14ac:dyDescent="0.3">
      <c r="A40" s="68" t="s">
        <v>96</v>
      </c>
      <c r="D40" s="27"/>
      <c r="E40" s="108"/>
      <c r="F40" s="27"/>
    </row>
    <row r="41" spans="1:9" x14ac:dyDescent="0.3">
      <c r="D41" s="27"/>
      <c r="E41" s="109"/>
      <c r="F41" s="109"/>
      <c r="G41"/>
      <c r="H41"/>
      <c r="I41"/>
    </row>
    <row r="42" spans="1:9" x14ac:dyDescent="0.3">
      <c r="D42" s="110"/>
      <c r="E42" s="109"/>
      <c r="F42" s="109"/>
      <c r="G42"/>
      <c r="H42"/>
      <c r="I42"/>
    </row>
    <row r="43" spans="1:9" x14ac:dyDescent="0.3">
      <c r="A43"/>
      <c r="B43" s="68" t="s">
        <v>254</v>
      </c>
      <c r="D43" s="110"/>
      <c r="E43" s="109"/>
      <c r="F43" s="109"/>
      <c r="G43"/>
      <c r="H43"/>
      <c r="I43"/>
    </row>
    <row r="44" spans="1:9" x14ac:dyDescent="0.3">
      <c r="A44"/>
      <c r="B44" s="2" t="s">
        <v>253</v>
      </c>
      <c r="D44" s="110"/>
      <c r="E44" s="109"/>
      <c r="F44" s="109"/>
      <c r="G44"/>
      <c r="H44"/>
      <c r="I44"/>
    </row>
    <row r="45" spans="1:9" customFormat="1" ht="12.75" x14ac:dyDescent="0.2">
      <c r="B45" s="65" t="s">
        <v>127</v>
      </c>
      <c r="D45" s="109"/>
      <c r="E45" s="109"/>
      <c r="F45" s="109"/>
    </row>
    <row r="46" spans="1:9" x14ac:dyDescent="0.3">
      <c r="D46" s="27"/>
      <c r="E46" s="108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4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4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4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10" zoomScale="80" zoomScaleNormal="100" zoomScaleSheetLayoutView="80" workbookViewId="0">
      <selection activeCell="J17" sqref="J17"/>
    </sheetView>
  </sheetViews>
  <sheetFormatPr defaultColWidth="9.140625" defaultRowHeight="15" x14ac:dyDescent="0.3"/>
  <cols>
    <col min="1" max="1" width="14.28515625" style="21" bestFit="1" customWidth="1"/>
    <col min="2" max="2" width="80" style="235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3" t="s">
        <v>255</v>
      </c>
      <c r="B1" s="231"/>
      <c r="C1" s="460" t="s">
        <v>97</v>
      </c>
      <c r="D1" s="460"/>
      <c r="E1" s="112"/>
    </row>
    <row r="2" spans="1:12" s="6" customFormat="1" x14ac:dyDescent="0.3">
      <c r="A2" s="75" t="s">
        <v>128</v>
      </c>
      <c r="B2" s="231"/>
      <c r="C2" s="461" t="str">
        <f>'ფორმა N1'!L2</f>
        <v>01.09-21.09.2020</v>
      </c>
      <c r="D2" s="462"/>
      <c r="E2" s="112"/>
    </row>
    <row r="3" spans="1:12" s="6" customFormat="1" x14ac:dyDescent="0.3">
      <c r="A3" s="75"/>
      <c r="B3" s="231"/>
      <c r="C3" s="74"/>
      <c r="D3" s="74"/>
      <c r="E3" s="112"/>
    </row>
    <row r="4" spans="1:12" s="2" customFormat="1" x14ac:dyDescent="0.3">
      <c r="A4" s="76" t="str">
        <f>'ფორმა N2'!A4</f>
        <v>ანგარიშვალდებული პირის დასახელება:</v>
      </c>
      <c r="B4" s="232"/>
      <c r="C4" s="75"/>
      <c r="D4" s="75"/>
      <c r="E4" s="107"/>
      <c r="L4" s="6"/>
    </row>
    <row r="5" spans="1:12" s="2" customFormat="1" x14ac:dyDescent="0.3">
      <c r="A5" s="118" t="str">
        <f>'ფორმა N1'!A5</f>
        <v>მ.პ.გ. ქართული ოცნება დემოკრატიული საქართველო</v>
      </c>
      <c r="B5" s="233"/>
      <c r="C5" s="59"/>
      <c r="D5" s="59"/>
      <c r="E5" s="107"/>
    </row>
    <row r="6" spans="1:12" s="2" customFormat="1" x14ac:dyDescent="0.3">
      <c r="A6" s="76"/>
      <c r="B6" s="232"/>
      <c r="C6" s="75"/>
      <c r="D6" s="75"/>
      <c r="E6" s="107"/>
    </row>
    <row r="7" spans="1:12" s="6" customFormat="1" ht="18" x14ac:dyDescent="0.3">
      <c r="A7" s="99"/>
      <c r="B7" s="111"/>
      <c r="C7" s="77"/>
      <c r="D7" s="77"/>
      <c r="E7" s="112"/>
    </row>
    <row r="8" spans="1:12" s="6" customFormat="1" ht="30" x14ac:dyDescent="0.3">
      <c r="A8" s="105" t="s">
        <v>64</v>
      </c>
      <c r="B8" s="78" t="s">
        <v>232</v>
      </c>
      <c r="C8" s="78" t="s">
        <v>66</v>
      </c>
      <c r="D8" s="78" t="s">
        <v>67</v>
      </c>
      <c r="E8" s="112"/>
      <c r="F8" s="20"/>
    </row>
    <row r="9" spans="1:12" s="7" customFormat="1" x14ac:dyDescent="0.3">
      <c r="A9" s="218">
        <v>1</v>
      </c>
      <c r="B9" s="218" t="s">
        <v>65</v>
      </c>
      <c r="C9" s="84">
        <f>SUM(C10,C26)</f>
        <v>6109503</v>
      </c>
      <c r="D9" s="84">
        <f>SUM(D10,D26)</f>
        <v>5510339.4299999997</v>
      </c>
      <c r="E9" s="112"/>
    </row>
    <row r="10" spans="1:12" s="7" customFormat="1" x14ac:dyDescent="0.3">
      <c r="A10" s="86">
        <v>1.1000000000000001</v>
      </c>
      <c r="B10" s="86" t="s">
        <v>69</v>
      </c>
      <c r="C10" s="84">
        <f>SUM(C11,C12,C16,C19,C25,C26)</f>
        <v>6109503</v>
      </c>
      <c r="D10" s="84">
        <f>SUM(D11,D12,D16,D19,D24,D25)</f>
        <v>5510339.4299999997</v>
      </c>
      <c r="E10" s="112"/>
    </row>
    <row r="11" spans="1:12" s="9" customFormat="1" ht="18" x14ac:dyDescent="0.3">
      <c r="A11" s="87" t="s">
        <v>30</v>
      </c>
      <c r="B11" s="87" t="s">
        <v>68</v>
      </c>
      <c r="C11" s="8"/>
      <c r="D11" s="8"/>
      <c r="E11" s="112"/>
    </row>
    <row r="12" spans="1:12" s="10" customFormat="1" x14ac:dyDescent="0.3">
      <c r="A12" s="87" t="s">
        <v>31</v>
      </c>
      <c r="B12" s="87" t="s">
        <v>290</v>
      </c>
      <c r="C12" s="106">
        <f>SUM(C13:C15)</f>
        <v>5336450</v>
      </c>
      <c r="D12" s="106">
        <f>SUM(D13:D15)</f>
        <v>5336450</v>
      </c>
      <c r="E12" s="112"/>
    </row>
    <row r="13" spans="1:12" s="3" customFormat="1" x14ac:dyDescent="0.3">
      <c r="A13" s="96" t="s">
        <v>70</v>
      </c>
      <c r="B13" s="96" t="s">
        <v>293</v>
      </c>
      <c r="C13" s="8">
        <v>5316450</v>
      </c>
      <c r="D13" s="8">
        <v>5316450</v>
      </c>
      <c r="E13" s="112"/>
    </row>
    <row r="14" spans="1:12" s="3" customFormat="1" x14ac:dyDescent="0.3">
      <c r="A14" s="96" t="s">
        <v>437</v>
      </c>
      <c r="B14" s="96" t="s">
        <v>436</v>
      </c>
      <c r="C14" s="8">
        <v>20000</v>
      </c>
      <c r="D14" s="8">
        <v>20000</v>
      </c>
      <c r="E14" s="112"/>
    </row>
    <row r="15" spans="1:12" s="3" customFormat="1" x14ac:dyDescent="0.3">
      <c r="A15" s="96" t="s">
        <v>438</v>
      </c>
      <c r="B15" s="96" t="s">
        <v>86</v>
      </c>
      <c r="C15" s="8"/>
      <c r="D15" s="8"/>
      <c r="E15" s="112"/>
    </row>
    <row r="16" spans="1:12" s="3" customFormat="1" x14ac:dyDescent="0.3">
      <c r="A16" s="87" t="s">
        <v>71</v>
      </c>
      <c r="B16" s="87" t="s">
        <v>72</v>
      </c>
      <c r="C16" s="106">
        <f>SUM(C17:C18)</f>
        <v>773053</v>
      </c>
      <c r="D16" s="106">
        <f>SUM(D17:D18)</f>
        <v>173420</v>
      </c>
      <c r="E16" s="112"/>
    </row>
    <row r="17" spans="1:7" s="3" customFormat="1" x14ac:dyDescent="0.3">
      <c r="A17" s="96" t="s">
        <v>73</v>
      </c>
      <c r="B17" s="96" t="s">
        <v>75</v>
      </c>
      <c r="C17" s="8">
        <f>173420+599633</f>
        <v>773053</v>
      </c>
      <c r="D17" s="8">
        <v>173420</v>
      </c>
      <c r="E17" s="112"/>
      <c r="G17" s="3">
        <f>C17-D17</f>
        <v>599633</v>
      </c>
    </row>
    <row r="18" spans="1:7" s="3" customFormat="1" ht="30" x14ac:dyDescent="0.3">
      <c r="A18" s="96" t="s">
        <v>74</v>
      </c>
      <c r="B18" s="96" t="s">
        <v>98</v>
      </c>
      <c r="C18" s="8"/>
      <c r="D18" s="8"/>
      <c r="E18" s="112"/>
    </row>
    <row r="19" spans="1:7" s="3" customFormat="1" x14ac:dyDescent="0.3">
      <c r="A19" s="87" t="s">
        <v>76</v>
      </c>
      <c r="B19" s="87" t="s">
        <v>371</v>
      </c>
      <c r="C19" s="106">
        <f>SUM(C20:C23)</f>
        <v>0</v>
      </c>
      <c r="D19" s="106">
        <f>SUM(D20:D23)</f>
        <v>0</v>
      </c>
      <c r="E19" s="112"/>
    </row>
    <row r="20" spans="1:7" s="3" customFormat="1" x14ac:dyDescent="0.3">
      <c r="A20" s="96" t="s">
        <v>77</v>
      </c>
      <c r="B20" s="96" t="s">
        <v>78</v>
      </c>
      <c r="C20" s="8"/>
      <c r="D20" s="8"/>
      <c r="E20" s="112"/>
    </row>
    <row r="21" spans="1:7" s="3" customFormat="1" ht="30" x14ac:dyDescent="0.3">
      <c r="A21" s="96" t="s">
        <v>81</v>
      </c>
      <c r="B21" s="96" t="s">
        <v>79</v>
      </c>
      <c r="C21" s="8"/>
      <c r="D21" s="8"/>
      <c r="E21" s="112"/>
    </row>
    <row r="22" spans="1:7" s="3" customFormat="1" x14ac:dyDescent="0.3">
      <c r="A22" s="96" t="s">
        <v>82</v>
      </c>
      <c r="B22" s="96" t="s">
        <v>80</v>
      </c>
      <c r="C22" s="8"/>
      <c r="D22" s="8"/>
      <c r="E22" s="112"/>
    </row>
    <row r="23" spans="1:7" s="3" customFormat="1" x14ac:dyDescent="0.3">
      <c r="A23" s="96" t="s">
        <v>83</v>
      </c>
      <c r="B23" s="96" t="s">
        <v>384</v>
      </c>
      <c r="C23" s="8"/>
      <c r="D23" s="8"/>
      <c r="E23" s="112"/>
    </row>
    <row r="24" spans="1:7" s="3" customFormat="1" x14ac:dyDescent="0.3">
      <c r="A24" s="87" t="s">
        <v>84</v>
      </c>
      <c r="B24" s="87" t="s">
        <v>385</v>
      </c>
      <c r="C24" s="242"/>
      <c r="D24" s="8"/>
      <c r="E24" s="112"/>
    </row>
    <row r="25" spans="1:7" s="3" customFormat="1" x14ac:dyDescent="0.3">
      <c r="A25" s="87" t="s">
        <v>234</v>
      </c>
      <c r="B25" s="87" t="s">
        <v>391</v>
      </c>
      <c r="C25" s="8"/>
      <c r="D25" s="8">
        <f>847.43-378</f>
        <v>469.42999999999995</v>
      </c>
      <c r="E25" s="112"/>
    </row>
    <row r="26" spans="1:7" x14ac:dyDescent="0.3">
      <c r="A26" s="86">
        <v>1.2</v>
      </c>
      <c r="B26" s="86" t="s">
        <v>85</v>
      </c>
      <c r="C26" s="84">
        <f>SUM(C27,C35)</f>
        <v>0</v>
      </c>
      <c r="D26" s="84">
        <f>SUM(D27,D35)</f>
        <v>0</v>
      </c>
      <c r="E26" s="112"/>
    </row>
    <row r="27" spans="1:7" x14ac:dyDescent="0.3">
      <c r="A27" s="87" t="s">
        <v>32</v>
      </c>
      <c r="B27" s="87" t="s">
        <v>293</v>
      </c>
      <c r="C27" s="106">
        <f>SUM(C28:C30)</f>
        <v>0</v>
      </c>
      <c r="D27" s="106">
        <f>SUM(D28:D30)</f>
        <v>0</v>
      </c>
      <c r="E27" s="112"/>
    </row>
    <row r="28" spans="1:7" x14ac:dyDescent="0.3">
      <c r="A28" s="226" t="s">
        <v>87</v>
      </c>
      <c r="B28" s="226" t="s">
        <v>291</v>
      </c>
      <c r="C28" s="8"/>
      <c r="D28" s="8"/>
      <c r="E28" s="112"/>
    </row>
    <row r="29" spans="1:7" x14ac:dyDescent="0.3">
      <c r="A29" s="226" t="s">
        <v>88</v>
      </c>
      <c r="B29" s="226" t="s">
        <v>294</v>
      </c>
      <c r="C29" s="8"/>
      <c r="D29" s="8"/>
      <c r="E29" s="112"/>
    </row>
    <row r="30" spans="1:7" x14ac:dyDescent="0.3">
      <c r="A30" s="226" t="s">
        <v>393</v>
      </c>
      <c r="B30" s="226" t="s">
        <v>292</v>
      </c>
      <c r="C30" s="8"/>
      <c r="D30" s="8"/>
      <c r="E30" s="112"/>
    </row>
    <row r="31" spans="1:7" x14ac:dyDescent="0.3">
      <c r="A31" s="87" t="s">
        <v>33</v>
      </c>
      <c r="B31" s="87" t="s">
        <v>436</v>
      </c>
      <c r="C31" s="106">
        <f>SUM(C32:C34)</f>
        <v>0</v>
      </c>
      <c r="D31" s="106">
        <f>SUM(D32:D34)</f>
        <v>0</v>
      </c>
      <c r="E31" s="112"/>
    </row>
    <row r="32" spans="1:7" x14ac:dyDescent="0.3">
      <c r="A32" s="226" t="s">
        <v>12</v>
      </c>
      <c r="B32" s="226" t="s">
        <v>439</v>
      </c>
      <c r="C32" s="8"/>
      <c r="D32" s="8"/>
      <c r="E32" s="112"/>
    </row>
    <row r="33" spans="1:9" x14ac:dyDescent="0.3">
      <c r="A33" s="226" t="s">
        <v>13</v>
      </c>
      <c r="B33" s="226" t="s">
        <v>440</v>
      </c>
      <c r="C33" s="8"/>
      <c r="D33" s="8"/>
      <c r="E33" s="112"/>
    </row>
    <row r="34" spans="1:9" x14ac:dyDescent="0.3">
      <c r="A34" s="226" t="s">
        <v>264</v>
      </c>
      <c r="B34" s="226" t="s">
        <v>441</v>
      </c>
      <c r="C34" s="8"/>
      <c r="D34" s="8"/>
      <c r="E34" s="112"/>
    </row>
    <row r="35" spans="1:9" s="23" customFormat="1" x14ac:dyDescent="0.3">
      <c r="A35" s="87" t="s">
        <v>34</v>
      </c>
      <c r="B35" s="239" t="s">
        <v>390</v>
      </c>
      <c r="C35" s="8"/>
      <c r="D35" s="8"/>
    </row>
    <row r="36" spans="1:9" s="2" customFormat="1" x14ac:dyDescent="0.3">
      <c r="A36" s="1"/>
      <c r="B36" s="234"/>
      <c r="E36" s="5"/>
    </row>
    <row r="37" spans="1:9" s="2" customFormat="1" x14ac:dyDescent="0.3">
      <c r="B37" s="234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8" t="s">
        <v>96</v>
      </c>
      <c r="B40" s="234"/>
      <c r="E40" s="5"/>
    </row>
    <row r="41" spans="1:9" s="2" customFormat="1" x14ac:dyDescent="0.3">
      <c r="B41" s="234"/>
      <c r="E41"/>
      <c r="F41"/>
      <c r="G41"/>
      <c r="H41"/>
      <c r="I41"/>
    </row>
    <row r="42" spans="1:9" s="2" customFormat="1" x14ac:dyDescent="0.3">
      <c r="B42" s="234"/>
      <c r="D42" s="12"/>
      <c r="E42"/>
      <c r="F42"/>
      <c r="G42"/>
      <c r="H42"/>
      <c r="I42"/>
    </row>
    <row r="43" spans="1:9" s="2" customFormat="1" x14ac:dyDescent="0.3">
      <c r="A43"/>
      <c r="B43" s="236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4" t="s">
        <v>253</v>
      </c>
      <c r="D44" s="12"/>
      <c r="E44"/>
      <c r="F44"/>
      <c r="G44"/>
      <c r="H44"/>
      <c r="I44"/>
    </row>
    <row r="45" spans="1:9" customFormat="1" ht="12.75" x14ac:dyDescent="0.2">
      <c r="B45" s="237" t="s">
        <v>127</v>
      </c>
    </row>
    <row r="46" spans="1:9" customFormat="1" ht="12.75" x14ac:dyDescent="0.2">
      <c r="B46" s="238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C3" sqref="C3"/>
    </sheetView>
  </sheetViews>
  <sheetFormatPr defaultColWidth="9.140625"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443</v>
      </c>
      <c r="B1" s="215"/>
      <c r="C1" s="460" t="s">
        <v>97</v>
      </c>
      <c r="D1" s="460"/>
      <c r="E1" s="90"/>
    </row>
    <row r="2" spans="1:5" s="6" customFormat="1" x14ac:dyDescent="0.3">
      <c r="A2" s="362" t="s">
        <v>445</v>
      </c>
      <c r="B2" s="215"/>
      <c r="C2" s="458" t="str">
        <f>'ფორმა N1'!L2</f>
        <v>01.09-21.09.2020</v>
      </c>
      <c r="D2" s="459"/>
      <c r="E2" s="90"/>
    </row>
    <row r="3" spans="1:5" s="6" customFormat="1" x14ac:dyDescent="0.3">
      <c r="A3" s="362" t="s">
        <v>444</v>
      </c>
      <c r="B3" s="215"/>
      <c r="C3" s="216"/>
      <c r="D3" s="216"/>
      <c r="E3" s="90"/>
    </row>
    <row r="4" spans="1:5" s="6" customFormat="1" x14ac:dyDescent="0.3">
      <c r="A4" s="75" t="s">
        <v>128</v>
      </c>
      <c r="B4" s="215"/>
      <c r="C4" s="216"/>
      <c r="D4" s="216"/>
      <c r="E4" s="90"/>
    </row>
    <row r="5" spans="1:5" s="6" customFormat="1" x14ac:dyDescent="0.3">
      <c r="A5" s="75"/>
      <c r="B5" s="215"/>
      <c r="C5" s="216"/>
      <c r="D5" s="216"/>
      <c r="E5" s="90"/>
    </row>
    <row r="6" spans="1:5" x14ac:dyDescent="0.3">
      <c r="A6" s="76" t="str">
        <f>'[1]ფორმა N2'!A4</f>
        <v>ანგარიშვალდებული პირის დასახელება:</v>
      </c>
      <c r="B6" s="76"/>
      <c r="C6" s="75"/>
      <c r="D6" s="75"/>
      <c r="E6" s="91"/>
    </row>
    <row r="7" spans="1:5" x14ac:dyDescent="0.3">
      <c r="A7" s="217" t="str">
        <f>'ფორმა N1'!A5</f>
        <v>მ.პ.გ. ქართული ოცნება დემოკრატიული საქართველო</v>
      </c>
      <c r="B7" s="79"/>
      <c r="C7" s="80"/>
      <c r="D7" s="80"/>
      <c r="E7" s="91"/>
    </row>
    <row r="8" spans="1:5" x14ac:dyDescent="0.3">
      <c r="A8" s="76"/>
      <c r="B8" s="76"/>
      <c r="C8" s="75"/>
      <c r="D8" s="75"/>
      <c r="E8" s="91"/>
    </row>
    <row r="9" spans="1:5" s="6" customFormat="1" x14ac:dyDescent="0.3">
      <c r="A9" s="215"/>
      <c r="B9" s="215"/>
      <c r="C9" s="77"/>
      <c r="D9" s="77"/>
      <c r="E9" s="90"/>
    </row>
    <row r="10" spans="1:5" s="6" customFormat="1" ht="30" x14ac:dyDescent="0.3">
      <c r="A10" s="88" t="s">
        <v>64</v>
      </c>
      <c r="B10" s="89" t="s">
        <v>11</v>
      </c>
      <c r="C10" s="78" t="s">
        <v>10</v>
      </c>
      <c r="D10" s="78" t="s">
        <v>9</v>
      </c>
      <c r="E10" s="90"/>
    </row>
    <row r="11" spans="1:5" s="7" customFormat="1" x14ac:dyDescent="0.2">
      <c r="A11" s="218">
        <v>1</v>
      </c>
      <c r="B11" s="218" t="s">
        <v>57</v>
      </c>
      <c r="C11" s="81">
        <f>SUM(C12,C16,C56,C59,C60,C61,C79)</f>
        <v>0</v>
      </c>
      <c r="D11" s="81">
        <f>SUM(D12,D16,D56,D59,D60,D61,D67,D75,D76)</f>
        <v>0</v>
      </c>
      <c r="E11" s="219"/>
    </row>
    <row r="12" spans="1:5" s="9" customFormat="1" ht="18" x14ac:dyDescent="0.2">
      <c r="A12" s="86">
        <v>1.1000000000000001</v>
      </c>
      <c r="B12" s="86" t="s">
        <v>58</v>
      </c>
      <c r="C12" s="82">
        <f>SUM(C13:C15)</f>
        <v>0</v>
      </c>
      <c r="D12" s="82">
        <f>SUM(D13:D15)</f>
        <v>0</v>
      </c>
      <c r="E12" s="92"/>
    </row>
    <row r="13" spans="1:5" s="10" customFormat="1" x14ac:dyDescent="0.2">
      <c r="A13" s="87" t="s">
        <v>30</v>
      </c>
      <c r="B13" s="87" t="s">
        <v>59</v>
      </c>
      <c r="C13" s="4"/>
      <c r="D13" s="4"/>
      <c r="E13" s="93"/>
    </row>
    <row r="14" spans="1:5" s="3" customFormat="1" x14ac:dyDescent="0.2">
      <c r="A14" s="87" t="s">
        <v>31</v>
      </c>
      <c r="B14" s="87" t="s">
        <v>0</v>
      </c>
      <c r="C14" s="4"/>
      <c r="D14" s="4"/>
      <c r="E14" s="94"/>
    </row>
    <row r="15" spans="1:5" s="3" customFormat="1" x14ac:dyDescent="0.3">
      <c r="A15" s="365" t="s">
        <v>447</v>
      </c>
      <c r="B15" s="366" t="s">
        <v>448</v>
      </c>
      <c r="C15" s="366"/>
      <c r="D15" s="366"/>
      <c r="E15" s="94"/>
    </row>
    <row r="16" spans="1:5" s="7" customFormat="1" x14ac:dyDescent="0.2">
      <c r="A16" s="86">
        <v>1.2</v>
      </c>
      <c r="B16" s="86" t="s">
        <v>60</v>
      </c>
      <c r="C16" s="83">
        <f>SUM(C17,C20,C32,C33,C34,C35,C38,C39,C46:C50,C54,C55)</f>
        <v>0</v>
      </c>
      <c r="D16" s="83">
        <f>SUM(D17,D20,D32,D33,D34,D35,D38,D39,D46:D50,D54,D55)</f>
        <v>0</v>
      </c>
      <c r="E16" s="219"/>
    </row>
    <row r="17" spans="1:6" s="3" customFormat="1" x14ac:dyDescent="0.2">
      <c r="A17" s="87" t="s">
        <v>32</v>
      </c>
      <c r="B17" s="87" t="s">
        <v>1</v>
      </c>
      <c r="C17" s="82">
        <f>SUM(C18:C19)</f>
        <v>0</v>
      </c>
      <c r="D17" s="82">
        <f>SUM(D18:D19)</f>
        <v>0</v>
      </c>
      <c r="E17" s="94"/>
    </row>
    <row r="18" spans="1:6" s="3" customFormat="1" x14ac:dyDescent="0.2">
      <c r="A18" s="96" t="s">
        <v>87</v>
      </c>
      <c r="B18" s="96" t="s">
        <v>61</v>
      </c>
      <c r="C18" s="4"/>
      <c r="D18" s="220"/>
      <c r="E18" s="94"/>
    </row>
    <row r="19" spans="1:6" s="3" customFormat="1" x14ac:dyDescent="0.2">
      <c r="A19" s="96" t="s">
        <v>88</v>
      </c>
      <c r="B19" s="96" t="s">
        <v>62</v>
      </c>
      <c r="C19" s="4"/>
      <c r="D19" s="220"/>
      <c r="E19" s="94"/>
    </row>
    <row r="20" spans="1:6" s="3" customFormat="1" x14ac:dyDescent="0.2">
      <c r="A20" s="87" t="s">
        <v>33</v>
      </c>
      <c r="B20" s="87" t="s">
        <v>2</v>
      </c>
      <c r="C20" s="82">
        <f>SUM(C21:C26,C31)</f>
        <v>0</v>
      </c>
      <c r="D20" s="82">
        <f>SUM(D21:D26,D31)</f>
        <v>0</v>
      </c>
      <c r="E20" s="221"/>
      <c r="F20" s="222"/>
    </row>
    <row r="21" spans="1:6" s="225" customFormat="1" ht="30" x14ac:dyDescent="0.2">
      <c r="A21" s="96" t="s">
        <v>12</v>
      </c>
      <c r="B21" s="96" t="s">
        <v>233</v>
      </c>
      <c r="C21" s="223"/>
      <c r="D21" s="38"/>
      <c r="E21" s="224"/>
    </row>
    <row r="22" spans="1:6" s="225" customFormat="1" x14ac:dyDescent="0.2">
      <c r="A22" s="96" t="s">
        <v>13</v>
      </c>
      <c r="B22" s="96" t="s">
        <v>14</v>
      </c>
      <c r="C22" s="223"/>
      <c r="D22" s="39"/>
      <c r="E22" s="224"/>
    </row>
    <row r="23" spans="1:6" s="225" customFormat="1" ht="30" x14ac:dyDescent="0.2">
      <c r="A23" s="96" t="s">
        <v>264</v>
      </c>
      <c r="B23" s="96" t="s">
        <v>22</v>
      </c>
      <c r="C23" s="223"/>
      <c r="D23" s="40"/>
      <c r="E23" s="224"/>
    </row>
    <row r="24" spans="1:6" s="225" customFormat="1" ht="16.5" customHeight="1" x14ac:dyDescent="0.2">
      <c r="A24" s="96" t="s">
        <v>265</v>
      </c>
      <c r="B24" s="96" t="s">
        <v>15</v>
      </c>
      <c r="C24" s="223"/>
      <c r="D24" s="40"/>
      <c r="E24" s="224"/>
    </row>
    <row r="25" spans="1:6" s="225" customFormat="1" ht="16.5" customHeight="1" x14ac:dyDescent="0.2">
      <c r="A25" s="96" t="s">
        <v>266</v>
      </c>
      <c r="B25" s="96" t="s">
        <v>16</v>
      </c>
      <c r="C25" s="223"/>
      <c r="D25" s="40"/>
      <c r="E25" s="224"/>
    </row>
    <row r="26" spans="1:6" s="225" customFormat="1" ht="16.5" customHeight="1" x14ac:dyDescent="0.2">
      <c r="A26" s="96" t="s">
        <v>267</v>
      </c>
      <c r="B26" s="96" t="s">
        <v>17</v>
      </c>
      <c r="C26" s="82">
        <f>SUM(C27:C30)</f>
        <v>0</v>
      </c>
      <c r="D26" s="82">
        <f>SUM(D27:D30)</f>
        <v>0</v>
      </c>
      <c r="E26" s="224"/>
    </row>
    <row r="27" spans="1:6" s="225" customFormat="1" ht="16.5" customHeight="1" x14ac:dyDescent="0.2">
      <c r="A27" s="226" t="s">
        <v>268</v>
      </c>
      <c r="B27" s="226" t="s">
        <v>18</v>
      </c>
      <c r="C27" s="223"/>
      <c r="D27" s="40"/>
      <c r="E27" s="224"/>
    </row>
    <row r="28" spans="1:6" s="225" customFormat="1" ht="16.5" customHeight="1" x14ac:dyDescent="0.2">
      <c r="A28" s="226" t="s">
        <v>269</v>
      </c>
      <c r="B28" s="226" t="s">
        <v>19</v>
      </c>
      <c r="C28" s="223"/>
      <c r="D28" s="40"/>
      <c r="E28" s="224"/>
    </row>
    <row r="29" spans="1:6" s="225" customFormat="1" ht="16.5" customHeight="1" x14ac:dyDescent="0.2">
      <c r="A29" s="226" t="s">
        <v>270</v>
      </c>
      <c r="B29" s="226" t="s">
        <v>20</v>
      </c>
      <c r="C29" s="223"/>
      <c r="D29" s="40"/>
      <c r="E29" s="224"/>
    </row>
    <row r="30" spans="1:6" s="225" customFormat="1" ht="16.5" customHeight="1" x14ac:dyDescent="0.2">
      <c r="A30" s="226" t="s">
        <v>271</v>
      </c>
      <c r="B30" s="226" t="s">
        <v>23</v>
      </c>
      <c r="C30" s="223"/>
      <c r="D30" s="41"/>
      <c r="E30" s="224"/>
    </row>
    <row r="31" spans="1:6" s="225" customFormat="1" ht="16.5" customHeight="1" x14ac:dyDescent="0.2">
      <c r="A31" s="96" t="s">
        <v>272</v>
      </c>
      <c r="B31" s="96" t="s">
        <v>21</v>
      </c>
      <c r="C31" s="223"/>
      <c r="D31" s="41"/>
      <c r="E31" s="224"/>
    </row>
    <row r="32" spans="1:6" s="3" customFormat="1" ht="16.5" customHeight="1" x14ac:dyDescent="0.2">
      <c r="A32" s="87" t="s">
        <v>34</v>
      </c>
      <c r="B32" s="87" t="s">
        <v>3</v>
      </c>
      <c r="C32" s="4"/>
      <c r="D32" s="220"/>
      <c r="E32" s="221"/>
    </row>
    <row r="33" spans="1:5" s="3" customFormat="1" ht="16.5" customHeight="1" x14ac:dyDescent="0.2">
      <c r="A33" s="87" t="s">
        <v>35</v>
      </c>
      <c r="B33" s="87" t="s">
        <v>4</v>
      </c>
      <c r="C33" s="4"/>
      <c r="D33" s="220"/>
      <c r="E33" s="94"/>
    </row>
    <row r="34" spans="1:5" s="3" customFormat="1" ht="16.5" customHeight="1" x14ac:dyDescent="0.2">
      <c r="A34" s="87" t="s">
        <v>36</v>
      </c>
      <c r="B34" s="87" t="s">
        <v>5</v>
      </c>
      <c r="C34" s="4"/>
      <c r="D34" s="220"/>
      <c r="E34" s="94"/>
    </row>
    <row r="35" spans="1:5" s="3" customFormat="1" x14ac:dyDescent="0.2">
      <c r="A35" s="87" t="s">
        <v>37</v>
      </c>
      <c r="B35" s="87" t="s">
        <v>63</v>
      </c>
      <c r="C35" s="82">
        <f>SUM(C36:C37)</f>
        <v>0</v>
      </c>
      <c r="D35" s="82">
        <f>SUM(D36:D37)</f>
        <v>0</v>
      </c>
      <c r="E35" s="94"/>
    </row>
    <row r="36" spans="1:5" s="3" customFormat="1" ht="16.5" customHeight="1" x14ac:dyDescent="0.2">
      <c r="A36" s="96" t="s">
        <v>273</v>
      </c>
      <c r="B36" s="96" t="s">
        <v>56</v>
      </c>
      <c r="C36" s="4"/>
      <c r="D36" s="220"/>
      <c r="E36" s="94"/>
    </row>
    <row r="37" spans="1:5" s="3" customFormat="1" ht="16.5" customHeight="1" x14ac:dyDescent="0.2">
      <c r="A37" s="96" t="s">
        <v>274</v>
      </c>
      <c r="B37" s="96" t="s">
        <v>55</v>
      </c>
      <c r="C37" s="4"/>
      <c r="D37" s="220"/>
      <c r="E37" s="94"/>
    </row>
    <row r="38" spans="1:5" s="3" customFormat="1" ht="16.5" customHeight="1" x14ac:dyDescent="0.2">
      <c r="A38" s="87" t="s">
        <v>38</v>
      </c>
      <c r="B38" s="87" t="s">
        <v>49</v>
      </c>
      <c r="C38" s="4"/>
      <c r="D38" s="220"/>
      <c r="E38" s="94"/>
    </row>
    <row r="39" spans="1:5" s="3" customFormat="1" ht="16.5" customHeight="1" x14ac:dyDescent="0.2">
      <c r="A39" s="87" t="s">
        <v>39</v>
      </c>
      <c r="B39" s="87" t="s">
        <v>363</v>
      </c>
      <c r="C39" s="82">
        <f>SUM(C40:C45)</f>
        <v>0</v>
      </c>
      <c r="D39" s="82">
        <f>SUM(D40:D45)</f>
        <v>0</v>
      </c>
      <c r="E39" s="94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20"/>
      <c r="E40" s="94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20"/>
      <c r="E41" s="94"/>
    </row>
    <row r="42" spans="1:5" s="3" customFormat="1" ht="16.5" customHeight="1" x14ac:dyDescent="0.2">
      <c r="A42" s="17" t="s">
        <v>325</v>
      </c>
      <c r="B42" s="17" t="s">
        <v>331</v>
      </c>
      <c r="C42" s="4"/>
      <c r="D42" s="220"/>
      <c r="E42" s="94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20"/>
      <c r="E43" s="94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20"/>
      <c r="E44" s="94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20"/>
      <c r="E45" s="94"/>
    </row>
    <row r="46" spans="1:5" s="3" customFormat="1" ht="30" x14ac:dyDescent="0.2">
      <c r="A46" s="87" t="s">
        <v>40</v>
      </c>
      <c r="B46" s="87" t="s">
        <v>28</v>
      </c>
      <c r="C46" s="4"/>
      <c r="D46" s="220"/>
      <c r="E46" s="94"/>
    </row>
    <row r="47" spans="1:5" s="3" customFormat="1" ht="16.5" customHeight="1" x14ac:dyDescent="0.2">
      <c r="A47" s="87" t="s">
        <v>41</v>
      </c>
      <c r="B47" s="87" t="s">
        <v>24</v>
      </c>
      <c r="C47" s="4"/>
      <c r="D47" s="220"/>
      <c r="E47" s="94"/>
    </row>
    <row r="48" spans="1:5" s="3" customFormat="1" ht="16.5" customHeight="1" x14ac:dyDescent="0.2">
      <c r="A48" s="87" t="s">
        <v>42</v>
      </c>
      <c r="B48" s="87" t="s">
        <v>25</v>
      </c>
      <c r="C48" s="4"/>
      <c r="D48" s="220"/>
      <c r="E48" s="94"/>
    </row>
    <row r="49" spans="1:6" s="3" customFormat="1" ht="16.5" customHeight="1" x14ac:dyDescent="0.2">
      <c r="A49" s="87" t="s">
        <v>43</v>
      </c>
      <c r="B49" s="87" t="s">
        <v>26</v>
      </c>
      <c r="C49" s="4"/>
      <c r="D49" s="220"/>
      <c r="E49" s="94"/>
    </row>
    <row r="50" spans="1:6" s="3" customFormat="1" ht="16.5" customHeight="1" x14ac:dyDescent="0.2">
      <c r="A50" s="87" t="s">
        <v>44</v>
      </c>
      <c r="B50" s="87" t="s">
        <v>364</v>
      </c>
      <c r="C50" s="82">
        <f>SUM(C51:C53)</f>
        <v>0</v>
      </c>
      <c r="D50" s="82">
        <f>SUM(D51:D53)</f>
        <v>0</v>
      </c>
      <c r="E50" s="94"/>
    </row>
    <row r="51" spans="1:6" s="3" customFormat="1" ht="16.5" customHeight="1" x14ac:dyDescent="0.2">
      <c r="A51" s="96" t="s">
        <v>338</v>
      </c>
      <c r="B51" s="96" t="s">
        <v>341</v>
      </c>
      <c r="C51" s="4"/>
      <c r="D51" s="220"/>
      <c r="E51" s="94"/>
    </row>
    <row r="52" spans="1:6" s="3" customFormat="1" ht="16.5" customHeight="1" x14ac:dyDescent="0.2">
      <c r="A52" s="96" t="s">
        <v>339</v>
      </c>
      <c r="B52" s="96" t="s">
        <v>340</v>
      </c>
      <c r="C52" s="4"/>
      <c r="D52" s="220"/>
      <c r="E52" s="94"/>
    </row>
    <row r="53" spans="1:6" s="3" customFormat="1" ht="16.5" customHeight="1" x14ac:dyDescent="0.2">
      <c r="A53" s="96" t="s">
        <v>342</v>
      </c>
      <c r="B53" s="96" t="s">
        <v>343</v>
      </c>
      <c r="C53" s="4"/>
      <c r="D53" s="220"/>
      <c r="E53" s="94"/>
    </row>
    <row r="54" spans="1:6" s="3" customFormat="1" x14ac:dyDescent="0.2">
      <c r="A54" s="87" t="s">
        <v>45</v>
      </c>
      <c r="B54" s="87" t="s">
        <v>29</v>
      </c>
      <c r="C54" s="4"/>
      <c r="D54" s="220"/>
      <c r="E54" s="94"/>
    </row>
    <row r="55" spans="1:6" s="3" customFormat="1" ht="16.5" customHeight="1" x14ac:dyDescent="0.2">
      <c r="A55" s="87" t="s">
        <v>46</v>
      </c>
      <c r="B55" s="87" t="s">
        <v>6</v>
      </c>
      <c r="C55" s="4"/>
      <c r="D55" s="220"/>
      <c r="E55" s="221"/>
      <c r="F55" s="222"/>
    </row>
    <row r="56" spans="1:6" s="3" customFormat="1" ht="30" x14ac:dyDescent="0.2">
      <c r="A56" s="86">
        <v>1.3</v>
      </c>
      <c r="B56" s="86" t="s">
        <v>368</v>
      </c>
      <c r="C56" s="83">
        <f>SUM(C57:C58)</f>
        <v>0</v>
      </c>
      <c r="D56" s="83">
        <f>SUM(D57:D58)</f>
        <v>0</v>
      </c>
      <c r="E56" s="221"/>
      <c r="F56" s="222"/>
    </row>
    <row r="57" spans="1:6" s="3" customFormat="1" ht="30" x14ac:dyDescent="0.2">
      <c r="A57" s="87" t="s">
        <v>50</v>
      </c>
      <c r="B57" s="87" t="s">
        <v>48</v>
      </c>
      <c r="C57" s="4"/>
      <c r="D57" s="220"/>
      <c r="E57" s="221"/>
      <c r="F57" s="222"/>
    </row>
    <row r="58" spans="1:6" s="3" customFormat="1" ht="16.5" customHeight="1" x14ac:dyDescent="0.2">
      <c r="A58" s="87" t="s">
        <v>51</v>
      </c>
      <c r="B58" s="87" t="s">
        <v>47</v>
      </c>
      <c r="C58" s="4"/>
      <c r="D58" s="220"/>
      <c r="E58" s="221"/>
      <c r="F58" s="222"/>
    </row>
    <row r="59" spans="1:6" s="3" customFormat="1" x14ac:dyDescent="0.2">
      <c r="A59" s="86">
        <v>1.4</v>
      </c>
      <c r="B59" s="86" t="s">
        <v>370</v>
      </c>
      <c r="C59" s="4"/>
      <c r="D59" s="220"/>
      <c r="E59" s="221"/>
      <c r="F59" s="222"/>
    </row>
    <row r="60" spans="1:6" s="225" customFormat="1" x14ac:dyDescent="0.2">
      <c r="A60" s="86">
        <v>1.5</v>
      </c>
      <c r="B60" s="86" t="s">
        <v>7</v>
      </c>
      <c r="C60" s="223"/>
      <c r="D60" s="40"/>
      <c r="E60" s="224"/>
    </row>
    <row r="61" spans="1:6" s="225" customFormat="1" x14ac:dyDescent="0.3">
      <c r="A61" s="86">
        <v>1.6</v>
      </c>
      <c r="B61" s="45" t="s">
        <v>8</v>
      </c>
      <c r="C61" s="84">
        <f>SUM(C62:C66)</f>
        <v>0</v>
      </c>
      <c r="D61" s="85">
        <f>SUM(D62:D66)</f>
        <v>0</v>
      </c>
      <c r="E61" s="224"/>
    </row>
    <row r="62" spans="1:6" s="225" customFormat="1" x14ac:dyDescent="0.2">
      <c r="A62" s="87" t="s">
        <v>280</v>
      </c>
      <c r="B62" s="46" t="s">
        <v>52</v>
      </c>
      <c r="C62" s="223"/>
      <c r="D62" s="40"/>
      <c r="E62" s="224"/>
    </row>
    <row r="63" spans="1:6" s="225" customFormat="1" ht="30" x14ac:dyDescent="0.2">
      <c r="A63" s="87" t="s">
        <v>281</v>
      </c>
      <c r="B63" s="46" t="s">
        <v>54</v>
      </c>
      <c r="C63" s="223"/>
      <c r="D63" s="40"/>
      <c r="E63" s="224"/>
    </row>
    <row r="64" spans="1:6" s="225" customFormat="1" x14ac:dyDescent="0.2">
      <c r="A64" s="87" t="s">
        <v>282</v>
      </c>
      <c r="B64" s="46" t="s">
        <v>53</v>
      </c>
      <c r="C64" s="40"/>
      <c r="D64" s="40"/>
      <c r="E64" s="224"/>
    </row>
    <row r="65" spans="1:5" s="225" customFormat="1" x14ac:dyDescent="0.2">
      <c r="A65" s="87" t="s">
        <v>283</v>
      </c>
      <c r="B65" s="46" t="s">
        <v>27</v>
      </c>
      <c r="C65" s="223"/>
      <c r="D65" s="40"/>
      <c r="E65" s="224"/>
    </row>
    <row r="66" spans="1:5" s="225" customFormat="1" x14ac:dyDescent="0.2">
      <c r="A66" s="87" t="s">
        <v>309</v>
      </c>
      <c r="B66" s="46" t="s">
        <v>310</v>
      </c>
      <c r="C66" s="223"/>
      <c r="D66" s="40"/>
      <c r="E66" s="224"/>
    </row>
    <row r="67" spans="1:5" x14ac:dyDescent="0.3">
      <c r="A67" s="218">
        <v>2</v>
      </c>
      <c r="B67" s="218" t="s">
        <v>365</v>
      </c>
      <c r="C67" s="227"/>
      <c r="D67" s="84">
        <f>SUM(D68:D74)</f>
        <v>0</v>
      </c>
      <c r="E67" s="95"/>
    </row>
    <row r="68" spans="1:5" x14ac:dyDescent="0.3">
      <c r="A68" s="97">
        <v>2.1</v>
      </c>
      <c r="B68" s="228" t="s">
        <v>89</v>
      </c>
      <c r="C68" s="229"/>
      <c r="D68" s="22"/>
      <c r="E68" s="95"/>
    </row>
    <row r="69" spans="1:5" x14ac:dyDescent="0.3">
      <c r="A69" s="97">
        <v>2.2000000000000002</v>
      </c>
      <c r="B69" s="228" t="s">
        <v>366</v>
      </c>
      <c r="C69" s="229"/>
      <c r="D69" s="22"/>
      <c r="E69" s="95"/>
    </row>
    <row r="70" spans="1:5" x14ac:dyDescent="0.3">
      <c r="A70" s="97">
        <v>2.2999999999999998</v>
      </c>
      <c r="B70" s="228" t="s">
        <v>93</v>
      </c>
      <c r="C70" s="229"/>
      <c r="D70" s="22"/>
      <c r="E70" s="95"/>
    </row>
    <row r="71" spans="1:5" x14ac:dyDescent="0.3">
      <c r="A71" s="97">
        <v>2.4</v>
      </c>
      <c r="B71" s="228" t="s">
        <v>92</v>
      </c>
      <c r="C71" s="229"/>
      <c r="D71" s="22"/>
      <c r="E71" s="95"/>
    </row>
    <row r="72" spans="1:5" x14ac:dyDescent="0.3">
      <c r="A72" s="97">
        <v>2.5</v>
      </c>
      <c r="B72" s="228" t="s">
        <v>367</v>
      </c>
      <c r="C72" s="229"/>
      <c r="D72" s="22"/>
      <c r="E72" s="95"/>
    </row>
    <row r="73" spans="1:5" x14ac:dyDescent="0.3">
      <c r="A73" s="97">
        <v>2.6</v>
      </c>
      <c r="B73" s="228" t="s">
        <v>90</v>
      </c>
      <c r="C73" s="229"/>
      <c r="D73" s="22"/>
      <c r="E73" s="95"/>
    </row>
    <row r="74" spans="1:5" x14ac:dyDescent="0.3">
      <c r="A74" s="97">
        <v>2.7</v>
      </c>
      <c r="B74" s="228" t="s">
        <v>91</v>
      </c>
      <c r="C74" s="230"/>
      <c r="D74" s="22"/>
      <c r="E74" s="95"/>
    </row>
    <row r="75" spans="1:5" x14ac:dyDescent="0.3">
      <c r="A75" s="218">
        <v>3</v>
      </c>
      <c r="B75" s="218" t="s">
        <v>389</v>
      </c>
      <c r="C75" s="84"/>
      <c r="D75" s="22"/>
      <c r="E75" s="95"/>
    </row>
    <row r="76" spans="1:5" x14ac:dyDescent="0.3">
      <c r="A76" s="218">
        <v>4</v>
      </c>
      <c r="B76" s="218" t="s">
        <v>235</v>
      </c>
      <c r="C76" s="84"/>
      <c r="D76" s="84">
        <f>SUM(D77:D78)</f>
        <v>0</v>
      </c>
      <c r="E76" s="95"/>
    </row>
    <row r="77" spans="1:5" x14ac:dyDescent="0.3">
      <c r="A77" s="97">
        <v>4.0999999999999996</v>
      </c>
      <c r="B77" s="97" t="s">
        <v>236</v>
      </c>
      <c r="C77" s="229"/>
      <c r="D77" s="8"/>
      <c r="E77" s="95"/>
    </row>
    <row r="78" spans="1:5" x14ac:dyDescent="0.3">
      <c r="A78" s="97">
        <v>4.2</v>
      </c>
      <c r="B78" s="97" t="s">
        <v>237</v>
      </c>
      <c r="C78" s="230"/>
      <c r="D78" s="8"/>
      <c r="E78" s="95"/>
    </row>
    <row r="79" spans="1:5" x14ac:dyDescent="0.3">
      <c r="A79" s="218">
        <v>5</v>
      </c>
      <c r="B79" s="218" t="s">
        <v>262</v>
      </c>
      <c r="C79" s="244"/>
      <c r="D79" s="230"/>
      <c r="E79" s="95"/>
    </row>
    <row r="80" spans="1:5" x14ac:dyDescent="0.3">
      <c r="B80" s="44"/>
    </row>
    <row r="81" spans="1:9" x14ac:dyDescent="0.3">
      <c r="A81" s="463" t="s">
        <v>431</v>
      </c>
      <c r="B81" s="463"/>
      <c r="C81" s="463"/>
      <c r="D81" s="463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8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8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5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showGridLines="0" view="pageBreakPreview" topLeftCell="A35" zoomScale="80" zoomScaleSheetLayoutView="80" workbookViewId="0">
      <selection activeCell="I41" sqref="I41"/>
    </sheetView>
  </sheetViews>
  <sheetFormatPr defaultColWidth="9.140625"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6" width="9.140625" style="21"/>
    <col min="7" max="7" width="12.5703125" style="21" customWidth="1"/>
    <col min="8" max="16384" width="9.140625" style="21"/>
  </cols>
  <sheetData>
    <row r="1" spans="1:5" x14ac:dyDescent="0.3">
      <c r="A1" s="73" t="s">
        <v>285</v>
      </c>
      <c r="B1" s="113"/>
      <c r="C1" s="460" t="s">
        <v>97</v>
      </c>
      <c r="D1" s="460"/>
      <c r="E1" s="146"/>
    </row>
    <row r="2" spans="1:5" x14ac:dyDescent="0.3">
      <c r="A2" s="75" t="s">
        <v>128</v>
      </c>
      <c r="B2" s="113"/>
      <c r="C2" s="458" t="str">
        <f>'ფორმა N1'!L2</f>
        <v>01.09-21.09.2020</v>
      </c>
      <c r="D2" s="459"/>
      <c r="E2" s="146"/>
    </row>
    <row r="3" spans="1:5" x14ac:dyDescent="0.3">
      <c r="A3" s="75"/>
      <c r="B3" s="113"/>
      <c r="C3" s="333"/>
      <c r="D3" s="333"/>
      <c r="E3" s="146"/>
    </row>
    <row r="4" spans="1:5" s="2" customFormat="1" x14ac:dyDescent="0.3">
      <c r="A4" s="76" t="s">
        <v>257</v>
      </c>
      <c r="B4" s="76"/>
      <c r="C4" s="75"/>
      <c r="D4" s="75"/>
      <c r="E4" s="107"/>
    </row>
    <row r="5" spans="1:5" s="2" customFormat="1" x14ac:dyDescent="0.3">
      <c r="A5" s="118" t="str">
        <f>'ფორმა N1'!A5</f>
        <v>მ.პ.გ. ქართული ოცნება დემოკრატიული საქართველო</v>
      </c>
      <c r="B5" s="110"/>
      <c r="C5" s="59"/>
      <c r="D5" s="59"/>
      <c r="E5" s="107"/>
    </row>
    <row r="6" spans="1:5" s="2" customFormat="1" x14ac:dyDescent="0.3">
      <c r="A6" s="76"/>
      <c r="B6" s="76"/>
      <c r="C6" s="75"/>
      <c r="D6" s="75"/>
      <c r="E6" s="107"/>
    </row>
    <row r="7" spans="1:5" s="6" customFormat="1" x14ac:dyDescent="0.3">
      <c r="A7" s="332"/>
      <c r="B7" s="332"/>
      <c r="C7" s="77"/>
      <c r="D7" s="77"/>
      <c r="E7" s="147"/>
    </row>
    <row r="8" spans="1:5" s="6" customFormat="1" ht="30" x14ac:dyDescent="0.3">
      <c r="A8" s="105" t="s">
        <v>64</v>
      </c>
      <c r="B8" s="78" t="s">
        <v>11</v>
      </c>
      <c r="C8" s="78" t="s">
        <v>10</v>
      </c>
      <c r="D8" s="78" t="s">
        <v>9</v>
      </c>
      <c r="E8" s="147"/>
    </row>
    <row r="9" spans="1:5" s="9" customFormat="1" ht="18" x14ac:dyDescent="0.2">
      <c r="A9" s="13">
        <v>1</v>
      </c>
      <c r="B9" s="13" t="s">
        <v>57</v>
      </c>
      <c r="C9" s="81">
        <f>SUM(C10,C14,C54,C57,C58,C59,C76)</f>
        <v>4119863.48</v>
      </c>
      <c r="D9" s="81">
        <f>SUM(D10,D14,D54,D57,D58,D59,D65,D72,D73)</f>
        <v>4305178.33</v>
      </c>
      <c r="E9" s="148"/>
    </row>
    <row r="10" spans="1:5" s="9" customFormat="1" ht="18" x14ac:dyDescent="0.2">
      <c r="A10" s="14">
        <v>1.1000000000000001</v>
      </c>
      <c r="B10" s="14" t="s">
        <v>58</v>
      </c>
      <c r="C10" s="83">
        <f>SUM(C11:C13)</f>
        <v>0</v>
      </c>
      <c r="D10" s="83">
        <f>SUM(D11:D13)</f>
        <v>0</v>
      </c>
      <c r="E10" s="148"/>
    </row>
    <row r="11" spans="1:5" s="9" customFormat="1" ht="16.5" customHeight="1" x14ac:dyDescent="0.2">
      <c r="A11" s="16" t="s">
        <v>30</v>
      </c>
      <c r="B11" s="16" t="s">
        <v>59</v>
      </c>
      <c r="C11" s="33"/>
      <c r="D11" s="34"/>
      <c r="E11" s="148"/>
    </row>
    <row r="12" spans="1:5" ht="16.5" customHeight="1" x14ac:dyDescent="0.3">
      <c r="A12" s="16" t="s">
        <v>31</v>
      </c>
      <c r="B12" s="16" t="s">
        <v>0</v>
      </c>
      <c r="C12" s="33"/>
      <c r="D12" s="34"/>
      <c r="E12" s="146"/>
    </row>
    <row r="13" spans="1:5" ht="16.5" customHeight="1" x14ac:dyDescent="0.3">
      <c r="A13" s="365" t="s">
        <v>447</v>
      </c>
      <c r="B13" s="366" t="s">
        <v>449</v>
      </c>
      <c r="C13" s="366"/>
      <c r="D13" s="366"/>
      <c r="E13" s="146"/>
    </row>
    <row r="14" spans="1:5" x14ac:dyDescent="0.3">
      <c r="A14" s="14">
        <v>1.2</v>
      </c>
      <c r="B14" s="14" t="s">
        <v>60</v>
      </c>
      <c r="C14" s="83">
        <f>SUM(C15,C18,C30:C33,C36,C37,C44,C45,C46,C47,C48,C52,C53)</f>
        <v>3235079.38</v>
      </c>
      <c r="D14" s="83">
        <f>SUM(D15,D18,D30:D33,D36,D37,D44,D45,D46,D47,D48,D52,D53)</f>
        <v>4132082.33</v>
      </c>
      <c r="E14" s="146"/>
    </row>
    <row r="15" spans="1:5" x14ac:dyDescent="0.3">
      <c r="A15" s="16" t="s">
        <v>32</v>
      </c>
      <c r="B15" s="16" t="s">
        <v>1</v>
      </c>
      <c r="C15" s="82">
        <f>SUM(C16:C17)</f>
        <v>0</v>
      </c>
      <c r="D15" s="82">
        <f>SUM(D16:D17)</f>
        <v>0</v>
      </c>
      <c r="E15" s="146"/>
    </row>
    <row r="16" spans="1:5" ht="17.25" customHeight="1" x14ac:dyDescent="0.3">
      <c r="A16" s="17" t="s">
        <v>87</v>
      </c>
      <c r="B16" s="17" t="s">
        <v>61</v>
      </c>
      <c r="C16" s="35"/>
      <c r="D16" s="36"/>
      <c r="E16" s="146"/>
    </row>
    <row r="17" spans="1:5" ht="17.25" customHeight="1" x14ac:dyDescent="0.3">
      <c r="A17" s="17" t="s">
        <v>88</v>
      </c>
      <c r="B17" s="17" t="s">
        <v>62</v>
      </c>
      <c r="C17" s="35"/>
      <c r="D17" s="36"/>
      <c r="E17" s="146"/>
    </row>
    <row r="18" spans="1:5" x14ac:dyDescent="0.3">
      <c r="A18" s="16" t="s">
        <v>33</v>
      </c>
      <c r="B18" s="16" t="s">
        <v>2</v>
      </c>
      <c r="C18" s="82">
        <f>SUM(C19:C24,C29)</f>
        <v>62130.52</v>
      </c>
      <c r="D18" s="82">
        <f>SUM(D19:D24,D29)</f>
        <v>55450.25</v>
      </c>
      <c r="E18" s="146"/>
    </row>
    <row r="19" spans="1:5" ht="30" x14ac:dyDescent="0.3">
      <c r="A19" s="17" t="s">
        <v>12</v>
      </c>
      <c r="B19" s="17" t="s">
        <v>233</v>
      </c>
      <c r="C19" s="37">
        <f>2562.11+7706.2+4101.29</f>
        <v>14369.599999999999</v>
      </c>
      <c r="D19" s="38">
        <v>7689.4</v>
      </c>
      <c r="E19" s="146"/>
    </row>
    <row r="20" spans="1:5" x14ac:dyDescent="0.3">
      <c r="A20" s="17" t="s">
        <v>13</v>
      </c>
      <c r="B20" s="17" t="s">
        <v>14</v>
      </c>
      <c r="C20" s="37"/>
      <c r="D20" s="39"/>
      <c r="E20" s="146"/>
    </row>
    <row r="21" spans="1:5" ht="30" x14ac:dyDescent="0.3">
      <c r="A21" s="17" t="s">
        <v>264</v>
      </c>
      <c r="B21" s="17" t="s">
        <v>22</v>
      </c>
      <c r="C21" s="37"/>
      <c r="D21" s="40"/>
      <c r="E21" s="146"/>
    </row>
    <row r="22" spans="1:5" x14ac:dyDescent="0.3">
      <c r="A22" s="17" t="s">
        <v>265</v>
      </c>
      <c r="B22" s="17" t="s">
        <v>15</v>
      </c>
      <c r="C22" s="37">
        <v>22788.91</v>
      </c>
      <c r="D22" s="40">
        <f>12508.3+10280.57</f>
        <v>22788.87</v>
      </c>
      <c r="E22" s="146"/>
    </row>
    <row r="23" spans="1:5" x14ac:dyDescent="0.3">
      <c r="A23" s="17" t="s">
        <v>266</v>
      </c>
      <c r="B23" s="17" t="s">
        <v>16</v>
      </c>
      <c r="C23" s="37"/>
      <c r="D23" s="40"/>
      <c r="E23" s="146"/>
    </row>
    <row r="24" spans="1:5" x14ac:dyDescent="0.3">
      <c r="A24" s="17" t="s">
        <v>267</v>
      </c>
      <c r="B24" s="17" t="s">
        <v>17</v>
      </c>
      <c r="C24" s="116">
        <f>SUM(C25:C28)</f>
        <v>24972.010000000002</v>
      </c>
      <c r="D24" s="116">
        <f>SUM(D25:D28)</f>
        <v>24971.98</v>
      </c>
      <c r="E24" s="146"/>
    </row>
    <row r="25" spans="1:5" ht="16.5" customHeight="1" x14ac:dyDescent="0.3">
      <c r="A25" s="18" t="s">
        <v>268</v>
      </c>
      <c r="B25" s="18" t="s">
        <v>18</v>
      </c>
      <c r="C25" s="37">
        <v>21971.08</v>
      </c>
      <c r="D25" s="40">
        <f>34541-1916.38-10280.57-318</f>
        <v>22026.05</v>
      </c>
      <c r="E25" s="146"/>
    </row>
    <row r="26" spans="1:5" ht="16.5" customHeight="1" x14ac:dyDescent="0.3">
      <c r="A26" s="18" t="s">
        <v>269</v>
      </c>
      <c r="B26" s="18" t="s">
        <v>19</v>
      </c>
      <c r="C26" s="37">
        <v>2931.05</v>
      </c>
      <c r="D26" s="40">
        <f>959.67+1916.38</f>
        <v>2876.05</v>
      </c>
      <c r="E26" s="146"/>
    </row>
    <row r="27" spans="1:5" ht="16.5" customHeight="1" x14ac:dyDescent="0.3">
      <c r="A27" s="18" t="s">
        <v>270</v>
      </c>
      <c r="B27" s="18" t="s">
        <v>20</v>
      </c>
      <c r="C27" s="37">
        <v>27.08</v>
      </c>
      <c r="D27" s="40">
        <v>27.08</v>
      </c>
      <c r="E27" s="146"/>
    </row>
    <row r="28" spans="1:5" ht="16.5" customHeight="1" x14ac:dyDescent="0.3">
      <c r="A28" s="18" t="s">
        <v>271</v>
      </c>
      <c r="B28" s="18" t="s">
        <v>23</v>
      </c>
      <c r="C28" s="37">
        <v>42.8</v>
      </c>
      <c r="D28" s="40">
        <v>42.8</v>
      </c>
      <c r="E28" s="146"/>
    </row>
    <row r="29" spans="1:5" x14ac:dyDescent="0.3">
      <c r="A29" s="17" t="s">
        <v>272</v>
      </c>
      <c r="B29" s="17" t="s">
        <v>21</v>
      </c>
      <c r="C29" s="37"/>
      <c r="D29" s="41"/>
      <c r="E29" s="146"/>
    </row>
    <row r="30" spans="1:5" x14ac:dyDescent="0.3">
      <c r="A30" s="16" t="s">
        <v>34</v>
      </c>
      <c r="B30" s="16" t="s">
        <v>3</v>
      </c>
      <c r="C30" s="33"/>
      <c r="D30" s="34"/>
      <c r="E30" s="146"/>
    </row>
    <row r="31" spans="1:5" x14ac:dyDescent="0.3">
      <c r="A31" s="16" t="s">
        <v>35</v>
      </c>
      <c r="B31" s="16" t="s">
        <v>4</v>
      </c>
      <c r="C31" s="33"/>
      <c r="D31" s="34"/>
      <c r="E31" s="146"/>
    </row>
    <row r="32" spans="1:5" x14ac:dyDescent="0.3">
      <c r="A32" s="16" t="s">
        <v>36</v>
      </c>
      <c r="B32" s="16" t="s">
        <v>5</v>
      </c>
      <c r="C32" s="33"/>
      <c r="D32" s="34"/>
      <c r="E32" s="146"/>
    </row>
    <row r="33" spans="1:8" x14ac:dyDescent="0.3">
      <c r="A33" s="16" t="s">
        <v>37</v>
      </c>
      <c r="B33" s="16" t="s">
        <v>63</v>
      </c>
      <c r="C33" s="82">
        <f>SUM(C34:C35)</f>
        <v>7623.13</v>
      </c>
      <c r="D33" s="82">
        <f>SUM(D34:D35)</f>
        <v>11482.5</v>
      </c>
      <c r="E33" s="146"/>
    </row>
    <row r="34" spans="1:8" x14ac:dyDescent="0.3">
      <c r="A34" s="17" t="s">
        <v>273</v>
      </c>
      <c r="B34" s="17" t="s">
        <v>56</v>
      </c>
      <c r="C34" s="33">
        <v>6793.13</v>
      </c>
      <c r="D34" s="34">
        <v>10200</v>
      </c>
      <c r="E34" s="146"/>
    </row>
    <row r="35" spans="1:8" x14ac:dyDescent="0.3">
      <c r="A35" s="17" t="s">
        <v>274</v>
      </c>
      <c r="B35" s="17" t="s">
        <v>55</v>
      </c>
      <c r="C35" s="33">
        <v>830</v>
      </c>
      <c r="D35" s="34">
        <v>1282.5</v>
      </c>
      <c r="E35" s="146"/>
    </row>
    <row r="36" spans="1:8" x14ac:dyDescent="0.3">
      <c r="A36" s="16" t="s">
        <v>38</v>
      </c>
      <c r="B36" s="16" t="s">
        <v>49</v>
      </c>
      <c r="C36" s="33">
        <v>2210.69</v>
      </c>
      <c r="D36" s="34">
        <f>2140.52+70.17</f>
        <v>2210.69</v>
      </c>
      <c r="E36" s="146"/>
    </row>
    <row r="37" spans="1:8" x14ac:dyDescent="0.3">
      <c r="A37" s="16" t="s">
        <v>39</v>
      </c>
      <c r="B37" s="16" t="s">
        <v>326</v>
      </c>
      <c r="C37" s="82">
        <f>SUM(C38:C43)</f>
        <v>2742673.8</v>
      </c>
      <c r="D37" s="82">
        <f>SUM(D38:D43)</f>
        <v>3197851</v>
      </c>
      <c r="E37" s="146"/>
      <c r="G37" s="85">
        <v>3797483.4050000031</v>
      </c>
      <c r="H37" s="442">
        <f>D37-G37</f>
        <v>-599632.40500000305</v>
      </c>
    </row>
    <row r="38" spans="1:8" x14ac:dyDescent="0.3">
      <c r="A38" s="17" t="s">
        <v>323</v>
      </c>
      <c r="B38" s="17" t="s">
        <v>327</v>
      </c>
      <c r="C38" s="33">
        <f>829568.7+599633</f>
        <v>1429201.7</v>
      </c>
      <c r="D38" s="21">
        <v>1067461</v>
      </c>
      <c r="E38" s="146"/>
    </row>
    <row r="39" spans="1:8" x14ac:dyDescent="0.3">
      <c r="A39" s="17" t="s">
        <v>324</v>
      </c>
      <c r="B39" s="17" t="s">
        <v>328</v>
      </c>
      <c r="C39" s="33"/>
      <c r="D39" s="366">
        <v>32750.2</v>
      </c>
      <c r="E39" s="146"/>
    </row>
    <row r="40" spans="1:8" x14ac:dyDescent="0.3">
      <c r="A40" s="17" t="s">
        <v>325</v>
      </c>
      <c r="B40" s="17" t="s">
        <v>331</v>
      </c>
      <c r="C40" s="33">
        <v>47999.5</v>
      </c>
      <c r="D40" s="34">
        <f>219797+47999.5</f>
        <v>267796.5</v>
      </c>
      <c r="E40" s="146"/>
    </row>
    <row r="41" spans="1:8" x14ac:dyDescent="0.3">
      <c r="A41" s="17" t="s">
        <v>330</v>
      </c>
      <c r="B41" s="17" t="s">
        <v>332</v>
      </c>
      <c r="C41" s="33"/>
      <c r="D41" s="34"/>
      <c r="E41" s="146"/>
    </row>
    <row r="42" spans="1:8" x14ac:dyDescent="0.3">
      <c r="A42" s="17" t="s">
        <v>333</v>
      </c>
      <c r="B42" s="17" t="s">
        <v>429</v>
      </c>
      <c r="C42" s="33">
        <f>513616.99+288599.85</f>
        <v>802216.84</v>
      </c>
      <c r="D42" s="34">
        <f>614264+712980+322740</f>
        <v>1649984</v>
      </c>
      <c r="E42" s="146"/>
    </row>
    <row r="43" spans="1:8" x14ac:dyDescent="0.3">
      <c r="A43" s="17" t="s">
        <v>430</v>
      </c>
      <c r="B43" s="17" t="s">
        <v>329</v>
      </c>
      <c r="C43" s="33">
        <f>365565.1+97690.66</f>
        <v>463255.76</v>
      </c>
      <c r="D43" s="34">
        <f>116594+60905.3+2360</f>
        <v>179859.3</v>
      </c>
      <c r="E43" s="146"/>
    </row>
    <row r="44" spans="1:8" ht="30" x14ac:dyDescent="0.3">
      <c r="A44" s="16" t="s">
        <v>40</v>
      </c>
      <c r="B44" s="16" t="s">
        <v>28</v>
      </c>
      <c r="C44" s="33"/>
      <c r="D44" s="34"/>
      <c r="E44" s="146"/>
    </row>
    <row r="45" spans="1:8" ht="30" x14ac:dyDescent="0.3">
      <c r="A45" s="16" t="s">
        <v>41</v>
      </c>
      <c r="B45" s="16" t="s">
        <v>1745</v>
      </c>
      <c r="C45" s="33">
        <f>975+36+7397.95</f>
        <v>8408.9500000000007</v>
      </c>
      <c r="D45" s="34">
        <f>36+10623+31822.2</f>
        <v>42481.2</v>
      </c>
      <c r="E45" s="146"/>
    </row>
    <row r="46" spans="1:8" x14ac:dyDescent="0.3">
      <c r="A46" s="16" t="s">
        <v>42</v>
      </c>
      <c r="B46" s="16" t="s">
        <v>25</v>
      </c>
      <c r="C46" s="33"/>
      <c r="D46" s="34"/>
      <c r="E46" s="146"/>
    </row>
    <row r="47" spans="1:8" x14ac:dyDescent="0.3">
      <c r="A47" s="16" t="s">
        <v>43</v>
      </c>
      <c r="B47" s="16" t="s">
        <v>26</v>
      </c>
      <c r="C47" s="33">
        <v>318</v>
      </c>
      <c r="D47" s="34">
        <v>318</v>
      </c>
      <c r="E47" s="146"/>
    </row>
    <row r="48" spans="1:8" x14ac:dyDescent="0.3">
      <c r="A48" s="16" t="s">
        <v>44</v>
      </c>
      <c r="B48" s="16" t="s">
        <v>279</v>
      </c>
      <c r="C48" s="82">
        <f>SUM(C49:C51)</f>
        <v>15443.23</v>
      </c>
      <c r="D48" s="82">
        <f>SUM(D49:D51)</f>
        <v>255562.7</v>
      </c>
      <c r="E48" s="146"/>
    </row>
    <row r="49" spans="1:5" x14ac:dyDescent="0.3">
      <c r="A49" s="96" t="s">
        <v>338</v>
      </c>
      <c r="B49" s="96" t="s">
        <v>341</v>
      </c>
      <c r="C49" s="33">
        <v>10613.23</v>
      </c>
      <c r="D49" s="34">
        <f>8265.7+233025</f>
        <v>241290.7</v>
      </c>
      <c r="E49" s="146"/>
    </row>
    <row r="50" spans="1:5" x14ac:dyDescent="0.3">
      <c r="A50" s="96" t="s">
        <v>339</v>
      </c>
      <c r="B50" s="96" t="s">
        <v>340</v>
      </c>
      <c r="C50" s="33">
        <v>4830</v>
      </c>
      <c r="D50" s="34">
        <v>14272</v>
      </c>
      <c r="E50" s="146"/>
    </row>
    <row r="51" spans="1:5" x14ac:dyDescent="0.3">
      <c r="A51" s="96" t="s">
        <v>342</v>
      </c>
      <c r="B51" s="96" t="s">
        <v>343</v>
      </c>
      <c r="C51" s="33"/>
      <c r="D51" s="34"/>
      <c r="E51" s="146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6"/>
    </row>
    <row r="53" spans="1:5" x14ac:dyDescent="0.3">
      <c r="A53" s="16" t="s">
        <v>46</v>
      </c>
      <c r="B53" s="16" t="s">
        <v>6</v>
      </c>
      <c r="C53" s="33">
        <f>1273.03+394998.03</f>
        <v>396271.06000000006</v>
      </c>
      <c r="D53" s="34">
        <f>354.96+565098+31822.2+1273.03-31822.2</f>
        <v>566725.99</v>
      </c>
      <c r="E53" s="146"/>
    </row>
    <row r="54" spans="1:5" ht="30" x14ac:dyDescent="0.3">
      <c r="A54" s="14">
        <v>1.3</v>
      </c>
      <c r="B54" s="86" t="s">
        <v>368</v>
      </c>
      <c r="C54" s="83">
        <f>SUM(C55:C56)</f>
        <v>883556.4</v>
      </c>
      <c r="D54" s="83">
        <f>SUM(D55:D56)</f>
        <v>173096</v>
      </c>
      <c r="E54" s="146"/>
    </row>
    <row r="55" spans="1:5" ht="30" x14ac:dyDescent="0.3">
      <c r="A55" s="16" t="s">
        <v>50</v>
      </c>
      <c r="B55" s="16" t="s">
        <v>48</v>
      </c>
      <c r="C55" s="33">
        <v>883556.4</v>
      </c>
      <c r="D55" s="34">
        <v>173096</v>
      </c>
      <c r="E55" s="146"/>
    </row>
    <row r="56" spans="1:5" x14ac:dyDescent="0.3">
      <c r="A56" s="16" t="s">
        <v>51</v>
      </c>
      <c r="B56" s="16" t="s">
        <v>47</v>
      </c>
      <c r="C56" s="33"/>
      <c r="D56" s="34"/>
      <c r="E56" s="146"/>
    </row>
    <row r="57" spans="1:5" x14ac:dyDescent="0.3">
      <c r="A57" s="14">
        <v>1.4</v>
      </c>
      <c r="B57" s="14" t="s">
        <v>370</v>
      </c>
      <c r="C57" s="33"/>
      <c r="D57" s="34"/>
      <c r="E57" s="146"/>
    </row>
    <row r="58" spans="1:5" x14ac:dyDescent="0.3">
      <c r="A58" s="14">
        <v>1.5</v>
      </c>
      <c r="B58" s="14" t="s">
        <v>7</v>
      </c>
      <c r="C58" s="37"/>
      <c r="D58" s="40"/>
      <c r="E58" s="146"/>
    </row>
    <row r="59" spans="1:5" x14ac:dyDescent="0.3">
      <c r="A59" s="14">
        <v>1.6</v>
      </c>
      <c r="B59" s="45" t="s">
        <v>8</v>
      </c>
      <c r="C59" s="83">
        <f>SUM(C60:C64)</f>
        <v>1227.7</v>
      </c>
      <c r="D59" s="83">
        <f>SUM(D60:D64)</f>
        <v>0</v>
      </c>
      <c r="E59" s="146"/>
    </row>
    <row r="60" spans="1:5" x14ac:dyDescent="0.3">
      <c r="A60" s="16" t="s">
        <v>280</v>
      </c>
      <c r="B60" s="46" t="s">
        <v>52</v>
      </c>
      <c r="C60" s="37"/>
      <c r="D60" s="40"/>
      <c r="E60" s="146"/>
    </row>
    <row r="61" spans="1:5" ht="30" x14ac:dyDescent="0.3">
      <c r="A61" s="16" t="s">
        <v>281</v>
      </c>
      <c r="B61" s="46" t="s">
        <v>54</v>
      </c>
      <c r="C61" s="37"/>
      <c r="D61" s="40"/>
      <c r="E61" s="146"/>
    </row>
    <row r="62" spans="1:5" x14ac:dyDescent="0.3">
      <c r="A62" s="16" t="s">
        <v>282</v>
      </c>
      <c r="B62" s="46" t="s">
        <v>53</v>
      </c>
      <c r="C62" s="40"/>
      <c r="D62" s="40"/>
      <c r="E62" s="146"/>
    </row>
    <row r="63" spans="1:5" x14ac:dyDescent="0.3">
      <c r="A63" s="16" t="s">
        <v>283</v>
      </c>
      <c r="B63" s="46" t="s">
        <v>27</v>
      </c>
      <c r="C63" s="37"/>
      <c r="D63" s="40"/>
      <c r="E63" s="146"/>
    </row>
    <row r="64" spans="1:5" x14ac:dyDescent="0.3">
      <c r="A64" s="16" t="s">
        <v>309</v>
      </c>
      <c r="B64" s="197" t="s">
        <v>310</v>
      </c>
      <c r="C64" s="37">
        <f>1434.45+262.25-469</f>
        <v>1227.7</v>
      </c>
      <c r="D64" s="198"/>
      <c r="E64" s="146"/>
    </row>
    <row r="65" spans="1:5" x14ac:dyDescent="0.3">
      <c r="A65" s="13">
        <v>2</v>
      </c>
      <c r="B65" s="47" t="s">
        <v>95</v>
      </c>
      <c r="C65" s="247"/>
      <c r="D65" s="117">
        <f>SUM(D66:D71)</f>
        <v>0</v>
      </c>
      <c r="E65" s="146"/>
    </row>
    <row r="66" spans="1:5" x14ac:dyDescent="0.3">
      <c r="A66" s="15">
        <v>2.1</v>
      </c>
      <c r="B66" s="48" t="s">
        <v>89</v>
      </c>
      <c r="C66" s="247"/>
      <c r="D66" s="42"/>
      <c r="E66" s="146"/>
    </row>
    <row r="67" spans="1:5" x14ac:dyDescent="0.3">
      <c r="A67" s="15">
        <v>2.2000000000000002</v>
      </c>
      <c r="B67" s="48" t="s">
        <v>93</v>
      </c>
      <c r="C67" s="249"/>
      <c r="D67" s="43"/>
      <c r="E67" s="146"/>
    </row>
    <row r="68" spans="1:5" x14ac:dyDescent="0.3">
      <c r="A68" s="15">
        <v>2.2999999999999998</v>
      </c>
      <c r="B68" s="48" t="s">
        <v>92</v>
      </c>
      <c r="C68" s="249"/>
      <c r="D68" s="43"/>
      <c r="E68" s="146"/>
    </row>
    <row r="69" spans="1:5" x14ac:dyDescent="0.3">
      <c r="A69" s="15">
        <v>2.4</v>
      </c>
      <c r="B69" s="48" t="s">
        <v>94</v>
      </c>
      <c r="C69" s="249"/>
      <c r="D69" s="43"/>
      <c r="E69" s="146"/>
    </row>
    <row r="70" spans="1:5" x14ac:dyDescent="0.3">
      <c r="A70" s="15">
        <v>2.5</v>
      </c>
      <c r="B70" s="48" t="s">
        <v>90</v>
      </c>
      <c r="C70" s="249"/>
      <c r="D70" s="43"/>
      <c r="E70" s="146"/>
    </row>
    <row r="71" spans="1:5" x14ac:dyDescent="0.3">
      <c r="A71" s="15">
        <v>2.6</v>
      </c>
      <c r="B71" s="48" t="s">
        <v>91</v>
      </c>
      <c r="C71" s="249"/>
      <c r="D71" s="43"/>
      <c r="E71" s="146"/>
    </row>
    <row r="72" spans="1:5" s="2" customFormat="1" x14ac:dyDescent="0.3">
      <c r="A72" s="13">
        <v>3</v>
      </c>
      <c r="B72" s="245" t="s">
        <v>389</v>
      </c>
      <c r="C72" s="248"/>
      <c r="D72" s="246"/>
      <c r="E72" s="104"/>
    </row>
    <row r="73" spans="1:5" s="2" customFormat="1" x14ac:dyDescent="0.3">
      <c r="A73" s="13">
        <v>4</v>
      </c>
      <c r="B73" s="13" t="s">
        <v>235</v>
      </c>
      <c r="C73" s="248">
        <f>SUM(C74:C75)</f>
        <v>0</v>
      </c>
      <c r="D73" s="84">
        <f>SUM(D74:D75)</f>
        <v>0</v>
      </c>
      <c r="E73" s="104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4"/>
    </row>
    <row r="75" spans="1:5" s="2" customFormat="1" x14ac:dyDescent="0.3">
      <c r="A75" s="15">
        <v>4.2</v>
      </c>
      <c r="B75" s="15" t="s">
        <v>237</v>
      </c>
      <c r="C75" s="8"/>
      <c r="D75" s="8"/>
      <c r="E75" s="104"/>
    </row>
    <row r="76" spans="1:5" s="2" customFormat="1" x14ac:dyDescent="0.3">
      <c r="A76" s="13">
        <v>5</v>
      </c>
      <c r="B76" s="243" t="s">
        <v>262</v>
      </c>
      <c r="C76" s="8"/>
      <c r="D76" s="84"/>
      <c r="E76" s="104"/>
    </row>
    <row r="77" spans="1:5" s="2" customFormat="1" x14ac:dyDescent="0.3">
      <c r="A77" s="342"/>
      <c r="B77" s="342"/>
      <c r="C77" s="12"/>
      <c r="D77" s="12"/>
      <c r="E77" s="104"/>
    </row>
    <row r="78" spans="1:5" s="2" customFormat="1" x14ac:dyDescent="0.3">
      <c r="A78" s="463" t="s">
        <v>431</v>
      </c>
      <c r="B78" s="463"/>
      <c r="C78" s="463"/>
      <c r="D78" s="463"/>
      <c r="E78" s="104"/>
    </row>
    <row r="79" spans="1:5" s="2" customFormat="1" x14ac:dyDescent="0.3">
      <c r="A79" s="342"/>
      <c r="B79" s="342"/>
      <c r="C79" s="12"/>
      <c r="D79" s="12"/>
      <c r="E79" s="104"/>
    </row>
    <row r="80" spans="1:5" s="23" customFormat="1" ht="12.75" x14ac:dyDescent="0.2"/>
    <row r="81" spans="1:7" s="2" customFormat="1" x14ac:dyDescent="0.3">
      <c r="A81" s="68" t="s">
        <v>96</v>
      </c>
      <c r="E81" s="5"/>
    </row>
    <row r="82" spans="1:7" s="2" customFormat="1" x14ac:dyDescent="0.3">
      <c r="E82"/>
      <c r="F82"/>
      <c r="G82"/>
    </row>
    <row r="83" spans="1:7" s="2" customFormat="1" x14ac:dyDescent="0.3">
      <c r="D83" s="12"/>
      <c r="E83"/>
      <c r="F83"/>
      <c r="G83"/>
    </row>
    <row r="84" spans="1:7" s="2" customFormat="1" x14ac:dyDescent="0.3">
      <c r="A84"/>
      <c r="B84" s="44" t="s">
        <v>432</v>
      </c>
      <c r="D84" s="12"/>
      <c r="E84"/>
      <c r="F84"/>
      <c r="G84"/>
    </row>
    <row r="85" spans="1:7" s="2" customFormat="1" x14ac:dyDescent="0.3">
      <c r="A85"/>
      <c r="B85" s="464" t="s">
        <v>433</v>
      </c>
      <c r="C85" s="464"/>
      <c r="D85" s="464"/>
      <c r="E85"/>
      <c r="F85"/>
      <c r="G85"/>
    </row>
    <row r="86" spans="1:7" customFormat="1" ht="12.75" x14ac:dyDescent="0.2">
      <c r="B86" s="65" t="s">
        <v>434</v>
      </c>
    </row>
    <row r="87" spans="1:7" s="2" customFormat="1" x14ac:dyDescent="0.3">
      <c r="A87" s="11"/>
      <c r="B87" s="464" t="s">
        <v>435</v>
      </c>
      <c r="C87" s="464"/>
      <c r="D87" s="464"/>
    </row>
    <row r="88" spans="1:7" s="23" customFormat="1" ht="12.75" x14ac:dyDescent="0.2"/>
    <row r="89" spans="1:7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H20" sqref="H20"/>
    </sheetView>
  </sheetViews>
  <sheetFormatPr defaultColWidth="9.140625"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3" t="s">
        <v>307</v>
      </c>
      <c r="B1" s="76"/>
      <c r="C1" s="460" t="s">
        <v>97</v>
      </c>
      <c r="D1" s="460"/>
      <c r="E1" s="90"/>
    </row>
    <row r="2" spans="1:5" s="6" customFormat="1" x14ac:dyDescent="0.3">
      <c r="A2" s="73" t="s">
        <v>301</v>
      </c>
      <c r="B2" s="76"/>
      <c r="C2" s="458" t="str">
        <f>'ფორმა N1'!L2</f>
        <v>01.09-21.09.2020</v>
      </c>
      <c r="D2" s="458"/>
      <c r="E2" s="90"/>
    </row>
    <row r="3" spans="1:5" s="6" customFormat="1" x14ac:dyDescent="0.3">
      <c r="A3" s="75" t="s">
        <v>128</v>
      </c>
      <c r="B3" s="73"/>
      <c r="C3" s="158"/>
      <c r="D3" s="158"/>
      <c r="E3" s="90"/>
    </row>
    <row r="4" spans="1:5" s="6" customFormat="1" x14ac:dyDescent="0.3">
      <c r="A4" s="75"/>
      <c r="B4" s="75"/>
      <c r="C4" s="158"/>
      <c r="D4" s="158"/>
      <c r="E4" s="90"/>
    </row>
    <row r="5" spans="1:5" x14ac:dyDescent="0.3">
      <c r="A5" s="76" t="str">
        <f>'ფორმა N2'!A4</f>
        <v>ანგარიშვალდებული პირის დასახელება:</v>
      </c>
      <c r="B5" s="76"/>
      <c r="C5" s="75"/>
      <c r="D5" s="75"/>
      <c r="E5" s="91"/>
    </row>
    <row r="6" spans="1:5" x14ac:dyDescent="0.3">
      <c r="A6" s="410" t="str">
        <f>'ფორმა N1'!A5</f>
        <v>მ.პ.გ. ქართული ოცნება დემოკრატიული საქართველო</v>
      </c>
      <c r="B6" s="79"/>
      <c r="C6" s="80"/>
      <c r="D6" s="80"/>
      <c r="E6" s="91"/>
    </row>
    <row r="7" spans="1:5" x14ac:dyDescent="0.3">
      <c r="A7" s="76"/>
      <c r="B7" s="76"/>
      <c r="C7" s="75"/>
      <c r="D7" s="75"/>
      <c r="E7" s="91"/>
    </row>
    <row r="8" spans="1:5" s="6" customFormat="1" x14ac:dyDescent="0.3">
      <c r="A8" s="157"/>
      <c r="B8" s="157"/>
      <c r="C8" s="77"/>
      <c r="D8" s="77"/>
      <c r="E8" s="90"/>
    </row>
    <row r="9" spans="1:5" s="6" customFormat="1" ht="30" x14ac:dyDescent="0.3">
      <c r="A9" s="88" t="s">
        <v>64</v>
      </c>
      <c r="B9" s="88" t="s">
        <v>306</v>
      </c>
      <c r="C9" s="78" t="s">
        <v>10</v>
      </c>
      <c r="D9" s="78" t="s">
        <v>9</v>
      </c>
      <c r="E9" s="90"/>
    </row>
    <row r="10" spans="1:5" s="9" customFormat="1" ht="18" x14ac:dyDescent="0.2">
      <c r="A10" s="97" t="s">
        <v>302</v>
      </c>
      <c r="B10" s="97"/>
      <c r="C10" s="4"/>
      <c r="D10" s="4"/>
      <c r="E10" s="92"/>
    </row>
    <row r="11" spans="1:5" s="10" customFormat="1" x14ac:dyDescent="0.2">
      <c r="A11" s="97" t="s">
        <v>303</v>
      </c>
      <c r="B11" s="97"/>
      <c r="C11" s="4"/>
      <c r="D11" s="4"/>
      <c r="E11" s="93"/>
    </row>
    <row r="12" spans="1:5" s="10" customFormat="1" x14ac:dyDescent="0.2">
      <c r="A12" s="86" t="s">
        <v>261</v>
      </c>
      <c r="B12" s="86"/>
      <c r="C12" s="4"/>
      <c r="D12" s="4"/>
      <c r="E12" s="93"/>
    </row>
    <row r="13" spans="1:5" s="10" customFormat="1" x14ac:dyDescent="0.2">
      <c r="A13" s="86" t="s">
        <v>261</v>
      </c>
      <c r="B13" s="86"/>
      <c r="C13" s="4"/>
      <c r="D13" s="4"/>
      <c r="E13" s="93"/>
    </row>
    <row r="14" spans="1:5" s="10" customFormat="1" x14ac:dyDescent="0.2">
      <c r="A14" s="86" t="s">
        <v>261</v>
      </c>
      <c r="B14" s="86"/>
      <c r="C14" s="4"/>
      <c r="D14" s="4"/>
      <c r="E14" s="93"/>
    </row>
    <row r="15" spans="1:5" s="10" customFormat="1" x14ac:dyDescent="0.2">
      <c r="A15" s="86" t="s">
        <v>261</v>
      </c>
      <c r="B15" s="86"/>
      <c r="C15" s="4"/>
      <c r="D15" s="4"/>
      <c r="E15" s="93"/>
    </row>
    <row r="16" spans="1:5" s="10" customFormat="1" x14ac:dyDescent="0.2">
      <c r="A16" s="86" t="s">
        <v>261</v>
      </c>
      <c r="B16" s="86"/>
      <c r="C16" s="4"/>
      <c r="D16" s="4"/>
      <c r="E16" s="93"/>
    </row>
    <row r="17" spans="1:5" s="10" customFormat="1" ht="17.25" customHeight="1" x14ac:dyDescent="0.2">
      <c r="A17" s="97" t="s">
        <v>304</v>
      </c>
      <c r="B17" s="97" t="s">
        <v>1114</v>
      </c>
      <c r="C17" s="4">
        <v>394998.03</v>
      </c>
      <c r="D17" s="4">
        <f>354.96+565098</f>
        <v>565452.96</v>
      </c>
      <c r="E17" s="93"/>
    </row>
    <row r="18" spans="1:5" s="10" customFormat="1" ht="18" customHeight="1" x14ac:dyDescent="0.2">
      <c r="A18" s="97" t="s">
        <v>305</v>
      </c>
      <c r="B18" s="97" t="s">
        <v>1115</v>
      </c>
      <c r="C18" s="425">
        <v>1273.03</v>
      </c>
      <c r="D18" s="425">
        <v>1273.03</v>
      </c>
      <c r="E18" s="93"/>
    </row>
    <row r="19" spans="1:5" s="10" customFormat="1" ht="19.149999999999999" customHeight="1" x14ac:dyDescent="0.2">
      <c r="A19" s="97" t="s">
        <v>1116</v>
      </c>
      <c r="B19" s="97"/>
      <c r="C19" s="425"/>
      <c r="D19" s="425"/>
      <c r="E19" s="93"/>
    </row>
    <row r="20" spans="1:5" s="10" customFormat="1" x14ac:dyDescent="0.2">
      <c r="A20" s="86" t="s">
        <v>261</v>
      </c>
      <c r="B20" s="86"/>
      <c r="C20" s="4"/>
      <c r="D20" s="4"/>
      <c r="E20" s="93"/>
    </row>
    <row r="21" spans="1:5" s="10" customFormat="1" x14ac:dyDescent="0.2">
      <c r="A21" s="86" t="s">
        <v>261</v>
      </c>
      <c r="B21" s="86"/>
      <c r="C21" s="4"/>
      <c r="D21" s="4"/>
      <c r="E21" s="93"/>
    </row>
    <row r="22" spans="1:5" s="10" customFormat="1" x14ac:dyDescent="0.2">
      <c r="A22" s="86" t="s">
        <v>261</v>
      </c>
      <c r="B22" s="86"/>
      <c r="C22" s="4"/>
      <c r="D22" s="4"/>
      <c r="E22" s="93"/>
    </row>
    <row r="23" spans="1:5" s="10" customFormat="1" x14ac:dyDescent="0.2">
      <c r="A23" s="86" t="s">
        <v>261</v>
      </c>
      <c r="B23" s="86"/>
      <c r="C23" s="4"/>
      <c r="D23" s="4"/>
      <c r="E23" s="93"/>
    </row>
    <row r="24" spans="1:5" s="3" customFormat="1" x14ac:dyDescent="0.2">
      <c r="A24" s="87"/>
      <c r="B24" s="87"/>
      <c r="C24" s="4"/>
      <c r="D24" s="4"/>
      <c r="E24" s="94"/>
    </row>
    <row r="25" spans="1:5" x14ac:dyDescent="0.3">
      <c r="A25" s="98"/>
      <c r="B25" s="98" t="s">
        <v>308</v>
      </c>
      <c r="C25" s="85">
        <f>SUM(C10:C24)</f>
        <v>396271.06000000006</v>
      </c>
      <c r="D25" s="85">
        <f>SUM(D10:D24)</f>
        <v>566725.99</v>
      </c>
      <c r="E25" s="95"/>
    </row>
    <row r="26" spans="1:5" x14ac:dyDescent="0.3">
      <c r="A26" s="44"/>
      <c r="B26" s="44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6" t="s">
        <v>373</v>
      </c>
    </row>
    <row r="30" spans="1:5" x14ac:dyDescent="0.3">
      <c r="A30" s="196"/>
    </row>
    <row r="31" spans="1:5" x14ac:dyDescent="0.3">
      <c r="A31" s="196" t="s">
        <v>321</v>
      </c>
    </row>
    <row r="32" spans="1:5" s="23" customFormat="1" ht="12.75" x14ac:dyDescent="0.2"/>
    <row r="33" spans="1:9" x14ac:dyDescent="0.3">
      <c r="A33" s="68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8"/>
      <c r="B36" s="68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5"/>
      <c r="B38" s="65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ColWidth="9.140625" defaultRowHeight="12.75" x14ac:dyDescent="0.2"/>
  <cols>
    <col min="1" max="1" width="5.42578125" style="180" customWidth="1"/>
    <col min="2" max="2" width="20.85546875" style="180" customWidth="1"/>
    <col min="3" max="3" width="26" style="180" customWidth="1"/>
    <col min="4" max="4" width="17" style="180" customWidth="1"/>
    <col min="5" max="5" width="18.140625" style="180" customWidth="1"/>
    <col min="6" max="6" width="14.7109375" style="180" customWidth="1"/>
    <col min="7" max="7" width="15.5703125" style="180" customWidth="1"/>
    <col min="8" max="8" width="14.7109375" style="180" customWidth="1"/>
    <col min="9" max="9" width="29.710937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406</v>
      </c>
      <c r="B1" s="73"/>
      <c r="C1" s="76"/>
      <c r="D1" s="76"/>
      <c r="E1" s="76"/>
      <c r="F1" s="76"/>
      <c r="G1" s="254"/>
      <c r="H1" s="254"/>
      <c r="I1" s="460" t="s">
        <v>97</v>
      </c>
      <c r="J1" s="460"/>
    </row>
    <row r="2" spans="1:10" ht="15" x14ac:dyDescent="0.3">
      <c r="A2" s="75" t="s">
        <v>128</v>
      </c>
      <c r="B2" s="73"/>
      <c r="C2" s="76"/>
      <c r="D2" s="76"/>
      <c r="E2" s="76"/>
      <c r="F2" s="76"/>
      <c r="G2" s="254"/>
      <c r="H2" s="254"/>
      <c r="I2" s="458" t="str">
        <f>'ფორმა N1'!L2</f>
        <v>01.09-21.09.2020</v>
      </c>
      <c r="J2" s="458"/>
    </row>
    <row r="3" spans="1:10" ht="15" x14ac:dyDescent="0.3">
      <c r="A3" s="75"/>
      <c r="B3" s="75"/>
      <c r="C3" s="73"/>
      <c r="D3" s="73"/>
      <c r="E3" s="73"/>
      <c r="F3" s="73"/>
      <c r="G3" s="254"/>
      <c r="H3" s="254"/>
      <c r="I3" s="254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10" ht="15" x14ac:dyDescent="0.3">
      <c r="A5" s="41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  <c r="I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10" ht="15" x14ac:dyDescent="0.2">
      <c r="A7" s="253"/>
      <c r="B7" s="253"/>
      <c r="C7" s="253"/>
      <c r="D7" s="253"/>
      <c r="E7" s="253"/>
      <c r="F7" s="253"/>
      <c r="G7" s="77"/>
      <c r="H7" s="77"/>
      <c r="I7" s="77"/>
    </row>
    <row r="8" spans="1:10" ht="45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317</v>
      </c>
      <c r="F8" s="89" t="s">
        <v>320</v>
      </c>
      <c r="G8" s="78" t="s">
        <v>10</v>
      </c>
      <c r="H8" s="78" t="s">
        <v>9</v>
      </c>
      <c r="I8" s="78" t="s">
        <v>357</v>
      </c>
      <c r="J8" s="209" t="s">
        <v>319</v>
      </c>
    </row>
    <row r="9" spans="1:10" ht="15" x14ac:dyDescent="0.2">
      <c r="A9" s="97">
        <v>1</v>
      </c>
      <c r="B9" s="97"/>
      <c r="C9" s="97"/>
      <c r="D9" s="97"/>
      <c r="E9" s="97"/>
      <c r="F9" s="97"/>
      <c r="G9" s="4"/>
      <c r="H9" s="4"/>
      <c r="I9" s="4"/>
      <c r="J9" s="209" t="s">
        <v>0</v>
      </c>
    </row>
    <row r="10" spans="1:10" ht="15" x14ac:dyDescent="0.2">
      <c r="A10" s="97">
        <v>2</v>
      </c>
      <c r="B10" s="97"/>
      <c r="C10" s="97"/>
      <c r="D10" s="97"/>
      <c r="E10" s="97"/>
      <c r="F10" s="97"/>
      <c r="G10" s="4"/>
      <c r="H10" s="4"/>
      <c r="I10" s="4"/>
    </row>
    <row r="11" spans="1:10" ht="15" x14ac:dyDescent="0.2">
      <c r="A11" s="97">
        <v>3</v>
      </c>
      <c r="B11" s="86"/>
      <c r="C11" s="86"/>
      <c r="D11" s="86"/>
      <c r="E11" s="86"/>
      <c r="F11" s="97"/>
      <c r="G11" s="4"/>
      <c r="H11" s="4"/>
      <c r="I11" s="4"/>
    </row>
    <row r="12" spans="1:10" ht="15" x14ac:dyDescent="0.2">
      <c r="A12" s="97">
        <v>4</v>
      </c>
      <c r="B12" s="86"/>
      <c r="C12" s="86"/>
      <c r="D12" s="86"/>
      <c r="E12" s="86"/>
      <c r="F12" s="97"/>
      <c r="G12" s="4"/>
      <c r="H12" s="4"/>
      <c r="I12" s="4"/>
    </row>
    <row r="13" spans="1:10" ht="15" x14ac:dyDescent="0.2">
      <c r="A13" s="97">
        <v>5</v>
      </c>
      <c r="B13" s="86"/>
      <c r="C13" s="86"/>
      <c r="D13" s="86"/>
      <c r="E13" s="86"/>
      <c r="F13" s="97"/>
      <c r="G13" s="4"/>
      <c r="H13" s="4"/>
      <c r="I13" s="4"/>
    </row>
    <row r="14" spans="1:10" ht="15" x14ac:dyDescent="0.2">
      <c r="A14" s="97">
        <v>6</v>
      </c>
      <c r="B14" s="86"/>
      <c r="C14" s="86"/>
      <c r="D14" s="86"/>
      <c r="E14" s="86"/>
      <c r="F14" s="97"/>
      <c r="G14" s="4"/>
      <c r="H14" s="4"/>
      <c r="I14" s="4"/>
    </row>
    <row r="15" spans="1:10" ht="15" x14ac:dyDescent="0.2">
      <c r="A15" s="97">
        <v>7</v>
      </c>
      <c r="B15" s="86"/>
      <c r="C15" s="86"/>
      <c r="D15" s="86"/>
      <c r="E15" s="86"/>
      <c r="F15" s="97"/>
      <c r="G15" s="4"/>
      <c r="H15" s="4"/>
      <c r="I15" s="4"/>
    </row>
    <row r="16" spans="1:10" ht="15" x14ac:dyDescent="0.2">
      <c r="A16" s="97">
        <v>8</v>
      </c>
      <c r="B16" s="86"/>
      <c r="C16" s="86"/>
      <c r="D16" s="86"/>
      <c r="E16" s="86"/>
      <c r="F16" s="97"/>
      <c r="G16" s="4"/>
      <c r="H16" s="4"/>
      <c r="I16" s="4"/>
    </row>
    <row r="17" spans="1:9" ht="15" x14ac:dyDescent="0.2">
      <c r="A17" s="97">
        <v>9</v>
      </c>
      <c r="B17" s="86"/>
      <c r="C17" s="86"/>
      <c r="D17" s="86"/>
      <c r="E17" s="86"/>
      <c r="F17" s="97"/>
      <c r="G17" s="4"/>
      <c r="H17" s="4"/>
      <c r="I17" s="4"/>
    </row>
    <row r="18" spans="1:9" ht="15" x14ac:dyDescent="0.2">
      <c r="A18" s="97">
        <v>10</v>
      </c>
      <c r="B18" s="86"/>
      <c r="C18" s="86"/>
      <c r="D18" s="86"/>
      <c r="E18" s="86"/>
      <c r="F18" s="97"/>
      <c r="G18" s="4"/>
      <c r="H18" s="4"/>
      <c r="I18" s="4"/>
    </row>
    <row r="19" spans="1:9" ht="15" x14ac:dyDescent="0.2">
      <c r="A19" s="97">
        <v>11</v>
      </c>
      <c r="B19" s="86"/>
      <c r="C19" s="86"/>
      <c r="D19" s="86"/>
      <c r="E19" s="86"/>
      <c r="F19" s="97"/>
      <c r="G19" s="4"/>
      <c r="H19" s="4"/>
      <c r="I19" s="4"/>
    </row>
    <row r="20" spans="1:9" ht="15" x14ac:dyDescent="0.2">
      <c r="A20" s="97">
        <v>12</v>
      </c>
      <c r="B20" s="86"/>
      <c r="C20" s="86"/>
      <c r="D20" s="86"/>
      <c r="E20" s="86"/>
      <c r="F20" s="97"/>
      <c r="G20" s="4"/>
      <c r="H20" s="4"/>
      <c r="I20" s="4"/>
    </row>
    <row r="21" spans="1:9" ht="15" x14ac:dyDescent="0.2">
      <c r="A21" s="97">
        <v>13</v>
      </c>
      <c r="B21" s="86"/>
      <c r="C21" s="86"/>
      <c r="D21" s="86"/>
      <c r="E21" s="86"/>
      <c r="F21" s="97"/>
      <c r="G21" s="4"/>
      <c r="H21" s="4"/>
      <c r="I21" s="4"/>
    </row>
    <row r="22" spans="1:9" ht="15" x14ac:dyDescent="0.2">
      <c r="A22" s="97">
        <v>14</v>
      </c>
      <c r="B22" s="86"/>
      <c r="C22" s="86"/>
      <c r="D22" s="86"/>
      <c r="E22" s="86"/>
      <c r="F22" s="97"/>
      <c r="G22" s="4"/>
      <c r="H22" s="4"/>
      <c r="I22" s="4"/>
    </row>
    <row r="23" spans="1:9" ht="15" x14ac:dyDescent="0.2">
      <c r="A23" s="97">
        <v>15</v>
      </c>
      <c r="B23" s="86"/>
      <c r="C23" s="86"/>
      <c r="D23" s="86"/>
      <c r="E23" s="86"/>
      <c r="F23" s="97"/>
      <c r="G23" s="4"/>
      <c r="H23" s="4"/>
      <c r="I23" s="4"/>
    </row>
    <row r="24" spans="1:9" ht="15" x14ac:dyDescent="0.2">
      <c r="A24" s="86" t="s">
        <v>259</v>
      </c>
      <c r="B24" s="86"/>
      <c r="C24" s="86"/>
      <c r="D24" s="86"/>
      <c r="E24" s="86"/>
      <c r="F24" s="97"/>
      <c r="G24" s="4"/>
      <c r="H24" s="4"/>
      <c r="I24" s="4"/>
    </row>
    <row r="25" spans="1:9" ht="15" x14ac:dyDescent="0.3">
      <c r="A25" s="86"/>
      <c r="B25" s="98"/>
      <c r="C25" s="98"/>
      <c r="D25" s="98"/>
      <c r="E25" s="98"/>
      <c r="F25" s="86" t="s">
        <v>394</v>
      </c>
      <c r="G25" s="85">
        <f>SUM(G9:G24)</f>
        <v>0</v>
      </c>
      <c r="H25" s="85">
        <f>SUM(H9:H24)</f>
        <v>0</v>
      </c>
      <c r="I25" s="85">
        <f>SUM(I9:I24)</f>
        <v>0</v>
      </c>
    </row>
    <row r="26" spans="1:9" ht="15" x14ac:dyDescent="0.3">
      <c r="A26" s="207"/>
      <c r="B26" s="207"/>
      <c r="C26" s="207"/>
      <c r="D26" s="207"/>
      <c r="E26" s="207"/>
      <c r="F26" s="207"/>
      <c r="G26" s="207"/>
      <c r="H26" s="179"/>
      <c r="I26" s="179"/>
    </row>
    <row r="27" spans="1:9" ht="15" x14ac:dyDescent="0.3">
      <c r="A27" s="208" t="s">
        <v>407</v>
      </c>
      <c r="B27" s="208"/>
      <c r="C27" s="207"/>
      <c r="D27" s="207"/>
      <c r="E27" s="207"/>
      <c r="F27" s="207"/>
      <c r="G27" s="207"/>
      <c r="H27" s="179"/>
      <c r="I27" s="179"/>
    </row>
    <row r="28" spans="1:9" ht="15" x14ac:dyDescent="0.3">
      <c r="A28" s="208"/>
      <c r="B28" s="208"/>
      <c r="C28" s="207"/>
      <c r="D28" s="207"/>
      <c r="E28" s="207"/>
      <c r="F28" s="207"/>
      <c r="G28" s="207"/>
      <c r="H28" s="179"/>
      <c r="I28" s="179"/>
    </row>
    <row r="29" spans="1:9" ht="15" x14ac:dyDescent="0.3">
      <c r="A29" s="208"/>
      <c r="B29" s="208"/>
      <c r="C29" s="179"/>
      <c r="D29" s="179"/>
      <c r="E29" s="179"/>
      <c r="F29" s="179"/>
      <c r="G29" s="179"/>
      <c r="H29" s="179"/>
      <c r="I29" s="179"/>
    </row>
    <row r="30" spans="1:9" ht="15" x14ac:dyDescent="0.3">
      <c r="A30" s="208"/>
      <c r="B30" s="208"/>
      <c r="C30" s="179"/>
      <c r="D30" s="179"/>
      <c r="E30" s="179"/>
      <c r="F30" s="179"/>
      <c r="G30" s="179"/>
      <c r="H30" s="179"/>
      <c r="I30" s="179"/>
    </row>
    <row r="31" spans="1:9" x14ac:dyDescent="0.2">
      <c r="A31" s="205"/>
      <c r="B31" s="205"/>
      <c r="C31" s="205"/>
      <c r="D31" s="205"/>
      <c r="E31" s="205"/>
      <c r="F31" s="205"/>
      <c r="G31" s="205"/>
      <c r="H31" s="205"/>
      <c r="I31" s="205"/>
    </row>
    <row r="32" spans="1:9" ht="15" x14ac:dyDescent="0.3">
      <c r="A32" s="185" t="s">
        <v>96</v>
      </c>
      <c r="B32" s="185"/>
      <c r="C32" s="179"/>
      <c r="D32" s="179"/>
      <c r="E32" s="179"/>
      <c r="F32" s="179"/>
      <c r="G32" s="179"/>
      <c r="H32" s="179"/>
      <c r="I32" s="179"/>
    </row>
    <row r="33" spans="1:9" ht="15" x14ac:dyDescent="0.3">
      <c r="A33" s="179"/>
      <c r="B33" s="179"/>
      <c r="C33" s="179"/>
      <c r="D33" s="179"/>
      <c r="E33" s="179"/>
      <c r="F33" s="179"/>
      <c r="G33" s="179"/>
      <c r="H33" s="179"/>
      <c r="I33" s="179"/>
    </row>
    <row r="34" spans="1:9" ht="15" x14ac:dyDescent="0.3">
      <c r="A34" s="179"/>
      <c r="B34" s="179"/>
      <c r="C34" s="179"/>
      <c r="D34" s="179"/>
      <c r="E34" s="183"/>
      <c r="F34" s="183"/>
      <c r="G34" s="183"/>
      <c r="H34" s="179"/>
      <c r="I34" s="179"/>
    </row>
    <row r="35" spans="1:9" ht="15" x14ac:dyDescent="0.3">
      <c r="A35" s="185"/>
      <c r="B35" s="185"/>
      <c r="C35" s="185" t="s">
        <v>356</v>
      </c>
      <c r="D35" s="185"/>
      <c r="E35" s="185"/>
      <c r="F35" s="185"/>
      <c r="G35" s="185"/>
      <c r="H35" s="179"/>
      <c r="I35" s="179"/>
    </row>
    <row r="36" spans="1:9" ht="15" x14ac:dyDescent="0.3">
      <c r="A36" s="179"/>
      <c r="B36" s="179"/>
      <c r="C36" s="179" t="s">
        <v>355</v>
      </c>
      <c r="D36" s="179"/>
      <c r="E36" s="179"/>
      <c r="F36" s="179"/>
      <c r="G36" s="179"/>
      <c r="H36" s="179"/>
      <c r="I36" s="179"/>
    </row>
    <row r="37" spans="1:9" x14ac:dyDescent="0.2">
      <c r="A37" s="187"/>
      <c r="B37" s="187"/>
      <c r="C37" s="187" t="s">
        <v>127</v>
      </c>
      <c r="D37" s="187"/>
      <c r="E37" s="187"/>
      <c r="F37" s="187"/>
      <c r="G37" s="187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view="pageBreakPreview" topLeftCell="A16" zoomScale="80" zoomScaleSheetLayoutView="80" workbookViewId="0">
      <selection activeCell="C21" sqref="C21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3" t="s">
        <v>408</v>
      </c>
      <c r="B1" s="76"/>
      <c r="C1" s="76"/>
      <c r="D1" s="76"/>
      <c r="E1" s="76"/>
      <c r="F1" s="76"/>
      <c r="G1" s="460" t="s">
        <v>97</v>
      </c>
      <c r="H1" s="460"/>
      <c r="I1" s="347"/>
    </row>
    <row r="2" spans="1:9" ht="15" x14ac:dyDescent="0.3">
      <c r="A2" s="75" t="s">
        <v>128</v>
      </c>
      <c r="B2" s="76"/>
      <c r="C2" s="76"/>
      <c r="D2" s="76"/>
      <c r="E2" s="76"/>
      <c r="F2" s="76"/>
      <c r="G2" s="458" t="str">
        <f>'ფორმა N1'!L2</f>
        <v>01.09-21.09.2020</v>
      </c>
      <c r="H2" s="458"/>
      <c r="I2" s="75"/>
    </row>
    <row r="3" spans="1:9" ht="15" x14ac:dyDescent="0.3">
      <c r="A3" s="75"/>
      <c r="B3" s="75"/>
      <c r="C3" s="75"/>
      <c r="D3" s="75"/>
      <c r="E3" s="75"/>
      <c r="F3" s="75"/>
      <c r="G3" s="254"/>
      <c r="H3" s="254"/>
      <c r="I3" s="347"/>
    </row>
    <row r="4" spans="1:9" ht="15" x14ac:dyDescent="0.3">
      <c r="A4" s="76" t="s">
        <v>257</v>
      </c>
      <c r="B4" s="76"/>
      <c r="C4" s="76"/>
      <c r="D4" s="76"/>
      <c r="E4" s="76"/>
      <c r="F4" s="76"/>
      <c r="G4" s="75"/>
      <c r="H4" s="75"/>
      <c r="I4" s="75"/>
    </row>
    <row r="5" spans="1:9" ht="15" x14ac:dyDescent="0.3">
      <c r="A5" s="41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  <c r="I5" s="80"/>
    </row>
    <row r="6" spans="1:9" ht="15" x14ac:dyDescent="0.3">
      <c r="A6" s="76"/>
      <c r="B6" s="76"/>
      <c r="C6" s="76"/>
      <c r="D6" s="76"/>
      <c r="E6" s="76"/>
      <c r="F6" s="76"/>
      <c r="G6" s="75"/>
      <c r="H6" s="75"/>
      <c r="I6" s="75"/>
    </row>
    <row r="7" spans="1:9" ht="15" x14ac:dyDescent="0.2">
      <c r="A7" s="253"/>
      <c r="B7" s="253"/>
      <c r="C7" s="253"/>
      <c r="D7" s="253"/>
      <c r="E7" s="253"/>
      <c r="F7" s="253"/>
      <c r="G7" s="77"/>
      <c r="H7" s="77"/>
      <c r="I7" s="347"/>
    </row>
    <row r="8" spans="1:9" ht="45" x14ac:dyDescent="0.2">
      <c r="A8" s="343" t="s">
        <v>64</v>
      </c>
      <c r="B8" s="78" t="s">
        <v>312</v>
      </c>
      <c r="C8" s="89" t="s">
        <v>313</v>
      </c>
      <c r="D8" s="89" t="s">
        <v>215</v>
      </c>
      <c r="E8" s="89" t="s">
        <v>316</v>
      </c>
      <c r="F8" s="89" t="s">
        <v>315</v>
      </c>
      <c r="G8" s="89" t="s">
        <v>352</v>
      </c>
      <c r="H8" s="78" t="s">
        <v>10</v>
      </c>
      <c r="I8" s="78" t="s">
        <v>9</v>
      </c>
    </row>
    <row r="9" spans="1:9" ht="15" x14ac:dyDescent="0.2">
      <c r="A9" s="344"/>
      <c r="B9" s="345"/>
      <c r="C9" s="97"/>
      <c r="D9" s="97"/>
      <c r="E9" s="97"/>
      <c r="F9" s="97"/>
      <c r="G9" s="97"/>
      <c r="H9" s="4"/>
      <c r="I9" s="4"/>
    </row>
    <row r="10" spans="1:9" ht="15" x14ac:dyDescent="0.2">
      <c r="A10" s="344"/>
      <c r="B10" s="345"/>
      <c r="C10" s="97"/>
      <c r="D10" s="97"/>
      <c r="E10" s="97"/>
      <c r="F10" s="97"/>
      <c r="G10" s="97"/>
      <c r="H10" s="4"/>
      <c r="I10" s="4"/>
    </row>
    <row r="11" spans="1:9" ht="15" x14ac:dyDescent="0.2">
      <c r="A11" s="344"/>
      <c r="B11" s="345"/>
      <c r="C11" s="86"/>
      <c r="D11" s="86"/>
      <c r="E11" s="86"/>
      <c r="F11" s="86"/>
      <c r="G11" s="86"/>
      <c r="H11" s="4"/>
      <c r="I11" s="4"/>
    </row>
    <row r="12" spans="1:9" ht="15" x14ac:dyDescent="0.2">
      <c r="A12" s="344"/>
      <c r="B12" s="345"/>
      <c r="C12" s="86"/>
      <c r="D12" s="86"/>
      <c r="E12" s="86"/>
      <c r="F12" s="86"/>
      <c r="G12" s="86"/>
      <c r="H12" s="4"/>
      <c r="I12" s="4"/>
    </row>
    <row r="13" spans="1:9" ht="15" x14ac:dyDescent="0.2">
      <c r="A13" s="344"/>
      <c r="B13" s="345"/>
      <c r="C13" s="86"/>
      <c r="D13" s="86"/>
      <c r="E13" s="86"/>
      <c r="F13" s="86"/>
      <c r="G13" s="86"/>
      <c r="H13" s="4"/>
      <c r="I13" s="4"/>
    </row>
    <row r="14" spans="1:9" ht="15" x14ac:dyDescent="0.2">
      <c r="A14" s="344"/>
      <c r="B14" s="345"/>
      <c r="C14" s="86"/>
      <c r="D14" s="86"/>
      <c r="E14" s="86"/>
      <c r="F14" s="86"/>
      <c r="G14" s="86"/>
      <c r="H14" s="4"/>
      <c r="I14" s="4"/>
    </row>
    <row r="15" spans="1:9" ht="15" x14ac:dyDescent="0.2">
      <c r="A15" s="344"/>
      <c r="B15" s="345"/>
      <c r="C15" s="86"/>
      <c r="D15" s="86"/>
      <c r="E15" s="86"/>
      <c r="F15" s="86"/>
      <c r="G15" s="86"/>
      <c r="H15" s="4"/>
      <c r="I15" s="4"/>
    </row>
    <row r="16" spans="1:9" ht="15" x14ac:dyDescent="0.2">
      <c r="A16" s="344"/>
      <c r="B16" s="345"/>
      <c r="C16" s="86"/>
      <c r="D16" s="86"/>
      <c r="E16" s="86"/>
      <c r="F16" s="86"/>
      <c r="G16" s="86"/>
      <c r="H16" s="4"/>
      <c r="I16" s="4"/>
    </row>
    <row r="17" spans="1:9" ht="15" x14ac:dyDescent="0.3">
      <c r="A17" s="344"/>
      <c r="B17" s="346"/>
      <c r="C17" s="98"/>
      <c r="D17" s="98"/>
      <c r="E17" s="98"/>
      <c r="F17" s="98"/>
      <c r="G17" s="98" t="s">
        <v>311</v>
      </c>
      <c r="H17" s="85">
        <f>SUM(H9:H16)</f>
        <v>0</v>
      </c>
      <c r="I17" s="85">
        <f>SUM(I9:I16)</f>
        <v>0</v>
      </c>
    </row>
    <row r="18" spans="1:9" ht="15" x14ac:dyDescent="0.3">
      <c r="A18" s="44"/>
      <c r="B18" s="44"/>
      <c r="C18" s="44"/>
      <c r="D18" s="44"/>
      <c r="E18" s="44"/>
      <c r="F18" s="44"/>
      <c r="G18" s="2"/>
      <c r="H18" s="2"/>
    </row>
    <row r="19" spans="1:9" ht="15" x14ac:dyDescent="0.3">
      <c r="A19" s="196" t="s">
        <v>409</v>
      </c>
      <c r="B19" s="44"/>
      <c r="C19" s="44"/>
      <c r="D19" s="44"/>
      <c r="E19" s="44"/>
      <c r="F19" s="44"/>
      <c r="G19" s="2"/>
      <c r="H19" s="2"/>
    </row>
    <row r="20" spans="1:9" ht="15" x14ac:dyDescent="0.3">
      <c r="A20" s="196"/>
      <c r="B20" s="44"/>
      <c r="C20" s="44"/>
      <c r="D20" s="44"/>
      <c r="E20" s="44"/>
      <c r="F20" s="44"/>
      <c r="G20" s="2"/>
      <c r="H20" s="2"/>
    </row>
    <row r="21" spans="1:9" ht="15" x14ac:dyDescent="0.3">
      <c r="A21" s="196"/>
      <c r="B21" s="2"/>
      <c r="C21" s="2"/>
      <c r="D21" s="2"/>
      <c r="E21" s="2"/>
      <c r="F21" s="2"/>
      <c r="G21" s="2"/>
      <c r="H21" s="2"/>
    </row>
    <row r="22" spans="1:9" ht="15" x14ac:dyDescent="0.3">
      <c r="A22" s="196"/>
      <c r="B22" s="2"/>
      <c r="C22" s="2"/>
      <c r="D22" s="2"/>
      <c r="E22" s="2"/>
      <c r="F22" s="2"/>
      <c r="G22" s="2"/>
      <c r="H22" s="2"/>
    </row>
    <row r="23" spans="1:9" x14ac:dyDescent="0.2">
      <c r="A23" s="23"/>
      <c r="B23" s="23"/>
      <c r="C23" s="23"/>
      <c r="D23" s="23"/>
      <c r="E23" s="23"/>
      <c r="F23" s="23"/>
      <c r="G23" s="23"/>
      <c r="H23" s="23"/>
    </row>
    <row r="24" spans="1:9" ht="15" x14ac:dyDescent="0.3">
      <c r="A24" s="68" t="s">
        <v>96</v>
      </c>
      <c r="B24" s="2"/>
      <c r="C24" s="2"/>
      <c r="D24" s="2"/>
      <c r="E24" s="2"/>
      <c r="F24" s="2"/>
      <c r="G24" s="2"/>
      <c r="H24" s="2"/>
    </row>
    <row r="25" spans="1:9" ht="15" x14ac:dyDescent="0.3">
      <c r="A25" s="2"/>
      <c r="B25" s="2"/>
      <c r="C25" s="2"/>
      <c r="D25" s="2"/>
      <c r="E25" s="2"/>
      <c r="F25" s="2"/>
      <c r="G25" s="2"/>
      <c r="H25" s="2"/>
    </row>
    <row r="26" spans="1:9" ht="15" x14ac:dyDescent="0.3">
      <c r="A26" s="2"/>
      <c r="B26" s="2"/>
      <c r="C26" s="2"/>
      <c r="D26" s="2"/>
      <c r="E26" s="2"/>
      <c r="F26" s="2"/>
      <c r="G26" s="2"/>
      <c r="H26" s="12"/>
    </row>
    <row r="27" spans="1:9" ht="15" x14ac:dyDescent="0.3">
      <c r="A27" s="68"/>
      <c r="B27" s="68" t="s">
        <v>254</v>
      </c>
      <c r="C27" s="68"/>
      <c r="D27" s="68"/>
      <c r="E27" s="68"/>
      <c r="F27" s="68"/>
      <c r="G27" s="2"/>
      <c r="H27" s="12"/>
    </row>
    <row r="28" spans="1:9" ht="15" x14ac:dyDescent="0.3">
      <c r="A28" s="2"/>
      <c r="B28" s="2" t="s">
        <v>253</v>
      </c>
      <c r="C28" s="2"/>
      <c r="D28" s="2"/>
      <c r="E28" s="2"/>
      <c r="F28" s="2"/>
      <c r="G28" s="2"/>
      <c r="H28" s="12"/>
    </row>
    <row r="29" spans="1:9" x14ac:dyDescent="0.2">
      <c r="A29" s="65"/>
      <c r="B29" s="65" t="s">
        <v>127</v>
      </c>
      <c r="C29" s="65"/>
      <c r="D29" s="65"/>
      <c r="E29" s="65"/>
      <c r="F29" s="65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view="pageBreakPreview" topLeftCell="A15" zoomScale="80" zoomScaleSheetLayoutView="80" workbookViewId="0">
      <selection activeCell="D17" sqref="D17"/>
    </sheetView>
  </sheetViews>
  <sheetFormatPr defaultColWidth="9.140625" defaultRowHeight="12.75" x14ac:dyDescent="0.2"/>
  <cols>
    <col min="1" max="1" width="5.42578125" style="180" customWidth="1"/>
    <col min="2" max="2" width="13.140625" style="180" customWidth="1"/>
    <col min="3" max="3" width="15.140625" style="180" customWidth="1"/>
    <col min="4" max="4" width="18" style="180" customWidth="1"/>
    <col min="5" max="5" width="20.5703125" style="180" customWidth="1"/>
    <col min="6" max="6" width="21.28515625" style="180" customWidth="1"/>
    <col min="7" max="7" width="15.140625" style="180" customWidth="1"/>
    <col min="8" max="8" width="15.5703125" style="180" customWidth="1"/>
    <col min="9" max="9" width="13.42578125" style="180" customWidth="1"/>
    <col min="10" max="10" width="0" style="180" hidden="1" customWidth="1"/>
    <col min="11" max="16384" width="9.140625" style="180"/>
  </cols>
  <sheetData>
    <row r="1" spans="1:10" ht="15" x14ac:dyDescent="0.3">
      <c r="A1" s="73" t="s">
        <v>410</v>
      </c>
      <c r="B1" s="73"/>
      <c r="C1" s="76"/>
      <c r="D1" s="76"/>
      <c r="E1" s="76"/>
      <c r="F1" s="76"/>
      <c r="G1" s="460" t="s">
        <v>97</v>
      </c>
      <c r="H1" s="460"/>
    </row>
    <row r="2" spans="1:10" ht="15" x14ac:dyDescent="0.3">
      <c r="A2" s="75" t="s">
        <v>128</v>
      </c>
      <c r="B2" s="73"/>
      <c r="C2" s="76"/>
      <c r="D2" s="76"/>
      <c r="E2" s="76"/>
      <c r="F2" s="76"/>
      <c r="G2" s="458" t="str">
        <f>'ფორმა N1'!L2</f>
        <v>01.09-21.09.2020</v>
      </c>
      <c r="H2" s="458"/>
    </row>
    <row r="3" spans="1:10" ht="15" x14ac:dyDescent="0.3">
      <c r="A3" s="75"/>
      <c r="B3" s="75"/>
      <c r="C3" s="75"/>
      <c r="D3" s="75"/>
      <c r="E3" s="75"/>
      <c r="F3" s="75"/>
      <c r="G3" s="254"/>
      <c r="H3" s="254"/>
    </row>
    <row r="4" spans="1:10" ht="15" x14ac:dyDescent="0.3">
      <c r="A4" s="76" t="s">
        <v>257</v>
      </c>
      <c r="B4" s="76"/>
      <c r="C4" s="76"/>
      <c r="D4" s="76"/>
      <c r="E4" s="76"/>
      <c r="F4" s="76"/>
      <c r="G4" s="75"/>
      <c r="H4" s="75"/>
    </row>
    <row r="5" spans="1:10" ht="15" x14ac:dyDescent="0.3">
      <c r="A5" s="410" t="str">
        <f>'ფორმა N1'!A5</f>
        <v>მ.პ.გ. ქართული ოცნება დემოკრატიული საქართველო</v>
      </c>
      <c r="B5" s="79"/>
      <c r="C5" s="79"/>
      <c r="D5" s="79"/>
      <c r="E5" s="79"/>
      <c r="F5" s="79"/>
      <c r="G5" s="80"/>
      <c r="H5" s="80"/>
    </row>
    <row r="6" spans="1:10" ht="15" x14ac:dyDescent="0.3">
      <c r="A6" s="76"/>
      <c r="B6" s="76"/>
      <c r="C6" s="76"/>
      <c r="D6" s="76"/>
      <c r="E6" s="76"/>
      <c r="F6" s="76"/>
      <c r="G6" s="75"/>
      <c r="H6" s="75"/>
    </row>
    <row r="7" spans="1:10" ht="15" x14ac:dyDescent="0.2">
      <c r="A7" s="253"/>
      <c r="B7" s="253"/>
      <c r="C7" s="253"/>
      <c r="D7" s="253"/>
      <c r="E7" s="253"/>
      <c r="F7" s="253"/>
      <c r="G7" s="77"/>
      <c r="H7" s="77"/>
    </row>
    <row r="8" spans="1:10" ht="30" x14ac:dyDescent="0.2">
      <c r="A8" s="89" t="s">
        <v>64</v>
      </c>
      <c r="B8" s="89" t="s">
        <v>312</v>
      </c>
      <c r="C8" s="89" t="s">
        <v>313</v>
      </c>
      <c r="D8" s="89" t="s">
        <v>215</v>
      </c>
      <c r="E8" s="89" t="s">
        <v>320</v>
      </c>
      <c r="F8" s="89" t="s">
        <v>314</v>
      </c>
      <c r="G8" s="78" t="s">
        <v>10</v>
      </c>
      <c r="H8" s="78" t="s">
        <v>9</v>
      </c>
      <c r="J8" s="209" t="s">
        <v>319</v>
      </c>
    </row>
    <row r="9" spans="1:10" ht="15" x14ac:dyDescent="0.2">
      <c r="A9" s="97"/>
      <c r="B9" s="97"/>
      <c r="C9" s="97"/>
      <c r="D9" s="97"/>
      <c r="E9" s="97"/>
      <c r="F9" s="97"/>
      <c r="G9" s="4"/>
      <c r="H9" s="4"/>
      <c r="J9" s="209" t="s">
        <v>0</v>
      </c>
    </row>
    <row r="10" spans="1:10" ht="15" x14ac:dyDescent="0.2">
      <c r="A10" s="97"/>
      <c r="B10" s="97"/>
      <c r="C10" s="97"/>
      <c r="D10" s="97"/>
      <c r="E10" s="97"/>
      <c r="F10" s="97"/>
      <c r="G10" s="4"/>
      <c r="H10" s="4"/>
    </row>
    <row r="11" spans="1:10" ht="15" x14ac:dyDescent="0.2">
      <c r="A11" s="86"/>
      <c r="B11" s="86"/>
      <c r="C11" s="86"/>
      <c r="D11" s="86"/>
      <c r="E11" s="86"/>
      <c r="F11" s="86"/>
      <c r="G11" s="4"/>
      <c r="H11" s="4"/>
    </row>
    <row r="12" spans="1:10" ht="15" x14ac:dyDescent="0.2">
      <c r="A12" s="86"/>
      <c r="B12" s="86"/>
      <c r="C12" s="86"/>
      <c r="D12" s="86"/>
      <c r="E12" s="86"/>
      <c r="F12" s="86"/>
      <c r="G12" s="4"/>
      <c r="H12" s="4"/>
    </row>
    <row r="13" spans="1:10" ht="15" x14ac:dyDescent="0.2">
      <c r="A13" s="86"/>
      <c r="B13" s="86"/>
      <c r="C13" s="86"/>
      <c r="D13" s="86"/>
      <c r="E13" s="86"/>
      <c r="F13" s="86"/>
      <c r="G13" s="4"/>
      <c r="H13" s="4"/>
    </row>
    <row r="14" spans="1:10" ht="15" x14ac:dyDescent="0.2">
      <c r="A14" s="86"/>
      <c r="B14" s="86"/>
      <c r="C14" s="86"/>
      <c r="D14" s="86"/>
      <c r="E14" s="86"/>
      <c r="F14" s="86"/>
      <c r="G14" s="4"/>
      <c r="H14" s="4"/>
    </row>
    <row r="15" spans="1:10" ht="15" x14ac:dyDescent="0.2">
      <c r="A15" s="86"/>
      <c r="B15" s="86"/>
      <c r="C15" s="86"/>
      <c r="D15" s="86"/>
      <c r="E15" s="86"/>
      <c r="F15" s="86"/>
      <c r="G15" s="4"/>
      <c r="H15" s="4"/>
    </row>
    <row r="16" spans="1:10" ht="15" x14ac:dyDescent="0.2">
      <c r="A16" s="86"/>
      <c r="B16" s="86"/>
      <c r="C16" s="86"/>
      <c r="D16" s="86"/>
      <c r="E16" s="86"/>
      <c r="F16" s="86"/>
      <c r="G16" s="4"/>
      <c r="H16" s="4"/>
    </row>
    <row r="17" spans="1:9" ht="15" x14ac:dyDescent="0.2">
      <c r="A17" s="86"/>
      <c r="B17" s="86"/>
      <c r="C17" s="86"/>
      <c r="D17" s="86"/>
      <c r="E17" s="86"/>
      <c r="F17" s="86"/>
      <c r="G17" s="4"/>
      <c r="H17" s="4"/>
    </row>
    <row r="18" spans="1:9" ht="15" x14ac:dyDescent="0.3">
      <c r="A18" s="86"/>
      <c r="B18" s="98"/>
      <c r="C18" s="98"/>
      <c r="D18" s="98"/>
      <c r="E18" s="98"/>
      <c r="F18" s="98" t="s">
        <v>318</v>
      </c>
      <c r="G18" s="85">
        <f>SUM(G9:G17)</f>
        <v>0</v>
      </c>
      <c r="H18" s="85">
        <f>SUM(H9:H17)</f>
        <v>0</v>
      </c>
    </row>
    <row r="19" spans="1:9" ht="15" x14ac:dyDescent="0.3">
      <c r="A19" s="207"/>
      <c r="B19" s="207"/>
      <c r="C19" s="207"/>
      <c r="D19" s="207"/>
      <c r="E19" s="207"/>
      <c r="F19" s="207"/>
      <c r="G19" s="207"/>
      <c r="H19" s="179"/>
      <c r="I19" s="179"/>
    </row>
    <row r="20" spans="1:9" ht="15" x14ac:dyDescent="0.3">
      <c r="A20" s="208" t="s">
        <v>411</v>
      </c>
      <c r="B20" s="208"/>
      <c r="C20" s="207"/>
      <c r="D20" s="207"/>
      <c r="E20" s="207"/>
      <c r="F20" s="207"/>
      <c r="G20" s="207"/>
      <c r="H20" s="179"/>
      <c r="I20" s="179"/>
    </row>
    <row r="21" spans="1:9" ht="15" x14ac:dyDescent="0.3">
      <c r="A21" s="208"/>
      <c r="B21" s="208"/>
      <c r="C21" s="207"/>
      <c r="D21" s="207"/>
      <c r="E21" s="207"/>
      <c r="F21" s="207"/>
      <c r="G21" s="207"/>
      <c r="H21" s="179"/>
      <c r="I21" s="179"/>
    </row>
    <row r="22" spans="1:9" ht="15" x14ac:dyDescent="0.3">
      <c r="A22" s="208"/>
      <c r="B22" s="208"/>
      <c r="C22" s="179"/>
      <c r="D22" s="179"/>
      <c r="E22" s="179"/>
      <c r="F22" s="179"/>
      <c r="G22" s="179"/>
      <c r="H22" s="179"/>
      <c r="I22" s="179"/>
    </row>
    <row r="23" spans="1:9" ht="15" x14ac:dyDescent="0.3">
      <c r="A23" s="208"/>
      <c r="B23" s="208"/>
      <c r="C23" s="179"/>
      <c r="D23" s="179"/>
      <c r="E23" s="179"/>
      <c r="F23" s="179"/>
      <c r="G23" s="179"/>
      <c r="H23" s="179"/>
      <c r="I23" s="179"/>
    </row>
    <row r="24" spans="1:9" x14ac:dyDescent="0.2">
      <c r="A24" s="205"/>
      <c r="B24" s="205"/>
      <c r="C24" s="205"/>
      <c r="D24" s="205"/>
      <c r="E24" s="205"/>
      <c r="F24" s="205"/>
      <c r="G24" s="205"/>
      <c r="H24" s="205"/>
      <c r="I24" s="205"/>
    </row>
    <row r="25" spans="1:9" ht="15" x14ac:dyDescent="0.3">
      <c r="A25" s="185" t="s">
        <v>96</v>
      </c>
      <c r="B25" s="185"/>
      <c r="C25" s="179"/>
      <c r="D25" s="179"/>
      <c r="E25" s="179"/>
      <c r="F25" s="179"/>
      <c r="G25" s="179"/>
      <c r="H25" s="179"/>
      <c r="I25" s="179"/>
    </row>
    <row r="26" spans="1:9" ht="15" x14ac:dyDescent="0.3">
      <c r="A26" s="179"/>
      <c r="B26" s="179"/>
      <c r="C26" s="179"/>
      <c r="D26" s="179"/>
      <c r="E26" s="179"/>
      <c r="F26" s="179"/>
      <c r="G26" s="179"/>
      <c r="H26" s="179"/>
      <c r="I26" s="179"/>
    </row>
    <row r="27" spans="1:9" ht="15" x14ac:dyDescent="0.3">
      <c r="A27" s="179"/>
      <c r="B27" s="179"/>
      <c r="C27" s="179"/>
      <c r="D27" s="179"/>
      <c r="E27" s="179"/>
      <c r="F27" s="179"/>
      <c r="G27" s="179"/>
      <c r="H27" s="179"/>
      <c r="I27" s="186"/>
    </row>
    <row r="28" spans="1:9" ht="15" x14ac:dyDescent="0.3">
      <c r="A28" s="185"/>
      <c r="B28" s="185"/>
      <c r="C28" s="185" t="s">
        <v>376</v>
      </c>
      <c r="D28" s="185"/>
      <c r="E28" s="207"/>
      <c r="F28" s="185"/>
      <c r="G28" s="185"/>
      <c r="H28" s="179"/>
      <c r="I28" s="186"/>
    </row>
    <row r="29" spans="1:9" ht="15" x14ac:dyDescent="0.3">
      <c r="A29" s="179"/>
      <c r="B29" s="179"/>
      <c r="C29" s="179" t="s">
        <v>253</v>
      </c>
      <c r="D29" s="179"/>
      <c r="E29" s="179"/>
      <c r="F29" s="179"/>
      <c r="G29" s="179"/>
      <c r="H29" s="179"/>
      <c r="I29" s="186"/>
    </row>
    <row r="30" spans="1:9" x14ac:dyDescent="0.2">
      <c r="A30" s="187"/>
      <c r="B30" s="187"/>
      <c r="C30" s="187" t="s">
        <v>127</v>
      </c>
      <c r="D30" s="187"/>
      <c r="E30" s="187"/>
      <c r="F30" s="187"/>
      <c r="G30" s="187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2020-09-24T10:20:10Z</cp:lastPrinted>
  <dcterms:created xsi:type="dcterms:W3CDTF">2011-12-27T13:20:18Z</dcterms:created>
  <dcterms:modified xsi:type="dcterms:W3CDTF">2020-09-24T11:46:31Z</dcterms:modified>
</cp:coreProperties>
</file>