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y doc\saparlamento-2020\"/>
    </mc:Choice>
  </mc:AlternateContent>
  <xr:revisionPtr revIDLastSave="0" documentId="13_ncr:1_{35C05EF0-571E-402A-A0C8-00FD293F60D3}" xr6:coauthVersionLast="45" xr6:coauthVersionMax="45" xr10:uidLastSave="{00000000-0000-0000-0000-000000000000}"/>
  <bookViews>
    <workbookView xWindow="-120" yWindow="-120" windowWidth="24240" windowHeight="13140" tabRatio="954" firstSheet="7" activeTab="15" xr2:uid="{00000000-000D-0000-FFFF-FFFF00000000}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60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9" hidden="1">'ფორმა 5.5'!$A$9:$M$71</definedName>
    <definedName name="_xlnm._FilterDatabase" localSheetId="0" hidden="1">'ფორმა N1'!$D$8:$E$100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N5.1'!$B$9:$D$15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5.2'!$A$1:$I$42</definedName>
    <definedName name="_xlnm.Print_Area" localSheetId="8">'ფორმა 5.4'!$A$1:$H$46</definedName>
    <definedName name="_xlnm.Print_Area" localSheetId="9">'ფორმა 5.5'!$A$1:$M$85</definedName>
    <definedName name="_xlnm.Print_Area" localSheetId="14">'ფორმა 9.1'!$A$1:$I$153</definedName>
    <definedName name="_xlnm.Print_Area" localSheetId="15">'ფორმა 9.2'!$A$1:$K$30</definedName>
    <definedName name="_xlnm.Print_Area" localSheetId="16">'ფორმა 9.6'!$A$1:$I$35</definedName>
    <definedName name="_xlnm.Print_Area" localSheetId="12">'ფორმა N 8.1'!$A$1:$H$24</definedName>
    <definedName name="_xlnm.Print_Area" localSheetId="17">'ფორმა N 9.7'!$A$1:$I$83</definedName>
    <definedName name="_xlnm.Print_Area" localSheetId="0">'ფორმა N1'!$A$1:$L$117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N5.1'!$A$1:$D$29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81029"/>
</workbook>
</file>

<file path=xl/calcChain.xml><?xml version="1.0" encoding="utf-8"?>
<calcChain xmlns="http://schemas.openxmlformats.org/spreadsheetml/2006/main">
  <c r="J39" i="10" l="1"/>
  <c r="I39" i="10"/>
  <c r="I36" i="10" s="1"/>
  <c r="H39" i="10"/>
  <c r="H36" i="10" s="1"/>
  <c r="G39" i="10"/>
  <c r="G36" i="10" s="1"/>
  <c r="F39" i="10"/>
  <c r="E39" i="10"/>
  <c r="E36" i="10" s="1"/>
  <c r="D39" i="10"/>
  <c r="D36" i="10" s="1"/>
  <c r="C39" i="10"/>
  <c r="C36" i="10" s="1"/>
  <c r="B39" i="10"/>
  <c r="J36" i="10"/>
  <c r="F36" i="10"/>
  <c r="B36" i="10"/>
  <c r="J32" i="10"/>
  <c r="I32" i="10"/>
  <c r="H32" i="10"/>
  <c r="G32" i="10"/>
  <c r="F32" i="10"/>
  <c r="E32" i="10"/>
  <c r="D32" i="10"/>
  <c r="C32" i="10"/>
  <c r="B32" i="10"/>
  <c r="J24" i="10"/>
  <c r="I24" i="10"/>
  <c r="H24" i="10"/>
  <c r="G24" i="10"/>
  <c r="F24" i="10"/>
  <c r="E24" i="10"/>
  <c r="D24" i="10"/>
  <c r="C24" i="10"/>
  <c r="B24" i="10"/>
  <c r="J23" i="10"/>
  <c r="I23" i="10"/>
  <c r="J22" i="10"/>
  <c r="I22" i="10"/>
  <c r="J21" i="10"/>
  <c r="I21" i="10"/>
  <c r="I19" i="10" s="1"/>
  <c r="I17" i="10" s="1"/>
  <c r="J20" i="10"/>
  <c r="J19" i="10" s="1"/>
  <c r="I20" i="10"/>
  <c r="H19" i="10"/>
  <c r="H17" i="10" s="1"/>
  <c r="G19" i="10"/>
  <c r="G17" i="10" s="1"/>
  <c r="F19" i="10"/>
  <c r="E19" i="10"/>
  <c r="E17" i="10" s="1"/>
  <c r="D19" i="10"/>
  <c r="C19" i="10"/>
  <c r="C17" i="10" s="1"/>
  <c r="B19" i="10"/>
  <c r="J18" i="10"/>
  <c r="J17" i="10" s="1"/>
  <c r="I18" i="10"/>
  <c r="F17" i="10"/>
  <c r="D17" i="10"/>
  <c r="B17" i="10"/>
  <c r="J16" i="10"/>
  <c r="I16" i="10"/>
  <c r="J15" i="10"/>
  <c r="J14" i="10" s="1"/>
  <c r="I15" i="10"/>
  <c r="I14" i="10"/>
  <c r="H14" i="10"/>
  <c r="G14" i="10"/>
  <c r="F14" i="10"/>
  <c r="E14" i="10"/>
  <c r="D14" i="10"/>
  <c r="C14" i="10"/>
  <c r="B14" i="10"/>
  <c r="J13" i="10"/>
  <c r="I13" i="10"/>
  <c r="J12" i="10"/>
  <c r="I12" i="10"/>
  <c r="J11" i="10"/>
  <c r="J10" i="10" s="1"/>
  <c r="J9" i="10" s="1"/>
  <c r="I11" i="10"/>
  <c r="I10" i="10" s="1"/>
  <c r="H10" i="10"/>
  <c r="G10" i="10"/>
  <c r="F10" i="10"/>
  <c r="E10" i="10"/>
  <c r="D10" i="10"/>
  <c r="C10" i="10"/>
  <c r="B10" i="10"/>
  <c r="B9" i="10" s="1"/>
  <c r="I10" i="9"/>
  <c r="I9" i="10" l="1"/>
  <c r="D9" i="10"/>
  <c r="E9" i="10"/>
  <c r="F9" i="10"/>
  <c r="C9" i="10"/>
  <c r="G9" i="10"/>
  <c r="H9" i="10"/>
  <c r="C2" i="12"/>
  <c r="C64" i="12"/>
  <c r="C45" i="12"/>
  <c r="C44" i="12" s="1"/>
  <c r="C34" i="12"/>
  <c r="C11" i="12"/>
  <c r="C10" i="12" s="1"/>
  <c r="L3" i="60" l="1"/>
  <c r="L71" i="60"/>
  <c r="A6" i="60"/>
  <c r="C12" i="7" l="1"/>
  <c r="D12" i="7"/>
  <c r="C12" i="3"/>
  <c r="D12" i="3"/>
  <c r="D15" i="47" l="1"/>
  <c r="C25" i="59" l="1"/>
  <c r="C23" i="59"/>
  <c r="C21" i="59"/>
  <c r="C19" i="59"/>
  <c r="C18" i="59"/>
  <c r="C12" i="59"/>
  <c r="I2" i="35" l="1"/>
  <c r="I2" i="39"/>
  <c r="K2" i="57"/>
  <c r="I2" i="56"/>
  <c r="I2" i="10"/>
  <c r="G2" i="18"/>
  <c r="I2" i="9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3" i="59" s="1"/>
  <c r="C10" i="47"/>
  <c r="D12" i="40"/>
  <c r="C12" i="40"/>
  <c r="I73" i="35" l="1"/>
  <c r="A5" i="9"/>
  <c r="A5" i="35" l="1"/>
  <c r="A5" i="39"/>
  <c r="A5" i="10"/>
  <c r="A5" i="18"/>
  <c r="A5" i="12"/>
  <c r="A5" i="45"/>
  <c r="A5" i="44"/>
  <c r="A5" i="43"/>
  <c r="A6" i="27"/>
  <c r="A5" i="47"/>
  <c r="A7" i="40"/>
  <c r="A5" i="7"/>
  <c r="A5" i="3"/>
  <c r="I34" i="44" l="1"/>
  <c r="H34" i="44"/>
  <c r="D31" i="7" l="1"/>
  <c r="C31" i="7"/>
  <c r="D27" i="7"/>
  <c r="D26" i="7"/>
  <c r="D19" i="7"/>
  <c r="C19" i="7"/>
  <c r="D16" i="7"/>
  <c r="D10" i="7" s="1"/>
  <c r="D9" i="7" s="1"/>
  <c r="C16" i="7"/>
  <c r="C10" i="7" s="1"/>
  <c r="D31" i="3"/>
  <c r="C31" i="3"/>
  <c r="C24" i="59" l="1"/>
  <c r="C27" i="7"/>
  <c r="C26" i="7" s="1"/>
  <c r="C9" i="7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C15" i="47"/>
  <c r="C14" i="47" l="1"/>
  <c r="C9" i="47" s="1"/>
  <c r="D14" i="47"/>
  <c r="D9" i="47" s="1"/>
  <c r="H34" i="45"/>
  <c r="G34" i="45"/>
  <c r="I28" i="43"/>
  <c r="H28" i="43"/>
  <c r="G28" i="43"/>
  <c r="D27" i="3" l="1"/>
  <c r="C27" i="3"/>
  <c r="C22" i="59" s="1"/>
  <c r="C20" i="59" s="1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4" i="59" s="1"/>
  <c r="C17" i="40"/>
  <c r="A6" i="40"/>
  <c r="C16" i="40" l="1"/>
  <c r="C11" i="40" s="1"/>
  <c r="D16" i="40"/>
  <c r="D11" i="40" s="1"/>
  <c r="C10" i="59" s="1"/>
  <c r="A4" i="39" l="1"/>
  <c r="A4" i="35" l="1"/>
  <c r="D16" i="27" l="1"/>
  <c r="C16" i="27"/>
  <c r="A5" i="27"/>
  <c r="G12" i="18" l="1"/>
  <c r="G11" i="18"/>
  <c r="G10" i="18"/>
  <c r="A4" i="18"/>
  <c r="D64" i="12" l="1"/>
  <c r="A4" i="10" l="1"/>
  <c r="A4" i="9"/>
  <c r="A4" i="12"/>
  <c r="A4" i="7"/>
  <c r="D45" i="12" l="1"/>
  <c r="D34" i="12"/>
  <c r="D11" i="12"/>
  <c r="D19" i="3"/>
  <c r="C19" i="3"/>
  <c r="D16" i="3"/>
  <c r="C16" i="3"/>
  <c r="C10" i="3" l="1"/>
  <c r="C26" i="3"/>
  <c r="D10" i="3"/>
  <c r="D9" i="3" s="1"/>
  <c r="D10" i="12"/>
  <c r="D44" i="12"/>
  <c r="D26" i="3"/>
  <c r="C9" i="3" l="1"/>
  <c r="C17" i="59"/>
</calcChain>
</file>

<file path=xl/sharedStrings.xml><?xml version="1.0" encoding="utf-8"?>
<sst xmlns="http://schemas.openxmlformats.org/spreadsheetml/2006/main" count="3016" uniqueCount="1643">
  <si>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</si>
  <si>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</si>
  <si>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</si>
  <si>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</si>
  <si>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</si>
  <si>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</si>
  <si>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</si>
  <si>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</si>
  <si>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</si>
  <si>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</si>
  <si>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</si>
  <si>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</si>
  <si>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</si>
  <si>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</si>
  <si>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</si>
  <si>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</si>
  <si>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</si>
  <si>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</si>
  <si>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</si>
  <si>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</si>
  <si>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</si>
  <si>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</si>
  <si>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</si>
  <si>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</si>
  <si>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</si>
  <si>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</si>
  <si>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</si>
  <si>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</si>
  <si>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</si>
  <si>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</si>
  <si>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</si>
  <si>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</si>
  <si>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</si>
  <si>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</si>
  <si>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</si>
  <si>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</si>
  <si>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</si>
  <si>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</si>
  <si>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</si>
  <si>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</si>
  <si>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</si>
  <si>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</si>
  <si>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</si>
  <si>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</si>
  <si>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</si>
  <si>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</si>
  <si>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</si>
  <si>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</si>
  <si>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</si>
  <si>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</si>
  <si>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</si>
  <si>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</si>
  <si>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</si>
  <si>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</si>
  <si>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</si>
  <si>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</si>
  <si>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</si>
  <si>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</si>
  <si>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</si>
  <si>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</si>
  <si>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</si>
  <si>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</si>
  <si>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</si>
  <si>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</si>
  <si>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</si>
  <si>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</si>
  <si>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</si>
  <si>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</si>
  <si>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</si>
  <si>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</si>
  <si>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</si>
  <si>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</si>
  <si>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</si>
  <si>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</si>
  <si>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</si>
  <si>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</si>
  <si>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</si>
  <si>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</si>
  <si>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</si>
  <si>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</si>
  <si>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</si>
  <si>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</si>
  <si>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</si>
  <si>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</si>
  <si>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</si>
  <si>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</si>
  <si>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</si>
  <si>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</si>
  <si>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</si>
  <si>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</si>
  <si>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</si>
  <si>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</si>
  <si>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</si>
  <si>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</si>
  <si>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</si>
  <si>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</si>
  <si>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</si>
  <si>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</si>
  <si>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</si>
  <si>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</si>
  <si>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</si>
  <si>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</si>
  <si>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</si>
  <si>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</si>
  <si>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</si>
  <si>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</si>
  <si>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</si>
  <si>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</si>
  <si>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</si>
  <si>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</si>
  <si>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</si>
  <si>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</si>
  <si>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</si>
  <si>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</si>
  <si>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</si>
  <si>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</si>
  <si>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</si>
  <si>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</si>
  <si>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</si>
  <si>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</si>
  <si>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</si>
  <si>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</si>
  <si>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</si>
  <si>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</si>
  <si>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</si>
  <si>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</si>
  <si>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</si>
  <si>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</si>
  <si>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</si>
  <si>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</si>
  <si>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</si>
  <si>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</si>
  <si>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</si>
  <si>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</si>
  <si>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</si>
  <si>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</si>
  <si>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</si>
  <si>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</si>
  <si>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</si>
  <si>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</si>
  <si>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</si>
  <si>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</si>
  <si>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</si>
  <si>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</si>
  <si>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</si>
  <si>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</si>
  <si>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</si>
  <si>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</si>
  <si>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</si>
  <si>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</si>
  <si>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</si>
  <si>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</si>
  <si>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</si>
  <si>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</si>
  <si>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</si>
  <si>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</si>
  <si>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</si>
  <si>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</si>
  <si>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</si>
  <si>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</si>
  <si>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</si>
  <si>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</si>
  <si>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</si>
  <si>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</si>
  <si>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</si>
  <si>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</si>
  <si>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</si>
  <si>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</si>
  <si>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</si>
  <si>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</si>
  <si>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</si>
  <si>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</si>
  <si>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</si>
  <si>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</si>
  <si>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</si>
  <si>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</si>
  <si>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</si>
  <si>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</si>
  <si>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</si>
  <si>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</si>
  <si>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</si>
  <si>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</si>
  <si>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</si>
  <si>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</si>
  <si>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</si>
  <si>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</si>
  <si>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</si>
  <si>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</si>
  <si>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</si>
  <si>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</si>
  <si>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</si>
  <si>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</si>
  <si>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</si>
  <si>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</si>
  <si>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</si>
  <si>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</si>
  <si>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</si>
  <si>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</si>
  <si>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</si>
  <si>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</si>
  <si>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</si>
  <si>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</si>
  <si>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</si>
  <si>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</si>
  <si>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</si>
  <si>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</si>
  <si>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</si>
  <si>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</si>
  <si>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</si>
  <si>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</si>
  <si>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</si>
  <si>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</si>
  <si>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</si>
  <si>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</si>
  <si>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</si>
  <si>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</si>
  <si>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</si>
  <si>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</si>
  <si>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</si>
  <si>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</si>
  <si>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</si>
  <si>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</si>
  <si>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</si>
  <si>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</si>
  <si>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</si>
  <si>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</si>
  <si>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</si>
  <si>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</si>
  <si>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</si>
  <si>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</si>
  <si>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</si>
  <si>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</si>
  <si>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</si>
  <si>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</si>
  <si>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</si>
  <si>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</si>
  <si>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</si>
  <si>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</si>
  <si>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</si>
  <si>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</si>
  <si>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</si>
  <si>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</si>
  <si>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</si>
  <si>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</si>
  <si>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</si>
  <si>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</si>
  <si>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</si>
  <si>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</si>
  <si>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</si>
  <si>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</si>
  <si>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</si>
  <si>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</si>
  <si>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</si>
  <si>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</si>
  <si>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</si>
  <si>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</si>
  <si>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</si>
  <si>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</si>
  <si>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</si>
  <si>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</si>
  <si>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</si>
  <si>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</si>
  <si>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</si>
  <si>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</si>
  <si>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</si>
  <si>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</si>
  <si>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</si>
  <si>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</si>
  <si>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</si>
  <si>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</si>
  <si>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</si>
  <si>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</si>
  <si>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</si>
  <si>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</si>
  <si>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</si>
  <si>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</si>
  <si>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</si>
  <si>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</si>
  <si>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</si>
  <si>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</si>
  <si>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</si>
  <si>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</si>
  <si>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</si>
  <si>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</si>
  <si>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</si>
  <si>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</si>
  <si>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</si>
  <si>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</si>
  <si>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</si>
  <si>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</si>
  <si>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</si>
  <si>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</si>
  <si>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</si>
  <si>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</si>
  <si>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</si>
  <si>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</si>
  <si>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</si>
  <si>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</si>
  <si>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</si>
  <si>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</si>
  <si>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</si>
  <si>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</si>
  <si>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</si>
  <si>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</si>
  <si>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</si>
  <si>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</si>
  <si>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</si>
  <si>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</si>
  <si>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</si>
  <si>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</si>
  <si>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</si>
  <si>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</si>
  <si>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</si>
  <si>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</si>
  <si>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</si>
  <si>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</si>
  <si>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</si>
  <si>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</si>
  <si>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</si>
  <si>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</si>
  <si>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</si>
  <si>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</si>
  <si>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</si>
  <si>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</si>
  <si>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</si>
  <si>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</si>
  <si>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</si>
  <si>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</si>
  <si>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</si>
  <si>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</si>
  <si>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</si>
  <si>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</si>
  <si>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</si>
  <si>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</si>
  <si>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</si>
  <si>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</si>
  <si>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</si>
  <si>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</si>
  <si>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</si>
  <si>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</si>
  <si>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</si>
  <si>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</si>
  <si>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</si>
  <si>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</si>
  <si>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</si>
  <si>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</si>
  <si>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</si>
  <si>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</si>
  <si>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</si>
  <si>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</si>
  <si>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</si>
  <si>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</si>
  <si>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</si>
  <si>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</si>
  <si>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</si>
  <si>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</si>
  <si>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</si>
  <si>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</si>
  <si>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</si>
  <si>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</si>
  <si>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</si>
  <si>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</si>
  <si>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</si>
  <si>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</si>
  <si>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</si>
  <si>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</si>
  <si>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</si>
  <si>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</si>
  <si>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</si>
  <si>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</si>
  <si>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</si>
  <si>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</si>
  <si>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</si>
  <si>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</si>
  <si>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</si>
  <si>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</si>
  <si>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</si>
  <si>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</si>
  <si>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</si>
  <si>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</si>
  <si>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</si>
  <si>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</si>
  <si>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</si>
  <si>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</si>
  <si>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</si>
  <si>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</si>
  <si>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</si>
  <si>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</si>
  <si>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</si>
  <si>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</si>
  <si>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</si>
  <si>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</si>
  <si>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</si>
  <si>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</si>
  <si>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</si>
  <si>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</si>
  <si>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</si>
  <si>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</si>
  <si>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</si>
  <si>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</si>
  <si>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</si>
  <si>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</si>
  <si>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</si>
  <si>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</si>
  <si>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</si>
  <si>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</si>
  <si>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</si>
  <si>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</si>
  <si>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</si>
  <si>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</si>
  <si>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</si>
  <si>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</si>
  <si>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</si>
  <si>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</si>
  <si>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</si>
  <si>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</si>
  <si>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</si>
  <si>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</si>
  <si>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</si>
  <si>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</si>
  <si>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</si>
  <si>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</si>
  <si>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</si>
  <si>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</si>
  <si>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</si>
  <si>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</si>
  <si>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</si>
  <si>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</si>
  <si>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</si>
  <si>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</si>
  <si>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</si>
  <si>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</si>
  <si>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</si>
  <si>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</si>
  <si>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</si>
  <si>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</si>
  <si>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</si>
  <si>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</si>
  <si>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</si>
  <si>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</si>
  <si>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</si>
  <si>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</si>
  <si>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</si>
  <si>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</si>
  <si>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</si>
  <si>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</si>
  <si>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</si>
  <si>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</si>
  <si>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</si>
  <si>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</si>
  <si>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</si>
  <si>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</si>
  <si>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</si>
  <si>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</si>
  <si>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</si>
  <si>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</si>
  <si>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</si>
  <si>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</si>
  <si>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</si>
  <si>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</si>
  <si>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</si>
  <si>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</si>
  <si>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</si>
  <si>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</si>
  <si>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</si>
  <si>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</si>
  <si>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</si>
  <si>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</si>
  <si>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</si>
  <si>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</si>
  <si>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</si>
  <si>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</si>
  <si>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</si>
  <si>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</si>
  <si>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</si>
  <si>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</si>
  <si>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</si>
  <si>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</si>
  <si>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01.09.2020</t>
  </si>
  <si>
    <t>ფულადი შემოწირულობა</t>
  </si>
  <si>
    <t>ლაშა ლეჟავა</t>
  </si>
  <si>
    <t>01026000118</t>
  </si>
  <si>
    <t>GE48BG0000000263624800</t>
  </si>
  <si>
    <t>საქართველოს ბანკი</t>
  </si>
  <si>
    <t>გიორგი ბარამიძე</t>
  </si>
  <si>
    <t>01024029152</t>
  </si>
  <si>
    <t>GE14TB7438645063300001</t>
  </si>
  <si>
    <t>თიბისი</t>
  </si>
  <si>
    <t>ალექსანდრე ბერიძე</t>
  </si>
  <si>
    <t>35001046750</t>
  </si>
  <si>
    <t>GE13LB0711127299746000</t>
  </si>
  <si>
    <t>ლიბერთი</t>
  </si>
  <si>
    <t>დავით კირკიტაძე</t>
  </si>
  <si>
    <t>01013007004</t>
  </si>
  <si>
    <t>GE18TB7641645163600001</t>
  </si>
  <si>
    <t>დიმიტრი შაშკინი</t>
  </si>
  <si>
    <t>01024016073</t>
  </si>
  <si>
    <t>GE51BG0000000395193800</t>
  </si>
  <si>
    <t>დავით ცხადაძე</t>
  </si>
  <si>
    <t>21001020289</t>
  </si>
  <si>
    <t>GE20TB7122745061100014</t>
  </si>
  <si>
    <t>არაფულადი შემოწირულობა</t>
  </si>
  <si>
    <t>ლევან თუმანიშვილი</t>
  </si>
  <si>
    <t>03001001738</t>
  </si>
  <si>
    <t>საოფისე ფართი, ადიგენი, სოფ. უდე, 75 კვ.მ. საკად. კოდი 61.14.26.266</t>
  </si>
  <si>
    <t>თხოვება</t>
  </si>
  <si>
    <t>პერიოდი 01.09.2020 - 30.10.2020</t>
  </si>
  <si>
    <t>ია აფრიამაშვილი</t>
  </si>
  <si>
    <t>03001010883</t>
  </si>
  <si>
    <t>საოფისე ფართი, ადიგენი,სოფ არალი, კვ.მ. 50, საკადასტრო კოდი 61.13.29.249</t>
  </si>
  <si>
    <t>ნინო ზუბიაშვილი</t>
  </si>
  <si>
    <t>01001003579</t>
  </si>
  <si>
    <t>საოფისე ფართი, ადიგენი,სოფ ვარხანი 1 ქუჩაN 64, კვ.მ. 50, საკადასტრო კოდი 61.12.23.188</t>
  </si>
  <si>
    <t>ზურაბ ჩინჩილაკაშვილი</t>
  </si>
  <si>
    <t>01028001182</t>
  </si>
  <si>
    <t>მსუბუქი ავტომობილი, MERCEDES BENTZ, გამოშვ. წელი 2005, სახ. ნომერი CP001TL</t>
  </si>
  <si>
    <t>პერიოდი 01.09.2020 - 30.11.2020</t>
  </si>
  <si>
    <t>იამზე როდანაია</t>
  </si>
  <si>
    <t>53001005722</t>
  </si>
  <si>
    <t>ფართი სარეკლამო აბრისათვის, 8 კვ.მ, წყალტუბო, ს. ფარცხანაყანევი 56-ქ. N1</t>
  </si>
  <si>
    <t>პერიოდი 01.09.2020 - 31.12.2020</t>
  </si>
  <si>
    <t>შპს "ინტერი"</t>
  </si>
  <si>
    <t>223361252</t>
  </si>
  <si>
    <t>GE40TB7418836050100002</t>
  </si>
  <si>
    <t>02.09.2020</t>
  </si>
  <si>
    <t>გოგოლა კალანდაძე</t>
  </si>
  <si>
    <t>01017009711</t>
  </si>
  <si>
    <t>GE76TB7621145161100001</t>
  </si>
  <si>
    <t>ნიკოლოზ მამუკელაშვილი</t>
  </si>
  <si>
    <t>20001010455</t>
  </si>
  <si>
    <t>GE83LB0711120247167001</t>
  </si>
  <si>
    <t>03.09.2020</t>
  </si>
  <si>
    <t>გიორგი ვალიშვილი</t>
  </si>
  <si>
    <t>01025013771</t>
  </si>
  <si>
    <t>GE89TB7082245061100021</t>
  </si>
  <si>
    <t>კობა გაბიანი</t>
  </si>
  <si>
    <t>60001034814</t>
  </si>
  <si>
    <t>GE21TB7704145061100026</t>
  </si>
  <si>
    <t>ზურაბ შალუტაშვილი</t>
  </si>
  <si>
    <t>11001007277</t>
  </si>
  <si>
    <t>GE55TB7668245061100045</t>
  </si>
  <si>
    <t>ბაადურ გულიაშვილი</t>
  </si>
  <si>
    <t>20001016893</t>
  </si>
  <si>
    <t>GE94TB7412945061100080</t>
  </si>
  <si>
    <t>GE08TB7412936010100013</t>
  </si>
  <si>
    <t>დიანა ვართანოვი</t>
  </si>
  <si>
    <t>01030033993</t>
  </si>
  <si>
    <t>GE35LB0711140444455000</t>
  </si>
  <si>
    <t>მაია ალექსიშვილი</t>
  </si>
  <si>
    <t>01008028114</t>
  </si>
  <si>
    <t>GE35LB0711177057202000</t>
  </si>
  <si>
    <t>თინათინ ცერცვაძე</t>
  </si>
  <si>
    <t>25001004708</t>
  </si>
  <si>
    <t>GE56LB0711185649721000</t>
  </si>
  <si>
    <t>ბესარიონ გედენიძე</t>
  </si>
  <si>
    <t>01025012561</t>
  </si>
  <si>
    <t>GE68LB0711174338353001</t>
  </si>
  <si>
    <t>ნინო ქუხილავა</t>
  </si>
  <si>
    <t>51001007064</t>
  </si>
  <si>
    <t>GE26LB0711112760932000</t>
  </si>
  <si>
    <t>მაია ჯავახიშვილი</t>
  </si>
  <si>
    <t>01024038547</t>
  </si>
  <si>
    <t>GE37TB7703845063300004</t>
  </si>
  <si>
    <t>ლიანა ხაჩიძე</t>
  </si>
  <si>
    <t>11001005277</t>
  </si>
  <si>
    <t>GE96TB0180645063622334</t>
  </si>
  <si>
    <t>ეთერი ვარდოსანიძე</t>
  </si>
  <si>
    <t>47001016637</t>
  </si>
  <si>
    <t>GE50BG0000000161186168</t>
  </si>
  <si>
    <t>მანონი ურუშაძე</t>
  </si>
  <si>
    <t>26001007131</t>
  </si>
  <si>
    <t>GE77LB0711134961854000</t>
  </si>
  <si>
    <t>პავლე ჩილაშვილი</t>
  </si>
  <si>
    <t>03001003689</t>
  </si>
  <si>
    <t>GE63LB0112157630545000</t>
  </si>
  <si>
    <t>ხათუნა თავდიშვილი</t>
  </si>
  <si>
    <t>33001015765</t>
  </si>
  <si>
    <t>GE80BG0000000131243086</t>
  </si>
  <si>
    <t>04.09.2020</t>
  </si>
  <si>
    <t>ზვიად ჩიმაკაძე</t>
  </si>
  <si>
    <t>55001022485</t>
  </si>
  <si>
    <t>GE87BG0000000566765200</t>
  </si>
  <si>
    <t>ხატია დეკანოიძე</t>
  </si>
  <si>
    <t>01010009771</t>
  </si>
  <si>
    <t>GE70TB7859145066300003</t>
  </si>
  <si>
    <t>ომარ ქარდავა</t>
  </si>
  <si>
    <t>51001010675</t>
  </si>
  <si>
    <t>GE91LB0711119043043001</t>
  </si>
  <si>
    <t>ლაშა გომარელი</t>
  </si>
  <si>
    <t>01013019581</t>
  </si>
  <si>
    <t>GE44LB0711115485108000</t>
  </si>
  <si>
    <t>დავით შელია</t>
  </si>
  <si>
    <t>19001060964</t>
  </si>
  <si>
    <t>GE13BG0000000161652919</t>
  </si>
  <si>
    <t>ვასილისა ჯაბახიძე</t>
  </si>
  <si>
    <t>59001110731</t>
  </si>
  <si>
    <t>GE52LB0711144958592000</t>
  </si>
  <si>
    <t>ნია ჭითანავა</t>
  </si>
  <si>
    <t>48001007423</t>
  </si>
  <si>
    <t>GE04LB0711153858526000</t>
  </si>
  <si>
    <t>კახაბერ ქეშიკაშვილი</t>
  </si>
  <si>
    <t>35001000193</t>
  </si>
  <si>
    <t>GE91BG0000000175144700</t>
  </si>
  <si>
    <t>ლაშა კუჭავა</t>
  </si>
  <si>
    <t>39001000434</t>
  </si>
  <si>
    <t>GE34LB0711187801427000</t>
  </si>
  <si>
    <t>შპს "შაქართველო"</t>
  </si>
  <si>
    <t>ბანერის ადგილი, 7.60 კვ.მ, თბილისი, ბუდაპეშტის (გ. ფანჯიკიძის) ქ. N1ბ.</t>
  </si>
  <si>
    <t>პერიოდი 02.09.2020 - 01.01.2021 წ.წ.</t>
  </si>
  <si>
    <t>05.09.2020</t>
  </si>
  <si>
    <t>დავითი კაჭარავა</t>
  </si>
  <si>
    <t>02001005642</t>
  </si>
  <si>
    <t>GE90LB0711104364371840</t>
  </si>
  <si>
    <t>ლევან კონჯარია</t>
  </si>
  <si>
    <t>19001019524</t>
  </si>
  <si>
    <t>საოფისე ფართი, ამბროლაური, კოსტავას ქ. 28, კვ.მ. 160.11, საკადასტრო კოდი 86.19.26.101.01.500</t>
  </si>
  <si>
    <t>პერიოდი 05.09.2020 - 04.12.2020</t>
  </si>
  <si>
    <t>07.09.2020</t>
  </si>
  <si>
    <t>ირაკლი ტაგიძე</t>
  </si>
  <si>
    <t>42001002675</t>
  </si>
  <si>
    <t>GE72BG0000000869249300</t>
  </si>
  <si>
    <t>ბესიკ ხაინდრავა</t>
  </si>
  <si>
    <t>29001032306</t>
  </si>
  <si>
    <t>GE36BG0000000863984400</t>
  </si>
  <si>
    <t>მარიამ ბაშარული</t>
  </si>
  <si>
    <t>35001104852</t>
  </si>
  <si>
    <t>GE75TB7750845061100017</t>
  </si>
  <si>
    <t>თემური გულუა</t>
  </si>
  <si>
    <t>58001005127</t>
  </si>
  <si>
    <t>GE95LB0711101128342140</t>
  </si>
  <si>
    <t>მარინე ერემაშვილი</t>
  </si>
  <si>
    <t>01009013841</t>
  </si>
  <si>
    <t>GE48TB7705145061600010</t>
  </si>
  <si>
    <t>მამუკა საღარეიშვილი</t>
  </si>
  <si>
    <t>53001001439</t>
  </si>
  <si>
    <t>GE44BG0000000341983800</t>
  </si>
  <si>
    <t>ია ქაქუჩაია</t>
  </si>
  <si>
    <t>60001107899</t>
  </si>
  <si>
    <t>საოფისე ფართი, მარტვილი, ს. ბანძა, 42 კვ.მ, საკადასტრო კოდი 41.04.32.145</t>
  </si>
  <si>
    <t>პერიოდი 07.09.2020 - 20.11.2020</t>
  </si>
  <si>
    <t>08.09.2020</t>
  </si>
  <si>
    <t>მარინე ჯავახიშვილი</t>
  </si>
  <si>
    <t>01024067498</t>
  </si>
  <si>
    <t>GE33BG0000000708582500</t>
  </si>
  <si>
    <t>09.09.2020</t>
  </si>
  <si>
    <t>გიორგი იმედაშვილი</t>
  </si>
  <si>
    <t>01008055452</t>
  </si>
  <si>
    <t>GE35BG0000000365890194</t>
  </si>
  <si>
    <t>მარიამ ქასრაშვილი</t>
  </si>
  <si>
    <t>01008063615</t>
  </si>
  <si>
    <t>GE56BG0000000161397035</t>
  </si>
  <si>
    <t>მაია მუმლაძე</t>
  </si>
  <si>
    <t>31001005488</t>
  </si>
  <si>
    <t>GE86TB7445145064300002</t>
  </si>
  <si>
    <t>10.09.2020</t>
  </si>
  <si>
    <t>გელა დეკანაძე</t>
  </si>
  <si>
    <t>61003005543</t>
  </si>
  <si>
    <t>GE12LB0711173320779001</t>
  </si>
  <si>
    <t>ნინა კობახიძე</t>
  </si>
  <si>
    <t>29001018892</t>
  </si>
  <si>
    <t>საოფისე ფართი, მარტვილი, ს. დიდი ჭყონი, 79 კვ.მ, საკადასტრო კოდი 41.15.39.391</t>
  </si>
  <si>
    <t>პერიოდი 10.09.2020 - 20.11.2020</t>
  </si>
  <si>
    <t>11.09.2020</t>
  </si>
  <si>
    <t>მაკა კვიტაიშვილი</t>
  </si>
  <si>
    <t>26001000219</t>
  </si>
  <si>
    <t>GE55BG0000000769747200</t>
  </si>
  <si>
    <t>ქართლოს გიორგაძე</t>
  </si>
  <si>
    <t>01024026718</t>
  </si>
  <si>
    <t>GE10BG0000000100896053</t>
  </si>
  <si>
    <t>ზაზა ჩიკვილაძე</t>
  </si>
  <si>
    <t>01001038300</t>
  </si>
  <si>
    <t>GE66BG0000000810335100</t>
  </si>
  <si>
    <t>ემმა პირინჯიან</t>
  </si>
  <si>
    <t>07601056604</t>
  </si>
  <si>
    <t>საოფისე ფართი, ახალციხე, კეცხოველის ქ. N1, 60 კვ.მ, საკადასტრო კოდი 62.09.58.468</t>
  </si>
  <si>
    <t>პერიოდი 11.09.2020 - 30.11.2020</t>
  </si>
  <si>
    <t>ნუნუ ზარნაძე</t>
  </si>
  <si>
    <t>53001003531</t>
  </si>
  <si>
    <t>საოფისე ფართი, წყალტუბო, ჭავჭავაძის ქ. N10, 79 კვ.მ, საკადასტრო კოდი 29.08.07.010.01.014</t>
  </si>
  <si>
    <t>პერიოდი 12.09.2020 - 30.11.2020</t>
  </si>
  <si>
    <t>14.09.2020</t>
  </si>
  <si>
    <t>გიორგი კაპანაძე</t>
  </si>
  <si>
    <t>54001009505</t>
  </si>
  <si>
    <t>GE31TB7050645066300002</t>
  </si>
  <si>
    <t>15.09.2020</t>
  </si>
  <si>
    <t>ჯაბა ჯიმშიაშვილი</t>
  </si>
  <si>
    <t>56001003647</t>
  </si>
  <si>
    <t>GE44TB7509645066300001</t>
  </si>
  <si>
    <t>მერაბ ჯანელიძე</t>
  </si>
  <si>
    <t>37001005174</t>
  </si>
  <si>
    <t>GE03TB7344245061100012</t>
  </si>
  <si>
    <t>ელენე წულაია</t>
  </si>
  <si>
    <t>29001003140</t>
  </si>
  <si>
    <t>საოფისე ფართი, მარტვილი, თავისუფლების მოედანი, 54 კვ.მ, საკადასტრო კოდი 41.09.39.020.01.501</t>
  </si>
  <si>
    <t>პერიოდი 15.09.2020 - 20.11.2020</t>
  </si>
  <si>
    <t>რამალ ახმედოვი</t>
  </si>
  <si>
    <t>28001039870</t>
  </si>
  <si>
    <t>მსუბუქი ავტომობილი, OPEL VECTRA B, გამოშვ. წელი 1997, სახ. ნომერი HG908GH</t>
  </si>
  <si>
    <t>პერიოდი 15.09.2020 - 14.11.2020</t>
  </si>
  <si>
    <t>ნატიგ ალასგაროვი</t>
  </si>
  <si>
    <t>01991006618</t>
  </si>
  <si>
    <t>ავტობუსი, MERCEDES BENTZ, გამოშვ. წელი 1996, სახ. ნომერი URU639</t>
  </si>
  <si>
    <t>შპს "აგრო ინვესტ გრუპ"</t>
  </si>
  <si>
    <t>საოფისე ფართი, 201.12 კვ.მ, წყალტუბო, სოფ. ფარცხანაყანები, საკად. კოდი 29.11.36.018</t>
  </si>
  <si>
    <t>პერიოდი 09.09.2020 - 30.11.2020 წ.წ.</t>
  </si>
  <si>
    <t>16.09.2020</t>
  </si>
  <si>
    <t>ალბერტი მერებაშვილი</t>
  </si>
  <si>
    <t>59001127990</t>
  </si>
  <si>
    <t>GE61LB0711175982061001</t>
  </si>
  <si>
    <t>ბესიკ ბერიაშვილი</t>
  </si>
  <si>
    <t>01001051007</t>
  </si>
  <si>
    <t>GE76TB7301145061600015</t>
  </si>
  <si>
    <t>ნოდარ კვეტენაძე</t>
  </si>
  <si>
    <t>01022002951</t>
  </si>
  <si>
    <t>GE92TB7491245064300014</t>
  </si>
  <si>
    <t>გოგა ბერიაშვილი</t>
  </si>
  <si>
    <t>01001088280</t>
  </si>
  <si>
    <t>GE76TB7164945061100097</t>
  </si>
  <si>
    <t>ედნარი ჩხაიძე</t>
  </si>
  <si>
    <t>37001013753</t>
  </si>
  <si>
    <t>GE59TB7447045064300005</t>
  </si>
  <si>
    <t>ნანა დარსალია</t>
  </si>
  <si>
    <t>01019080620</t>
  </si>
  <si>
    <t>GE71TB7551045064300021</t>
  </si>
  <si>
    <t>ნიჯატ კარაკოვი</t>
  </si>
  <si>
    <t>28001094310</t>
  </si>
  <si>
    <t>GE86LB0711153461902000</t>
  </si>
  <si>
    <t>17.09.2020</t>
  </si>
  <si>
    <t>კახა გეწაძე</t>
  </si>
  <si>
    <t>01015003722</t>
  </si>
  <si>
    <t>GE21BG0000000766750900</t>
  </si>
  <si>
    <t>ზურაბ გორდელაძე</t>
  </si>
  <si>
    <t>37001002442</t>
  </si>
  <si>
    <t>GE74BG0000000037298500</t>
  </si>
  <si>
    <t>თემურ გულუა</t>
  </si>
  <si>
    <t>ბესიკ სეფიაშვილი</t>
  </si>
  <si>
    <t>14001003409</t>
  </si>
  <si>
    <t>ფურგონი, FORD Transit, გამოშვ. წელი 2002, სახ. ნომერი CC352OC</t>
  </si>
  <si>
    <t>პერიოდი 17.09.2020 - 31.12.2020</t>
  </si>
  <si>
    <t>18.09.2020</t>
  </si>
  <si>
    <t>მიშა ბოლქვაძე</t>
  </si>
  <si>
    <t>61006036578</t>
  </si>
  <si>
    <t>მსუბუქი ავტომობილი, TOYOTA HIGLANDER HIBRID, გამოშვ. წელი 2007, სახ. ნომერი CZ580ZZ</t>
  </si>
  <si>
    <t>პერიოდი 20.09.2020 - 19.11.2020</t>
  </si>
  <si>
    <t>21.09.2020</t>
  </si>
  <si>
    <t>ზურაბ გეწაძე</t>
  </si>
  <si>
    <t>62004011391</t>
  </si>
  <si>
    <t>GE19BG0000000131336625</t>
  </si>
  <si>
    <t>ელმადინ ჰუსეინგულიევი</t>
  </si>
  <si>
    <t>28001111685</t>
  </si>
  <si>
    <t>GE34BG0000000131433452</t>
  </si>
  <si>
    <t>გიორგი კუპატაძე</t>
  </si>
  <si>
    <t>01033003902</t>
  </si>
  <si>
    <t>GE34LB0711182562554000</t>
  </si>
  <si>
    <t>მამუკა ბრეგვაძე</t>
  </si>
  <si>
    <t>54001004875</t>
  </si>
  <si>
    <t>GE55TB7214645066300003</t>
  </si>
  <si>
    <t>ბესიკ ბრეგაძე</t>
  </si>
  <si>
    <t>60002000768</t>
  </si>
  <si>
    <t>GE48TB7326345068100005</t>
  </si>
  <si>
    <t>ალექსი ძულიაშვილი</t>
  </si>
  <si>
    <t>20001001260</t>
  </si>
  <si>
    <t>GE26VT2900000078993601</t>
  </si>
  <si>
    <t>ვითიბი</t>
  </si>
  <si>
    <t>ალექსანდრე კუპატაძე</t>
  </si>
  <si>
    <t>20001001601</t>
  </si>
  <si>
    <t>GE21BG0000000162415486</t>
  </si>
  <si>
    <t>არჩილ გულიაშვილი</t>
  </si>
  <si>
    <t>20001032813</t>
  </si>
  <si>
    <t>GE38TB7027645064300013</t>
  </si>
  <si>
    <t>სტიკერები (ხატია დეკანოიძე)</t>
  </si>
  <si>
    <t>ნაბეჭდი პროდუქციის მიწოდება</t>
  </si>
  <si>
    <t>500 ცალი</t>
  </si>
  <si>
    <t>ნიკანორ</t>
  </si>
  <si>
    <t>მელია</t>
  </si>
  <si>
    <t>01017008081</t>
  </si>
  <si>
    <t>პოლიტსაბჭოს თავმჯდომარე</t>
  </si>
  <si>
    <t>ზურაბ</t>
  </si>
  <si>
    <t>მელიქიშვილი</t>
  </si>
  <si>
    <t>01008014694</t>
  </si>
  <si>
    <t>ცენტრალური ადმინისტრაციის უფროსი</t>
  </si>
  <si>
    <t>აკაკი</t>
  </si>
  <si>
    <t>მინაშვილი</t>
  </si>
  <si>
    <t>01017013529</t>
  </si>
  <si>
    <t>პოლიტსაბჭოს თავმჯდომარის მრჩეველი</t>
  </si>
  <si>
    <t>თინათინ</t>
  </si>
  <si>
    <t>ცერცვაძე</t>
  </si>
  <si>
    <t>პოლიტსაბჭოს თავმჯდომარის თანაშემწე</t>
  </si>
  <si>
    <t>ნუგზარ</t>
  </si>
  <si>
    <t>წიკლაური</t>
  </si>
  <si>
    <t>01006014902</t>
  </si>
  <si>
    <t>გიორგი</t>
  </si>
  <si>
    <t>ონიანი</t>
  </si>
  <si>
    <t>01012014618</t>
  </si>
  <si>
    <t>პოლიტსაბჭოს თავმჯდ. მოადგ. მრჩ. იურიდიულ საკითხებში*</t>
  </si>
  <si>
    <t>ბესიკი</t>
  </si>
  <si>
    <t>გაზდელიანი</t>
  </si>
  <si>
    <t>01027027944</t>
  </si>
  <si>
    <t>საქალაქო ორგანიზაციის თავმჯდომარე</t>
  </si>
  <si>
    <t>მანონი</t>
  </si>
  <si>
    <t>ურუშაძე</t>
  </si>
  <si>
    <t>კადრ. და საქმისწარმ. სამს. მთავარი სპეციალისტი</t>
  </si>
  <si>
    <t>ირაკლი</t>
  </si>
  <si>
    <t>ქავთარაძე</t>
  </si>
  <si>
    <t>01006011789</t>
  </si>
  <si>
    <t>საერთაშორისო ურთიერთ. სამსახურის უფროსი</t>
  </si>
  <si>
    <t>ნატალია</t>
  </si>
  <si>
    <t>მჭედლიშვილი</t>
  </si>
  <si>
    <t>01030029019</t>
  </si>
  <si>
    <t>საერთ. ურთიერთ. სამსახ. უფრ. სპეციალ.</t>
  </si>
  <si>
    <t>რამაზ</t>
  </si>
  <si>
    <t>ქერეჭაშვილი</t>
  </si>
  <si>
    <t>01030005969</t>
  </si>
  <si>
    <t>რეგიონალური სამსახურის კოორდინატორი</t>
  </si>
  <si>
    <t>38001003316</t>
  </si>
  <si>
    <t>კახა</t>
  </si>
  <si>
    <t>შუბითიძე</t>
  </si>
  <si>
    <t>01008017164</t>
  </si>
  <si>
    <t>ბესარიონ</t>
  </si>
  <si>
    <t>გედენიძე</t>
  </si>
  <si>
    <t xml:space="preserve">უსაფრთხოებისა და ლოჯისტიკის სამსახურის უფროსი </t>
  </si>
  <si>
    <t>ჩიაშვილი</t>
  </si>
  <si>
    <t>01019033114</t>
  </si>
  <si>
    <t xml:space="preserve">უსაფრთხოებისა და ლოჯისტიკის სამსახურის მთ. სპეც. </t>
  </si>
  <si>
    <t>ლევან</t>
  </si>
  <si>
    <t>მჭედლიძე</t>
  </si>
  <si>
    <t>01001070757</t>
  </si>
  <si>
    <t>IT სამსახურის უფროსი სპეციალისტი</t>
  </si>
  <si>
    <t>იოსებ</t>
  </si>
  <si>
    <t>ოსიყმიშვილი</t>
  </si>
  <si>
    <t>36001004322</t>
  </si>
  <si>
    <t>უსაფრთხოებისა და ლოჯისტიკის სამსახური, დაცვა</t>
  </si>
  <si>
    <t>რუხაია</t>
  </si>
  <si>
    <t>62007016080</t>
  </si>
  <si>
    <t>ბილბორდი</t>
  </si>
  <si>
    <t>შპს "ალმა"</t>
  </si>
  <si>
    <t>204873388</t>
  </si>
  <si>
    <t>მპგ "ერთიანი ნაციონალური მოძრაობა"</t>
  </si>
  <si>
    <t>01.09.2020-30.09.2020</t>
  </si>
  <si>
    <t>კვ.მ.</t>
  </si>
  <si>
    <t>ინტერნეტ-რეკლამს ხრჯი</t>
  </si>
  <si>
    <t>Facebook</t>
  </si>
  <si>
    <t>0001326801</t>
  </si>
  <si>
    <t>ჩვენება</t>
  </si>
  <si>
    <t>შპს "ტორი პლუსი"</t>
  </si>
  <si>
    <t>15000</t>
  </si>
  <si>
    <t>ცალი</t>
  </si>
  <si>
    <t>დუპლეტი</t>
  </si>
  <si>
    <t>ბრენდირებული აქსესუარებით რკლამის ხარჯი</t>
  </si>
  <si>
    <t>შპს "მაი ედვერთაის"</t>
  </si>
  <si>
    <t>400168304</t>
  </si>
  <si>
    <t>მაისურები</t>
  </si>
  <si>
    <t>3000</t>
  </si>
  <si>
    <t>სანთებელა</t>
  </si>
  <si>
    <t>შპს "ირიდა ჯგუფი"</t>
  </si>
  <si>
    <t>415094882</t>
  </si>
  <si>
    <t>4000</t>
  </si>
  <si>
    <t>ბრენდირებული კალამი</t>
  </si>
  <si>
    <t>1500</t>
  </si>
  <si>
    <t>მაისური</t>
  </si>
  <si>
    <t>1000</t>
  </si>
  <si>
    <t>კეპი</t>
  </si>
  <si>
    <t>2000</t>
  </si>
  <si>
    <t>გაზეთი</t>
  </si>
  <si>
    <t>ი/მ სოსო უგრეხელიძე</t>
  </si>
  <si>
    <t>62003008782</t>
  </si>
  <si>
    <t>2</t>
  </si>
  <si>
    <t>სტიკერი</t>
  </si>
  <si>
    <t>ბანერი</t>
  </si>
  <si>
    <t>ა(ა)იპ გორის სათემო რადიო "მოზაიკა"</t>
  </si>
  <si>
    <t>417888227</t>
  </si>
  <si>
    <t>04.09.2020 - 04.11.2020</t>
  </si>
  <si>
    <t>ბანერი ვებ გვერდზე</t>
  </si>
  <si>
    <t>შპს "დეიზი"</t>
  </si>
  <si>
    <t>249271167</t>
  </si>
  <si>
    <t>1</t>
  </si>
  <si>
    <t>ლევან ხაბეიშვილი</t>
  </si>
  <si>
    <t>კედლის ბანერი</t>
  </si>
  <si>
    <t>გიორგი ბოტკოველი</t>
  </si>
  <si>
    <t>ფლაერი</t>
  </si>
  <si>
    <t>5000</t>
  </si>
  <si>
    <t>ბუკლეტი</t>
  </si>
  <si>
    <t>შპს "იდეა სტუდიო"</t>
  </si>
  <si>
    <t>405204568</t>
  </si>
  <si>
    <t>302.54</t>
  </si>
  <si>
    <t>10000</t>
  </si>
  <si>
    <t>ბადრი ბასიშვილი</t>
  </si>
  <si>
    <t>კალენდარი</t>
  </si>
  <si>
    <t>შპს "ტორი"</t>
  </si>
  <si>
    <t>202052820</t>
  </si>
  <si>
    <t>7000</t>
  </si>
  <si>
    <t>42000</t>
  </si>
  <si>
    <t>500</t>
  </si>
  <si>
    <t>480</t>
  </si>
  <si>
    <t>შპს "თეგი"</t>
  </si>
  <si>
    <t>445436537</t>
  </si>
  <si>
    <t>20000</t>
  </si>
  <si>
    <t>გ. კირთაძე</t>
  </si>
  <si>
    <t>30000</t>
  </si>
  <si>
    <t>თედორაძე, ბაგრატიონი, აბულაძე, ბოლქვაძე</t>
  </si>
  <si>
    <t>80.95</t>
  </si>
  <si>
    <t>დევი ჭანკვეტაძე</t>
  </si>
  <si>
    <t>შპს "იდეა ჯგუფი"</t>
  </si>
  <si>
    <t>405255334</t>
  </si>
  <si>
    <t>9</t>
  </si>
  <si>
    <t>ა(ა)იპ ასოციაცია ქართლის ხმა</t>
  </si>
  <si>
    <t>218057224</t>
  </si>
  <si>
    <t>შპს "ბიდიჯი"</t>
  </si>
  <si>
    <t>400225298</t>
  </si>
  <si>
    <t>50</t>
  </si>
  <si>
    <t>მონიტორი ტაქსში</t>
  </si>
  <si>
    <t>ლევან ბეჟაშვილი</t>
  </si>
  <si>
    <t>200</t>
  </si>
  <si>
    <t>მისალოცი</t>
  </si>
  <si>
    <t>პლაკატი</t>
  </si>
  <si>
    <t>ნუგზარ ნონიაშვილი</t>
  </si>
  <si>
    <t>6000</t>
  </si>
  <si>
    <t>დევი ჭანკოტაძე</t>
  </si>
  <si>
    <t>შპს "360 გრადუსი"</t>
  </si>
  <si>
    <t>406215073</t>
  </si>
  <si>
    <t>400</t>
  </si>
  <si>
    <t>ბრენდირებული მაისურები</t>
  </si>
  <si>
    <t>სტიკერი (შემოწირულება)</t>
  </si>
  <si>
    <t>საკუთრება</t>
  </si>
  <si>
    <t>თბილისი, კახეთის გზატკეცილი 45ა</t>
  </si>
  <si>
    <t>01.19.21.003.066</t>
  </si>
  <si>
    <t>ნაკვეთი 4000, შენობა 2406,19</t>
  </si>
  <si>
    <t>იჯარა</t>
  </si>
  <si>
    <t>თბილისი, ბუდაპეშტის (გ. ფანჯიკიძის) ქ. N1ბ.</t>
  </si>
  <si>
    <t>01.10.14.004.059.01.500</t>
  </si>
  <si>
    <t>01.02.2019 - 31.12.2020</t>
  </si>
  <si>
    <t>211752021</t>
  </si>
  <si>
    <t>შპს "საქართველო"</t>
  </si>
  <si>
    <t>თბილისი, მარატ ნოზაძის ქ. 6</t>
  </si>
  <si>
    <t>01.11.12.015.193.01.03.001</t>
  </si>
  <si>
    <t>15.07.2020 - 31.12.2020</t>
  </si>
  <si>
    <t>400288933</t>
  </si>
  <si>
    <t>შპს "თეჯი+"</t>
  </si>
  <si>
    <t>თბილისი, ფასანაურის ქ. 13</t>
  </si>
  <si>
    <t>01.15.03.008.017</t>
  </si>
  <si>
    <t>01.02.2020 - 31.01.2021</t>
  </si>
  <si>
    <t>203836901</t>
  </si>
  <si>
    <t>ა(ა)იპ მპგ "საქართველოს რესპუბლიკური პარტია"</t>
  </si>
  <si>
    <t>თბილისი, ორხევი, მუხაძის კორ. 11, სართ. 1, ბ. 2</t>
  </si>
  <si>
    <t>01.19.17.011.002.01.002</t>
  </si>
  <si>
    <t>01.07.2019 - 31.03.2020 და ავტომატურად 12 თვე</t>
  </si>
  <si>
    <t>14001008499</t>
  </si>
  <si>
    <t>გიორგი დავითური</t>
  </si>
  <si>
    <t>თბილისი, ვაზისუბანი 1-ლი მ/რ N 15-ის მიმდებარედ</t>
  </si>
  <si>
    <t>01.17.07.021.013</t>
  </si>
  <si>
    <t>01.01.2020 - 31.12.2020</t>
  </si>
  <si>
    <t>01002016169</t>
  </si>
  <si>
    <t>ცისანა ზექალაშვილი</t>
  </si>
  <si>
    <t>თბილისი, ირაკლი აბაშიძის ქ. 17</t>
  </si>
  <si>
    <t>01.14.11.015.009.01.016</t>
  </si>
  <si>
    <t>01.01.2020 - 31.12.2021</t>
  </si>
  <si>
    <t>01008029263</t>
  </si>
  <si>
    <t>დიმიტრი არჯევანიძე</t>
  </si>
  <si>
    <t>თბილისი, ქინძმარაულის ქ. 5 შენ. 3</t>
  </si>
  <si>
    <t>01.19.33.001.203</t>
  </si>
  <si>
    <t>208147423</t>
  </si>
  <si>
    <t>შპს "განთიადი"</t>
  </si>
  <si>
    <t>თბილისი, ლიბანის ქ. 10 კორ. 2 ბ. 29</t>
  </si>
  <si>
    <t>01.11.03.008.003.01.029</t>
  </si>
  <si>
    <t>01004000199 (01004004483)</t>
  </si>
  <si>
    <t>ლაშა წამალაშვილი (ი/მ ანგელინა ბადალაშვილი)</t>
  </si>
  <si>
    <t>თბილისი, თემქის დასახლება კვარტალი X კორპუსი 36ა</t>
  </si>
  <si>
    <t xml:space="preserve">01.12.02.017.014.01.048 </t>
  </si>
  <si>
    <t>60001041506 (43001004049)</t>
  </si>
  <si>
    <t>ლევან კუხიანიძე (ელისო მახარობლიძის)</t>
  </si>
  <si>
    <t>თბილისი, გორგასლის 8, ბ. 78</t>
  </si>
  <si>
    <t>01.18.05.001.036</t>
  </si>
  <si>
    <t>22.06.2020 - 22.06.2021</t>
  </si>
  <si>
    <t>01017032136</t>
  </si>
  <si>
    <t>ზვიად გაბუნია</t>
  </si>
  <si>
    <t>თბილისი, ვარკეთილი-3, მე-4 მ/რ კორ. 419-ის მიმდებარედ</t>
  </si>
  <si>
    <t>01.19.39.002.030</t>
  </si>
  <si>
    <t>01027061897</t>
  </si>
  <si>
    <t>იამზე ტარტარაშვილი</t>
  </si>
  <si>
    <t>თბილისი, კალოუბნის ქ. #1, „გ“ ბლოკი,  მეორე სართული, ბ. 81</t>
  </si>
  <si>
    <t>01.19.20.024.004.01.01.081</t>
  </si>
  <si>
    <t>15.03.2020 - 14.02.2021</t>
  </si>
  <si>
    <t>01027025669</t>
  </si>
  <si>
    <t>კახაბერ კოღუაშვილი</t>
  </si>
  <si>
    <t>თბილისი, ერწოს ქ. 3</t>
  </si>
  <si>
    <t>01.12.08.011.002.01.510</t>
  </si>
  <si>
    <t>01.03.2020 - 31.12.2020</t>
  </si>
  <si>
    <t>24001026489</t>
  </si>
  <si>
    <t>ნუნუ ხუროშვილი</t>
  </si>
  <si>
    <t>თბილისი, გლდანის მას.1-ლი მ/რ კორ. 23-ის მიმდებარედ</t>
  </si>
  <si>
    <t>01.11.12.007.021</t>
  </si>
  <si>
    <t>01.09.2019 - 31.12.2020</t>
  </si>
  <si>
    <t>01001029320</t>
  </si>
  <si>
    <t>ი/მ ლია კვიწინაძე</t>
  </si>
  <si>
    <t>თბილისი, ქეთევან წამებულის გამზ. 63ც</t>
  </si>
  <si>
    <t>01.17.13.039.002.01.020</t>
  </si>
  <si>
    <t>21.08.2020 - 20.11.2020</t>
  </si>
  <si>
    <t>62001000692</t>
  </si>
  <si>
    <t>თამარ გეგია</t>
  </si>
  <si>
    <t>თბილისი, პეტრე იბერის ქ. 14</t>
  </si>
  <si>
    <t>01.10.06.001.161.01.01.004</t>
  </si>
  <si>
    <t>03.02.2020 - 31.12.2020</t>
  </si>
  <si>
    <t>01012009060</t>
  </si>
  <si>
    <t>ნურ-მაგამედი ბათავანი</t>
  </si>
  <si>
    <t>თბილისი, ზედაზენის ქ. 2, კორ. 1</t>
  </si>
  <si>
    <t>01.12.11.037.105.01.03.001დ</t>
  </si>
  <si>
    <t>16.06.2020 - 15.11.2020</t>
  </si>
  <si>
    <t>01001021459</t>
  </si>
  <si>
    <t>ელისო ხეცურიანი</t>
  </si>
  <si>
    <t>თბილისი, გლდანის მას.მე-2 მ/რ კორ. 24 ბ.</t>
  </si>
  <si>
    <t>01.11.12.012.024.01.504</t>
  </si>
  <si>
    <t>10.02.2020 - 31.12.2020</t>
  </si>
  <si>
    <t>211336892</t>
  </si>
  <si>
    <t>შპს "მოსახლეობის საკრედიტო და ფინანსური მომსახურების ცენტრი FGSG"</t>
  </si>
  <si>
    <t>თბილისი, მუხიანის მე-2 მ/რ კორ. 4</t>
  </si>
  <si>
    <t>01.11.13.002.015.01.502</t>
  </si>
  <si>
    <t>01.02.2020 - 31.12.2020</t>
  </si>
  <si>
    <t>62006000299 (62001022989)</t>
  </si>
  <si>
    <t>ნინო გორდიაშვილი (მაია გორდიაშვილი)</t>
  </si>
  <si>
    <t>თბილისი, ყაზბეგის გამზირი 51</t>
  </si>
  <si>
    <t>01.14.03.036.011.01.014</t>
  </si>
  <si>
    <t>P3160490 (01011007844)</t>
  </si>
  <si>
    <t>ელმან აბიევი (ზაზა ჩომახიძე)</t>
  </si>
  <si>
    <t>თბილისი. აკ. წერეთლის გამზ.49-51-51ა</t>
  </si>
  <si>
    <t>01.13.06.010.020.01.02.005გ</t>
  </si>
  <si>
    <t>25.06.2020 - 25.12.2020</t>
  </si>
  <si>
    <t>11001012790</t>
  </si>
  <si>
    <t>ანა აბრამიშვილი</t>
  </si>
  <si>
    <t xml:space="preserve">თბილისი. მუხიანის მე-4ა მ/რ კორ.5 </t>
  </si>
  <si>
    <t>01.11.13.010.002.01.106ა</t>
  </si>
  <si>
    <t>30.06.2020 - 31.12.2020</t>
  </si>
  <si>
    <t>01023012182</t>
  </si>
  <si>
    <t>მალხაზ იოსებიძე</t>
  </si>
  <si>
    <t>თბილისი, ომარ ხიზანიშვილის 41</t>
  </si>
  <si>
    <t>01.11.12.003.001.01.535</t>
  </si>
  <si>
    <t>01701119194</t>
  </si>
  <si>
    <t>ბექა მიქაძე</t>
  </si>
  <si>
    <t>თბილისი, სულხან ცინცაძის 12</t>
  </si>
  <si>
    <t>01.10.17.002.022.07.06.504</t>
  </si>
  <si>
    <t>10.08.2020 - 10.11.2020</t>
  </si>
  <si>
    <t>38001003966</t>
  </si>
  <si>
    <t>ი/მ ზაური გრიგალაშვილი</t>
  </si>
  <si>
    <t>თბილისი, ჩუბინაშვილის ქ. 50</t>
  </si>
  <si>
    <t>01.16.01.014.002</t>
  </si>
  <si>
    <t>15.08.2020 - 14.11.2020</t>
  </si>
  <si>
    <t>208151435</t>
  </si>
  <si>
    <t>შპს "გამომცემლობა ფავორიტი"</t>
  </si>
  <si>
    <t>თბილისი, ირბახის ქ. 10</t>
  </si>
  <si>
    <t>01.17.01.073.005.01.002ა</t>
  </si>
  <si>
    <t>03.09.2020 - 02.12.2020</t>
  </si>
  <si>
    <t>17001002229 (37001000629)</t>
  </si>
  <si>
    <t>ზაზა მიქელთაძე (კობა ვაშაკიძე)</t>
  </si>
  <si>
    <t>თბილისი, ქეთევან დედოფლის გამზ. 13</t>
  </si>
  <si>
    <t>01.17.01.110.005.01.536</t>
  </si>
  <si>
    <t>31.08.2020 - 30.11.2020</t>
  </si>
  <si>
    <t>01015014860</t>
  </si>
  <si>
    <t>ი/მ მამუკა ყაველაშვილი</t>
  </si>
  <si>
    <t>თბილისი, ჭიჭინაძის ქ. ნაკვ. 21/023</t>
  </si>
  <si>
    <t>01.19.23.021.044</t>
  </si>
  <si>
    <t>04.09.2020 - 31.10.2020</t>
  </si>
  <si>
    <t>01033004967</t>
  </si>
  <si>
    <t>მერაბი კაპანაძე</t>
  </si>
  <si>
    <t>თბილისი, ზაჰესი, ავჭალის ქუჩა 54-ის მიმდებარედ</t>
  </si>
  <si>
    <t>72.12.02.376</t>
  </si>
  <si>
    <t>01.09.2020 - 31.10.2020</t>
  </si>
  <si>
    <t>31001009078</t>
  </si>
  <si>
    <t>ელგუჯა მარსაგიშვილი</t>
  </si>
  <si>
    <t>თბილისი, ბერი გაბრიელ სალოსის ქ. 48</t>
  </si>
  <si>
    <t>01.17.12.060.030.07.500</t>
  </si>
  <si>
    <t>08.09.2020 - 07.11.2020</t>
  </si>
  <si>
    <t>25001007692</t>
  </si>
  <si>
    <t>მაყვალა ჩაფიძე</t>
  </si>
  <si>
    <t>თბილისი, ლილოს დასახ. Ivკვარ. კორ. 6</t>
  </si>
  <si>
    <t>01.19.27.006.002.01.001</t>
  </si>
  <si>
    <t>09.09.2020 - 08.11.2020</t>
  </si>
  <si>
    <t>01028006941</t>
  </si>
  <si>
    <t>ნანა აფციაური</t>
  </si>
  <si>
    <t>თბილისი, ბოჭორმის ქ. 5</t>
  </si>
  <si>
    <t>01.17.01.136.022.01.03.500</t>
  </si>
  <si>
    <t>31.08.2020 - 31.11.2020</t>
  </si>
  <si>
    <t>(728658963) 01701129528</t>
  </si>
  <si>
    <t>ლეონიდ რომანიხინი (სუსანა არუთინიანი)</t>
  </si>
  <si>
    <t>ბათუმი, დავით აღმაშენებლის ქ. 2გ</t>
  </si>
  <si>
    <t>05.32.11.244.01.502</t>
  </si>
  <si>
    <t>04.03.2019 - 03.03.2021</t>
  </si>
  <si>
    <t>65002011711</t>
  </si>
  <si>
    <t>ბესარიონ ქამადაძე</t>
  </si>
  <si>
    <t>05.32.11.244.01.515</t>
  </si>
  <si>
    <t>61009005162</t>
  </si>
  <si>
    <t>ნინო აბულაძე</t>
  </si>
  <si>
    <t>ქობულეთი, ჭავჭავაძის ქ. 6</t>
  </si>
  <si>
    <t>20.42.06.673</t>
  </si>
  <si>
    <t>61004007849</t>
  </si>
  <si>
    <t>მედიკო მეგრელიძე</t>
  </si>
  <si>
    <t>ხელვაჩაური, ფრიდონ ხალვაშის მე-9 შესახ. 2</t>
  </si>
  <si>
    <t>05.35.26.250.01.502</t>
  </si>
  <si>
    <t>61006027678</t>
  </si>
  <si>
    <t>რეზო აფაქიძე</t>
  </si>
  <si>
    <t>ქედა, აღმაშენებლის ქ. 1</t>
  </si>
  <si>
    <t>21.03.34.020</t>
  </si>
  <si>
    <t>61008002023</t>
  </si>
  <si>
    <t>ცისანა დავითაძე</t>
  </si>
  <si>
    <t>შუახევი, რუსთაველის ქ. 17</t>
  </si>
  <si>
    <t>24.02.34.020</t>
  </si>
  <si>
    <t>61010003569</t>
  </si>
  <si>
    <t>ი/მ ზურაბ დავითაძე</t>
  </si>
  <si>
    <t>ხულო, აბაშიძის ქ. 14</t>
  </si>
  <si>
    <t>23.11.01.117.01.501</t>
  </si>
  <si>
    <t>6100909770</t>
  </si>
  <si>
    <t>ი/მ სულიკო ქედელიძე</t>
  </si>
  <si>
    <t>ბათუმი, გრიშაშვილის და კიკვიძის ქუჩების კვეთა</t>
  </si>
  <si>
    <t>05.30.25.006.01.500</t>
  </si>
  <si>
    <t>08.09.2020 - 30.11.2020</t>
  </si>
  <si>
    <t>61007004173</t>
  </si>
  <si>
    <t>ი/მ დარეჯან ართმელაძე</t>
  </si>
  <si>
    <t>ბათუმი, პეტრე მელიქიშვილის ქ. 90ა</t>
  </si>
  <si>
    <t>05.27.46.022.01.02.003</t>
  </si>
  <si>
    <t>16.09.2020 - 31.10.2020</t>
  </si>
  <si>
    <t>61001005279</t>
  </si>
  <si>
    <t>თეიმურაზ ჯაყელი</t>
  </si>
  <si>
    <t>ქობულეთი, დაბა ჩაქვი, თამარ მეფის ქ. 81</t>
  </si>
  <si>
    <t>20.48.05.189</t>
  </si>
  <si>
    <t>17.08.2020 - 31.12.2020</t>
  </si>
  <si>
    <t>61005006776</t>
  </si>
  <si>
    <t>სოფიო შამილიშვილი</t>
  </si>
  <si>
    <t xml:space="preserve"> წყალტუბო, სოფ. ფარცხანაყანები</t>
  </si>
  <si>
    <t>29.11.36.018</t>
  </si>
  <si>
    <t>09.09.2020 - 30.11.2020</t>
  </si>
  <si>
    <t>წყალტუბო, ჭავჭავაძის ქ. N10</t>
  </si>
  <si>
    <t>29.08.07.010.01.014</t>
  </si>
  <si>
    <t>12.09.2020 - 30.11.2020</t>
  </si>
  <si>
    <t>ქუთაისი, თამარ მეფის ქ. 44</t>
  </si>
  <si>
    <t>03.03.04.032.01.502</t>
  </si>
  <si>
    <t>60001124127</t>
  </si>
  <si>
    <t>გურამ ნუცუბიძე</t>
  </si>
  <si>
    <t>ბაღდათი, რუსთაველის ქ. 40</t>
  </si>
  <si>
    <t>30.11.03.017</t>
  </si>
  <si>
    <t>15.08.2018 - უვადოდ</t>
  </si>
  <si>
    <t>09001002450</t>
  </si>
  <si>
    <t>ი/მ შალვა ლომიძე</t>
  </si>
  <si>
    <t>ტყიბული, გამსახურდიას ქ. 36</t>
  </si>
  <si>
    <t>39.01.03.037</t>
  </si>
  <si>
    <t>10.08.2017 - 05.08.2018 და ავტომატ. 1 წ.</t>
  </si>
  <si>
    <t>60002014287</t>
  </si>
  <si>
    <t>თამარ კაშია</t>
  </si>
  <si>
    <t>სამტრედია, რაზმაძის ქ. №2</t>
  </si>
  <si>
    <t>34.08.19.486.01.500</t>
  </si>
  <si>
    <t>29.01.2014 - 29.01.2021</t>
  </si>
  <si>
    <t>238769025</t>
  </si>
  <si>
    <t>მუნიციპალიტეტი, გამგეობა (საკრებულო)</t>
  </si>
  <si>
    <t>ხონი, თავისუფლების მოედანი N12</t>
  </si>
  <si>
    <t>37.07.07.041.01.003</t>
  </si>
  <si>
    <t>55001007224</t>
  </si>
  <si>
    <t>ირმა ქუთათელაძე</t>
  </si>
  <si>
    <t>წყალტუბო, ილია ჭავჭავაძის 10 ბ. 15</t>
  </si>
  <si>
    <t>29.08.07.010.01.015</t>
  </si>
  <si>
    <t>53001003144</t>
  </si>
  <si>
    <t>ლატავრა ლალიაშვილი</t>
  </si>
  <si>
    <t>ხარაგაული, სოლომონ მეფის ქუჩა 43</t>
  </si>
  <si>
    <t>36.01.33.166</t>
  </si>
  <si>
    <t>01024061747</t>
  </si>
  <si>
    <t>დარეჯან ბუაჩიძე</t>
  </si>
  <si>
    <t>ზესტაფონი, დავით აღმაშენებლის ქ. 27</t>
  </si>
  <si>
    <t>32.10.37.166.01.518</t>
  </si>
  <si>
    <t>01.01.2020 - 30.12.2020</t>
  </si>
  <si>
    <t>18001004846</t>
  </si>
  <si>
    <t>რუბენ ჩინჩალაძე</t>
  </si>
  <si>
    <t>საჩხერე, კოსტავას 11</t>
  </si>
  <si>
    <t>35.01.45.343</t>
  </si>
  <si>
    <t>38001010286 (38001006467)</t>
  </si>
  <si>
    <t>ი/მ ასმათ აბრამიშვილი (ელენე ჭიღლაძე)</t>
  </si>
  <si>
    <t>ვანი, ბაგრატის ჩიხი 1 N3</t>
  </si>
  <si>
    <t>35.01.05.035</t>
  </si>
  <si>
    <t>17001007839</t>
  </si>
  <si>
    <t>ნაილი ტყეშელაშვილი</t>
  </si>
  <si>
    <t>თერჯოლა, რუსთაველის ქ. 99</t>
  </si>
  <si>
    <t>33.09.01.009.01.503</t>
  </si>
  <si>
    <t>21001005336</t>
  </si>
  <si>
    <t>გურამი ოქრუაძე</t>
  </si>
  <si>
    <t>ჭიათურა, ნონეშვილის ქ. 6 ბ. 2</t>
  </si>
  <si>
    <t>54001014760</t>
  </si>
  <si>
    <t>ი/მ მერაბ აბჟანდაძე</t>
  </si>
  <si>
    <t>ქუთაისი, გალაქტიონ ტაბიძის 8</t>
  </si>
  <si>
    <t>03.02.26.493.01.502</t>
  </si>
  <si>
    <t>01.08.2020 - 30.11.2020</t>
  </si>
  <si>
    <t>60001017587</t>
  </si>
  <si>
    <t>თამარი გამრეკლიძე (ირა დალაქიშვილი)</t>
  </si>
  <si>
    <t>ქუთაისი, ჭავჭავაძის გამზ. 28 ბ.15</t>
  </si>
  <si>
    <t>003.04.06.133.01.015</t>
  </si>
  <si>
    <t>60001071654</t>
  </si>
  <si>
    <t>ი/მ ირინე კოხრეიძე</t>
  </si>
  <si>
    <t>თერჯოლა, რუსთაველის ქ. 120 (ყოფ. 96)</t>
  </si>
  <si>
    <t>33.09.33.120.03.500</t>
  </si>
  <si>
    <t>24.08.2020 - 15.11.2020</t>
  </si>
  <si>
    <t>21001003751</t>
  </si>
  <si>
    <t>ი/მ ვახტანგი ზარნაძე</t>
  </si>
  <si>
    <t>ხონი, ჭავჭავაძის ქ. 2</t>
  </si>
  <si>
    <t>37.07.38.184.01.502</t>
  </si>
  <si>
    <t>01.09.2020 - 25.11.2020</t>
  </si>
  <si>
    <t>55001003539</t>
  </si>
  <si>
    <t>ნინო დანელია</t>
  </si>
  <si>
    <t>ქუთაისი, 26 მაისის ქ. 83/1</t>
  </si>
  <si>
    <t>03.03.03.041.01.001</t>
  </si>
  <si>
    <t>60001061155</t>
  </si>
  <si>
    <t>ნანა გრძელიძე</t>
  </si>
  <si>
    <t>ქუთაისი, ნიკეა, II შეს. 14</t>
  </si>
  <si>
    <t>03.05.23.030.01.510</t>
  </si>
  <si>
    <t>60002008085 (60001053949)</t>
  </si>
  <si>
    <t>ნათელა ტყავაძე (აკაკი ტყავაძე)</t>
  </si>
  <si>
    <t>ქუთაისი, ქ. გამსახურდიას გამზ. 40</t>
  </si>
  <si>
    <t>03.01.24.121.01.510</t>
  </si>
  <si>
    <t>60002014326</t>
  </si>
  <si>
    <t>ბესიკი მერკვილაძე</t>
  </si>
  <si>
    <t>ქუთაისი, რუსთაველის გამზ. და რუსთაველის მე-7 შესახვ. 83/1</t>
  </si>
  <si>
    <t>03.04.22.286</t>
  </si>
  <si>
    <t>60001017213</t>
  </si>
  <si>
    <t>ი/მ ლამარა ბარდაველიძე</t>
  </si>
  <si>
    <t>ქუთაისი, ახალგაზრდობის ი-ლი შს. N2ბ/1</t>
  </si>
  <si>
    <t>03.06.25.280</t>
  </si>
  <si>
    <t>21001007785</t>
  </si>
  <si>
    <t>ი/მ ჭაბუკი მემანიშვილი</t>
  </si>
  <si>
    <t>ქუთაისი, გუგუნავას ქ. 10გ</t>
  </si>
  <si>
    <t>03.05.28.073</t>
  </si>
  <si>
    <t>412737114</t>
  </si>
  <si>
    <t>შპს "კომფორტი"</t>
  </si>
  <si>
    <t>ზუგდიდი, მეუნარგიას ქ. 25</t>
  </si>
  <si>
    <t>43.31.55.087.01</t>
  </si>
  <si>
    <t>25.05.2019 - 24.04.2020 და ავტომატ. 11 თვით</t>
  </si>
  <si>
    <t>19001037379</t>
  </si>
  <si>
    <t>მურმან მირცხულავა (კლარა ლაშხია)</t>
  </si>
  <si>
    <t xml:space="preserve">მესტია, თამარ მეფის ქუჩა </t>
  </si>
  <si>
    <t>42.06.42.036</t>
  </si>
  <si>
    <t>30001000932</t>
  </si>
  <si>
    <t>გურანდა ფალიანი</t>
  </si>
  <si>
    <t>აბაშა, თავისუფლების ქ. 91</t>
  </si>
  <si>
    <t>40.01.34.101</t>
  </si>
  <si>
    <t>222438271</t>
  </si>
  <si>
    <t>შპს "ნიკე"</t>
  </si>
  <si>
    <t>სენაკი, დ. ვახანიას ქ. 2</t>
  </si>
  <si>
    <t>44.01.21.435</t>
  </si>
  <si>
    <t>39001021387</t>
  </si>
  <si>
    <t>ი/მ ვალერიან კუჭავა</t>
  </si>
  <si>
    <t>ხობი, 9 აპრილის ქ. 4</t>
  </si>
  <si>
    <t>45.21.23.282</t>
  </si>
  <si>
    <t>58001005192</t>
  </si>
  <si>
    <t>მანანა ახალაია</t>
  </si>
  <si>
    <t>წალენჯიხა, გამსახურდიას ქ. 9</t>
  </si>
  <si>
    <t>47.11.43.070</t>
  </si>
  <si>
    <t>62001043897</t>
  </si>
  <si>
    <t>თამარ მებონია</t>
  </si>
  <si>
    <t>ჩხოროწყუ, ჭავჭავაძის ქ. 8</t>
  </si>
  <si>
    <t>46.02.45.148</t>
  </si>
  <si>
    <t>48001014405</t>
  </si>
  <si>
    <t>ნათელა ბერაძე</t>
  </si>
  <si>
    <t>ფოთი, დ. აღმაშენებლის ქ. 27</t>
  </si>
  <si>
    <t>04.01.11.160.01.007</t>
  </si>
  <si>
    <t>42001022058</t>
  </si>
  <si>
    <t>ი/მ ელგუჯა ტურძილაძე</t>
  </si>
  <si>
    <t>მარტვილი, გამსახურდიას ქ. 18</t>
  </si>
  <si>
    <t>41.09.32.451</t>
  </si>
  <si>
    <t>01.07.2020 - 31.12.2020</t>
  </si>
  <si>
    <t>29001013446</t>
  </si>
  <si>
    <t>ციალა ცაავა</t>
  </si>
  <si>
    <t>აბაშა, ჯორჯიკიას ქ. 8</t>
  </si>
  <si>
    <t>40.01.34.569</t>
  </si>
  <si>
    <t>02001001433</t>
  </si>
  <si>
    <t>ანიკო ჯოჯუა</t>
  </si>
  <si>
    <t>მარტვილი, ს. ბანძა</t>
  </si>
  <si>
    <t>41.04.32.145</t>
  </si>
  <si>
    <t>07.09.2020 - 20.11.2020</t>
  </si>
  <si>
    <t>მარტვილი, ს. დიდი ჭყონი</t>
  </si>
  <si>
    <t>41.15.39.361</t>
  </si>
  <si>
    <t>10.09.2020 - 20.11.2020</t>
  </si>
  <si>
    <t>მარტვილი, თავისუფლების მოედანი</t>
  </si>
  <si>
    <t>41.09.39.020.01.501</t>
  </si>
  <si>
    <t>15.09.2020 - 20.11.2020</t>
  </si>
  <si>
    <t xml:space="preserve">ონი, აღმაშენებლის ქ. 68 </t>
  </si>
  <si>
    <t>88.18.24.043</t>
  </si>
  <si>
    <t>34001002048</t>
  </si>
  <si>
    <t>გიორგი ჩიკვილაძე</t>
  </si>
  <si>
    <t>ცაგერი, თამარ მეფის ქ. 27</t>
  </si>
  <si>
    <t>89.03.23.062</t>
  </si>
  <si>
    <t>49001009825</t>
  </si>
  <si>
    <t>ი/მ მანანა გიორბელიძე</t>
  </si>
  <si>
    <t>ლენტეხი, თამარ მეფის ქ. 8</t>
  </si>
  <si>
    <t>87.04.24.086</t>
  </si>
  <si>
    <t>01005007024</t>
  </si>
  <si>
    <t>სოფიკო ბენდელიანი</t>
  </si>
  <si>
    <t>ამბროლაური, კოსტავას ქ. 28</t>
  </si>
  <si>
    <t>86.19.26.101.01.500</t>
  </si>
  <si>
    <t>05.09.2020 - 04.12.2020</t>
  </si>
  <si>
    <t>ჩოხატაური, დუმბაძის ქ. 14</t>
  </si>
  <si>
    <t>28.01.21.006.01.501</t>
  </si>
  <si>
    <t>46001001923</t>
  </si>
  <si>
    <t>ი/მ ლევანი კვინტრაძე</t>
  </si>
  <si>
    <t>ოზურგეთი, დოლიძის ქ. №13</t>
  </si>
  <si>
    <t>26.26.01.078</t>
  </si>
  <si>
    <t>15.06.2020 - 31.12.2020</t>
  </si>
  <si>
    <t>01011021338</t>
  </si>
  <si>
    <t>დავით მჟავანაძე</t>
  </si>
  <si>
    <t>ლანჩხუთი, ჟორდანიას ქ. 126</t>
  </si>
  <si>
    <t>27.06.51.005.01.529</t>
  </si>
  <si>
    <t>26001015138</t>
  </si>
  <si>
    <t>თათია შველიძე</t>
  </si>
  <si>
    <t>კასპი, კოსტავას ქ. 10</t>
  </si>
  <si>
    <t>67.01.54.327</t>
  </si>
  <si>
    <t>01030030249</t>
  </si>
  <si>
    <t>გიორგი ქურდაძე</t>
  </si>
  <si>
    <t>გორი, გარსევანიშვილის ქ. 1</t>
  </si>
  <si>
    <t>66.45.18.089.02.502</t>
  </si>
  <si>
    <t>01.09.2020 - 31.08.2021</t>
  </si>
  <si>
    <t>59001049345</t>
  </si>
  <si>
    <t>თამარ ცერაძე</t>
  </si>
  <si>
    <t>ხაშური, ლესელიძის 10</t>
  </si>
  <si>
    <t>69.08.03.022.01.506</t>
  </si>
  <si>
    <t>57001021002</t>
  </si>
  <si>
    <t>ი/მ ზურაბ აბრამაშვილი</t>
  </si>
  <si>
    <t>ქარელი, თამარ მეფის ქ. 5</t>
  </si>
  <si>
    <t>68.10.42.292</t>
  </si>
  <si>
    <t>57001032858</t>
  </si>
  <si>
    <t>ი/მ არსენ ნოზაძე</t>
  </si>
  <si>
    <t>რუსთავი, კოსტავას გამზ 22</t>
  </si>
  <si>
    <t>01.01.2019 - 31.12.2020</t>
  </si>
  <si>
    <t>35001045369</t>
  </si>
  <si>
    <t>ი/მ პაპუნა პაპავა</t>
  </si>
  <si>
    <t>გარდაბანი, აღმაშენებლის ქ. 48</t>
  </si>
  <si>
    <t>81.15.16.204</t>
  </si>
  <si>
    <t>12001092872</t>
  </si>
  <si>
    <t>ესმირალდა მამედოვა</t>
  </si>
  <si>
    <t>თეთრიწყარო, თამარ მეფის ქ. 22</t>
  </si>
  <si>
    <t>84.01.35.168</t>
  </si>
  <si>
    <t>01017003840</t>
  </si>
  <si>
    <t>ი/მ მერაბ ბოცვაძე</t>
  </si>
  <si>
    <t>დმანისი, წმ. ნინოს 10</t>
  </si>
  <si>
    <t>82.01.01.056</t>
  </si>
  <si>
    <t>22896062</t>
  </si>
  <si>
    <t>შპს "მარკშეიდერი"</t>
  </si>
  <si>
    <t>მარნეული, რუსთაველის ქ. 86ა</t>
  </si>
  <si>
    <t>83.02.08.745.01.509</t>
  </si>
  <si>
    <t>28001058718</t>
  </si>
  <si>
    <t>აზად ხალილოვი</t>
  </si>
  <si>
    <t>წალკა, არისტოტელეს ქ. 3</t>
  </si>
  <si>
    <t>85.21.23.111</t>
  </si>
  <si>
    <t>52001013863</t>
  </si>
  <si>
    <t>ი/მ ნელი ხუციშვილი</t>
  </si>
  <si>
    <t>ბოლნისი, სულხან-საბას ქ. 72</t>
  </si>
  <si>
    <t>80.06.64.004</t>
  </si>
  <si>
    <t>60002010011</t>
  </si>
  <si>
    <t>დავით უგრეხელიძე</t>
  </si>
  <si>
    <t>რუსთავი, XX მ/რ N5</t>
  </si>
  <si>
    <t>02.03.02.105.01.056</t>
  </si>
  <si>
    <t>15.09.2020 - 14.11.2020</t>
  </si>
  <si>
    <t>35001033586</t>
  </si>
  <si>
    <t>კატუშა კეკელიშვილი</t>
  </si>
  <si>
    <t>რუსთავი, თოდრიას ქ. 13</t>
  </si>
  <si>
    <t>02.02.06.028.01.122</t>
  </si>
  <si>
    <t>35001095320</t>
  </si>
  <si>
    <t>გიორგი შაორშაძე</t>
  </si>
  <si>
    <t>რუსთავი, რჩეულიშვილის ქუჩის მიმდ. ტერიტორია</t>
  </si>
  <si>
    <t>02.05.02.028</t>
  </si>
  <si>
    <t>216397307</t>
  </si>
  <si>
    <t>შპს "სიახლე"</t>
  </si>
  <si>
    <t>ახალციხე, კეცხოველის ქ. N1</t>
  </si>
  <si>
    <t>62.09.58.468</t>
  </si>
  <si>
    <t>11.09.2020 - 30.11.2020</t>
  </si>
  <si>
    <t>ემმა პირინჯიანი</t>
  </si>
  <si>
    <t>ახალქალაქი, თამარ მეფის ქ. 56</t>
  </si>
  <si>
    <t>63.18.32.159</t>
  </si>
  <si>
    <t>07001005442</t>
  </si>
  <si>
    <t>ი/მ გეორგი მხჩიან</t>
  </si>
  <si>
    <t>ადიგენი, თამარ მეფის ქ. 3</t>
  </si>
  <si>
    <t>61.05.01.281.01.501</t>
  </si>
  <si>
    <t>03001001833</t>
  </si>
  <si>
    <t>ნათელა მაჭარაშვილი</t>
  </si>
  <si>
    <t>ბორჯომი, რუსთაველის ქ. 26</t>
  </si>
  <si>
    <t>64.03.05.604</t>
  </si>
  <si>
    <t>11001008640</t>
  </si>
  <si>
    <t>ი/მ ნინო ლურსმანაშვილი</t>
  </si>
  <si>
    <t>ასპინძა, ერეკლე II-ს ქ. 1</t>
  </si>
  <si>
    <t>60.01.01.097.01.547</t>
  </si>
  <si>
    <t>16.06.2020 - 31.12.2020</t>
  </si>
  <si>
    <t>05001001777</t>
  </si>
  <si>
    <t>ი/მ ამირან ლონდარიძე</t>
  </si>
  <si>
    <t>ადიგენი, სოფ. არალი</t>
  </si>
  <si>
    <t>61.13.29.249</t>
  </si>
  <si>
    <t>ადიგენი, სოფ. უდე</t>
  </si>
  <si>
    <t>61.14.26.266</t>
  </si>
  <si>
    <t>ადიგენი, ს. ვარხანი 1 ქუჩა 64</t>
  </si>
  <si>
    <t>61.12.23.188</t>
  </si>
  <si>
    <t>მცხეთა, მამულაშვილის ქ. 2</t>
  </si>
  <si>
    <t>72.07.04.581</t>
  </si>
  <si>
    <t>03.11.2018 - 02.09.2019 და ავტომატურად 3 წელი</t>
  </si>
  <si>
    <t>01001028817</t>
  </si>
  <si>
    <t>მარიამ ლომაშვილი</t>
  </si>
  <si>
    <t>მცხეთა, ს. მუხრანი</t>
  </si>
  <si>
    <t>72.09.17.201</t>
  </si>
  <si>
    <t>01015002668</t>
  </si>
  <si>
    <t>ი/მ სვეტლანა ოსეფაიშვილი</t>
  </si>
  <si>
    <t>თიანეთი, რუსთაველის ქ. 4</t>
  </si>
  <si>
    <t>73.05.34.014</t>
  </si>
  <si>
    <t>23001005017</t>
  </si>
  <si>
    <t>ი/მ მზია იარაჯული</t>
  </si>
  <si>
    <t>დუშეთი, რესტორნის მიმდებარედ</t>
  </si>
  <si>
    <t>71.51.01.382</t>
  </si>
  <si>
    <t>15.02.2020 - 31.12.2020</t>
  </si>
  <si>
    <t>65002003943</t>
  </si>
  <si>
    <t>ი/მ დავით ქაფიაშვილი</t>
  </si>
  <si>
    <t>გურჯაანი, თავისუფლების ქ. 24</t>
  </si>
  <si>
    <t>51.01.61.055.01.509</t>
  </si>
  <si>
    <t>საგარეჯო, დავით აღმაშენებლის ქ. 5</t>
  </si>
  <si>
    <t>55.12.58.008</t>
  </si>
  <si>
    <t>ნაკვეთი 529, შენობა 365</t>
  </si>
  <si>
    <t>თელავი, ნადიკვარის ქ. 8</t>
  </si>
  <si>
    <t>53.20.42.614</t>
  </si>
  <si>
    <t>29001003960</t>
  </si>
  <si>
    <t>ი/მ როზმარ გალდავა</t>
  </si>
  <si>
    <t>ლაგოდეხი, ჭავჭავაძის ქ. N2</t>
  </si>
  <si>
    <t>54.01.55.098</t>
  </si>
  <si>
    <t>25001049879</t>
  </si>
  <si>
    <t>ნინო მამაცაშვილი</t>
  </si>
  <si>
    <t>საგარეჯო, დავით აღმაშენებლის ქ. 21</t>
  </si>
  <si>
    <t>55.12.09.308.01.500</t>
  </si>
  <si>
    <t>36001002288 (36001000355)</t>
  </si>
  <si>
    <t>ი/მ თეა გოგიტაშვილი (ციცინო კოხტაშვილი)</t>
  </si>
  <si>
    <t>ყვარელი, ი. ჭავჭავაძის ქ. 25</t>
  </si>
  <si>
    <t>57.06.60.077</t>
  </si>
  <si>
    <t>45001000755</t>
  </si>
  <si>
    <t>ი/მ გიორგი სეფაშვილი</t>
  </si>
  <si>
    <t>საგარეჯო, ს. ლამბალო</t>
  </si>
  <si>
    <t>55.21.53.031</t>
  </si>
  <si>
    <t>36001011196</t>
  </si>
  <si>
    <t>ი/მ ელდარ ჯალილოვი</t>
  </si>
  <si>
    <t>ახმეტა, რუსთაველის ქ. 53 (მე-2 სართ)</t>
  </si>
  <si>
    <t>50.04.43.401</t>
  </si>
  <si>
    <t>შპს "ლოკოილი"</t>
  </si>
  <si>
    <t>თელავი, რუსთაველის ქ. 28</t>
  </si>
  <si>
    <t>53.20.35.301</t>
  </si>
  <si>
    <t>01.07.2020 - 31.10.2020</t>
  </si>
  <si>
    <t>01024007909</t>
  </si>
  <si>
    <t>სერგო წოწონავა</t>
  </si>
  <si>
    <t>თელავი, ს. ყარაჯალა 30-ე ქ. 1</t>
  </si>
  <si>
    <t>53.10.39.046</t>
  </si>
  <si>
    <t>20001012644</t>
  </si>
  <si>
    <t>ვახირ მამედოვი</t>
  </si>
  <si>
    <t>ლაგოდეხი, სოფ. კაბალი</t>
  </si>
  <si>
    <t>54.10.57.452</t>
  </si>
  <si>
    <t>25.08.2020 - 24.11.2020</t>
  </si>
  <si>
    <t>25001013918</t>
  </si>
  <si>
    <t>ი/მ შაჰინ მამედოვი</t>
  </si>
  <si>
    <t>თელავი, სოფ. იყალთო</t>
  </si>
  <si>
    <t>53.12.35.005</t>
  </si>
  <si>
    <t>17.08.2020 - 17.11.2020</t>
  </si>
  <si>
    <t>20001019377 ()</t>
  </si>
  <si>
    <t>ი/მ დავით ბეჟუაშვილი (ელგუჯა ბეჟუაშვილი)</t>
  </si>
  <si>
    <t>გურჯაანი, ს. კაჭრეთი</t>
  </si>
  <si>
    <t>21.20.01.560.01.500</t>
  </si>
  <si>
    <t>60001056621</t>
  </si>
  <si>
    <t>ლია ბეროშვილი</t>
  </si>
  <si>
    <t>დედოფლისწყარო, რუსთაველის 55</t>
  </si>
  <si>
    <t>52.08.35.017</t>
  </si>
  <si>
    <t>14001000456</t>
  </si>
  <si>
    <t>ლევან ბაღაშვილი</t>
  </si>
  <si>
    <t>სიღნაღი, კოსტავას ქ. 1</t>
  </si>
  <si>
    <t>56.14.18.289</t>
  </si>
  <si>
    <t>40001007188</t>
  </si>
  <si>
    <t>გიორგი ბაბაკიშვილი</t>
  </si>
  <si>
    <t>ბოლნისი, დაბა კაზრეთი, კორ. 99/1 ბ. 56</t>
  </si>
  <si>
    <t>80.14.64.036.01.056</t>
  </si>
  <si>
    <t>10.09.2020 - 08.11.2020</t>
  </si>
  <si>
    <t>10001067620</t>
  </si>
  <si>
    <t>გოგა ხმალაძე</t>
  </si>
  <si>
    <t>ბოლნისი, სულხან-საბა ორბელიანის ქ. 170</t>
  </si>
  <si>
    <t>80.06.65.309</t>
  </si>
  <si>
    <t>10.09.2020 - 31.12.2020</t>
  </si>
  <si>
    <t>10001032078</t>
  </si>
  <si>
    <t>ნიკოლოზ გვრიტიშვილი</t>
  </si>
  <si>
    <t>თეთრიწყარო, 9 აპრილის ქ. 43</t>
  </si>
  <si>
    <t>84.01.35.112</t>
  </si>
  <si>
    <t>09.09.2020 - 07.11.2020</t>
  </si>
  <si>
    <t>01011014325</t>
  </si>
  <si>
    <t>ია არსენაშვილი</t>
  </si>
  <si>
    <t>დმანისი, ნანა დედოფლის ქ. 2</t>
  </si>
  <si>
    <t>82.01.42.100.01.007</t>
  </si>
  <si>
    <t>01020001273 (15001003000)</t>
  </si>
  <si>
    <t>კახაბერ ოქრიაშვილი (ვაჟა ოქრიაშვილი)</t>
  </si>
  <si>
    <t>თეთრიწყარო, დიდგორის ქუჩა 11</t>
  </si>
  <si>
    <t>84.01.33.090</t>
  </si>
  <si>
    <t>18.09.2020 - 17.11.2020</t>
  </si>
  <si>
    <t>01013000119</t>
  </si>
  <si>
    <t>ი/მ სოფიო ნიაზაშვილი</t>
  </si>
  <si>
    <t>ავტომანქანა</t>
  </si>
  <si>
    <t xml:space="preserve">TOYOTA </t>
  </si>
  <si>
    <t xml:space="preserve"> HILUX 2.5 TD</t>
  </si>
  <si>
    <t>UN001EG</t>
  </si>
  <si>
    <t>CAMRY</t>
  </si>
  <si>
    <t>UN005NM</t>
  </si>
  <si>
    <t>HIACE</t>
  </si>
  <si>
    <t>QQ152KK</t>
  </si>
  <si>
    <t xml:space="preserve">KIA </t>
  </si>
  <si>
    <t>CERATO</t>
  </si>
  <si>
    <t>MN100UN</t>
  </si>
  <si>
    <t>PICANTO</t>
  </si>
  <si>
    <t>BB911BC</t>
  </si>
  <si>
    <t>SPORTAGE</t>
  </si>
  <si>
    <t>QQ153KK</t>
  </si>
  <si>
    <t>MAN</t>
  </si>
  <si>
    <t>10.163</t>
  </si>
  <si>
    <t>QQ820KK</t>
  </si>
  <si>
    <t>HYUNDAI</t>
  </si>
  <si>
    <t>ACCENT 1.4 M/T</t>
  </si>
  <si>
    <t>QQ521KK</t>
  </si>
  <si>
    <t>MERCEDES BENZ</t>
  </si>
  <si>
    <t>C 180</t>
  </si>
  <si>
    <t>KEK508</t>
  </si>
  <si>
    <t>OPEL</t>
  </si>
  <si>
    <t>ASTRA</t>
  </si>
  <si>
    <t>KEK359</t>
  </si>
  <si>
    <t>SSI926</t>
  </si>
  <si>
    <t>ამწე კალათა</t>
  </si>
  <si>
    <t>FORD TRANSIT</t>
  </si>
  <si>
    <t>LL864TT</t>
  </si>
  <si>
    <t>21.09.2020 - 01.12.2020</t>
  </si>
  <si>
    <t>ა(ა)იპ ამბროლაურის მუნიციპალიტეტის დასუფთავების და კეთილმოწყობის სამსახური</t>
  </si>
  <si>
    <t>MITSUBISHI</t>
  </si>
  <si>
    <t>DD123JJ</t>
  </si>
  <si>
    <t>15.03.2019 წ.</t>
  </si>
  <si>
    <t>შპს "ახალი ამბები"</t>
  </si>
  <si>
    <t>საინფორმაციო მომსახურება</t>
  </si>
  <si>
    <t>20.07.2020 წ.</t>
  </si>
  <si>
    <t>შპს "მედია ჯგუფი ფიარ საქართველო</t>
  </si>
  <si>
    <t>15.05.2020 წ.</t>
  </si>
  <si>
    <t>შპს აიფიემ მარკეტ ინტელიჯენს კავკასუს</t>
  </si>
  <si>
    <t>204447544</t>
  </si>
  <si>
    <t>მედიამონიტორინგი</t>
  </si>
  <si>
    <t>01.11.2016 წ.</t>
  </si>
  <si>
    <t>შპს "ტექინჟინერინგ ჯგუფი"</t>
  </si>
  <si>
    <t>ლიფტით მომსახურება</t>
  </si>
  <si>
    <t>17.04.2017 წ. / 31.12.2017 წ.</t>
  </si>
  <si>
    <t>შპს "ტორი პლიუსი"</t>
  </si>
  <si>
    <t>ბუკლეტები, დუპლეტი, ტრიპლეტი, სტიკერები</t>
  </si>
  <si>
    <t>შპს "ტორი "</t>
  </si>
  <si>
    <t>03.08.2017 წ.</t>
  </si>
  <si>
    <t>შპს "ჯეოლენდი"</t>
  </si>
  <si>
    <t>204447394</t>
  </si>
  <si>
    <t>კარტოგრაფიული მომსახურება</t>
  </si>
  <si>
    <t>23.06.2017 წ.</t>
  </si>
  <si>
    <t>შპს "ივენთი 2030"</t>
  </si>
  <si>
    <t>სკამებით მომსახურების გაწევა</t>
  </si>
  <si>
    <t>01.09.2019 წ.</t>
  </si>
  <si>
    <t>შპს უსაფრთხოების კომპანია ტიგონისი</t>
  </si>
  <si>
    <t>204994159</t>
  </si>
  <si>
    <t>დაცვის მომსახურების ღირებულება</t>
  </si>
  <si>
    <t>19.09.2017 წ.</t>
  </si>
  <si>
    <t>ფ/პ გიორგი ერაძე</t>
  </si>
  <si>
    <t>60001022124</t>
  </si>
  <si>
    <t>ავტოტექმომსახურება</t>
  </si>
  <si>
    <t>10.08.2016 წ.</t>
  </si>
  <si>
    <t>შპს "საქართველო "</t>
  </si>
  <si>
    <t>204421991</t>
  </si>
  <si>
    <t>15.09.2017 წ.</t>
  </si>
  <si>
    <t>ნიკა ლომიძე</t>
  </si>
  <si>
    <t>01026000274</t>
  </si>
  <si>
    <t>ვიდეორგოლის დამზადება</t>
  </si>
  <si>
    <t>შპს "ფორმულა პროესკო ფროდაქშენი"</t>
  </si>
  <si>
    <t>404892513</t>
  </si>
  <si>
    <t>10.10.2018 წ.</t>
  </si>
  <si>
    <t>404892514</t>
  </si>
  <si>
    <t>01.03.2017 წ.</t>
  </si>
  <si>
    <t>შპს "ლიტერა"</t>
  </si>
  <si>
    <t>204987933</t>
  </si>
  <si>
    <t>ა/მანქანის იჯარა</t>
  </si>
  <si>
    <t>16.12.2009 წ.</t>
  </si>
  <si>
    <t>ქობულეთი, მუნიციპალიტეტი, გამგეობა</t>
  </si>
  <si>
    <t>247001890</t>
  </si>
  <si>
    <t>19.09.2018 წ.</t>
  </si>
  <si>
    <t>შპს ზ.დ.მ "კონსალტინგი"</t>
  </si>
  <si>
    <t>405291018</t>
  </si>
  <si>
    <t xml:space="preserve">მომსახურება (სტრატეგიული, საველე, ფინანსების მოზიდვის დეპარტამენტის და სხვა ) </t>
  </si>
  <si>
    <t>23.08.2018 წ.</t>
  </si>
  <si>
    <t>შპს სამაუწყებლო კომპანია "რუსთავი 2"</t>
  </si>
  <si>
    <t>211352016</t>
  </si>
  <si>
    <t>შპს "სუფთა სახლი</t>
  </si>
  <si>
    <t>საფოსტო-საკურიერო მომსახურება</t>
  </si>
  <si>
    <t>22.07.2017 წ.</t>
  </si>
  <si>
    <t>შპს "ტერმინალ ვესტ თრეიდინგი"</t>
  </si>
  <si>
    <t>01,09,2020 წ.</t>
  </si>
  <si>
    <t>შპს "მბს"</t>
  </si>
  <si>
    <t>შპს "რეალ პრინტი"</t>
  </si>
  <si>
    <t>სპს "დეიზი"</t>
  </si>
  <si>
    <t>შპს  კარდუ</t>
  </si>
  <si>
    <t>ლობისტები</t>
  </si>
  <si>
    <t>01.07.2019 წ.</t>
  </si>
  <si>
    <t>01.01.2020 წ.</t>
  </si>
  <si>
    <t>15.03.2020 წ.</t>
  </si>
  <si>
    <t>01.02.2020 წ.</t>
  </si>
  <si>
    <t>ნინო გორდიაშვილი(მაია გორდიაშვილი)</t>
  </si>
  <si>
    <t>62006000299</t>
  </si>
  <si>
    <t>ი/მ ვახტანგ ზარნაძე</t>
  </si>
  <si>
    <t>ი/მ ასმათ აბრამიშვილი</t>
  </si>
  <si>
    <t>38001010286</t>
  </si>
  <si>
    <t>მუნიციპალიტეტის გამგეობა (სამტრედია)</t>
  </si>
  <si>
    <t>ირმა ქუთათელიძე</t>
  </si>
  <si>
    <t>01.01.2019 წ.</t>
  </si>
  <si>
    <t>01.07.2020 წ.</t>
  </si>
  <si>
    <t>16.06.2020 წ</t>
  </si>
  <si>
    <t>03.11.2018 წ.</t>
  </si>
  <si>
    <t>15.02.2020 წ.</t>
  </si>
  <si>
    <t>25.08.2020 წ</t>
  </si>
  <si>
    <t>შაჰინ მამედოვი</t>
  </si>
  <si>
    <t>17.08.2020 წ.</t>
  </si>
  <si>
    <t>ი/მ დავით ბეჟუაშვილი(ელგუჯა ბეჟუაშვილი)</t>
  </si>
  <si>
    <t xml:space="preserve">20001019377 </t>
  </si>
  <si>
    <t>09/01/2020-09/21/2020</t>
  </si>
  <si>
    <t>ალექსანდრე ფხაკაძე</t>
  </si>
  <si>
    <t>60002018678</t>
  </si>
  <si>
    <t>არასწორად შემოწირული თანხების დაბრუნება</t>
  </si>
  <si>
    <t>GE03LB0123113007326003</t>
  </si>
  <si>
    <t>12/20/2005</t>
  </si>
  <si>
    <t>მოქმედი</t>
  </si>
  <si>
    <t>GE37LB0711125918956000</t>
  </si>
  <si>
    <t>ბათუმი, მემედ აბაშიძის ქ. 44</t>
  </si>
  <si>
    <t>05.22.12.020.01.501</t>
  </si>
  <si>
    <t>20.09.2020 - 04.11.2020</t>
  </si>
  <si>
    <t>61001006445</t>
  </si>
  <si>
    <t>ი/მ გელა დევაძე</t>
  </si>
  <si>
    <t>მცხეთა, სოფ. წეროვანი (ჩასახლება რიგი 13 სა. 687)</t>
  </si>
  <si>
    <t>72.08.29.215</t>
  </si>
  <si>
    <t>01.09.2020 - 30.11.2020</t>
  </si>
  <si>
    <t>06001000185 (06001003597)</t>
  </si>
  <si>
    <t>ლალი ნიაური (სოფიო პაპუნაშვილი)</t>
  </si>
  <si>
    <t>მცხეთა, სოფ. ფრეზეთი (ჩასახლება N153)</t>
  </si>
  <si>
    <t>72.03.04.223</t>
  </si>
  <si>
    <t>06001004610, 06001007111</t>
  </si>
  <si>
    <t>ვენერა პავლიაშვილი, ზეზვა ბერიანიძე</t>
  </si>
  <si>
    <t>09.11.2015 წ.</t>
  </si>
  <si>
    <t>01.01.2018 წ.</t>
  </si>
  <si>
    <t>04.09.2020 წ.</t>
  </si>
  <si>
    <t>20.05.2017 წ.</t>
  </si>
  <si>
    <t>29.01.2014 წ.</t>
  </si>
  <si>
    <t>24.08.2020 წ.</t>
  </si>
  <si>
    <t>16.09.2020 წ.</t>
  </si>
  <si>
    <t>10.08.2020 წ.</t>
  </si>
  <si>
    <t>20.09.2018 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</si>
</sst>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1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Sylfaen"/>
      <family val="1"/>
    </font>
    <font>
      <sz val="11"/>
      <name val="Sylfaen"/>
      <family val="1"/>
    </font>
    <font>
      <sz val="10"/>
      <name val="Sylfaen"/>
      <family val="1"/>
      <charset val="204"/>
    </font>
    <font>
      <sz val="10"/>
      <color theme="1"/>
      <name val="Sylfaen"/>
      <family val="1"/>
      <charset val="204"/>
    </font>
    <font>
      <sz val="11"/>
      <color theme="1"/>
      <name val="Sylfaen"/>
      <family val="2"/>
      <charset val="204"/>
    </font>
    <font>
      <sz val="11"/>
      <color theme="1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8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9" fillId="0" borderId="0"/>
  </cellStyleXfs>
  <cellXfs count="483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7" xfId="2" applyFont="1" applyFill="1" applyBorder="1" applyAlignment="1" applyProtection="1">
      <alignment horizontal="center" vertical="top" wrapText="1"/>
    </xf>
    <xf numFmtId="1" fontId="24" fillId="5" borderId="27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8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29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0" xfId="2" applyFont="1" applyFill="1" applyBorder="1" applyAlignment="1" applyProtection="1">
      <alignment horizontal="left" vertical="top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4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33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5" xfId="9" applyFont="1" applyFill="1" applyBorder="1" applyAlignment="1" applyProtection="1">
      <alignment vertical="center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 wrapText="1"/>
      <protection locked="0"/>
    </xf>
    <xf numFmtId="49" fontId="32" fillId="0" borderId="23" xfId="9" applyNumberFormat="1" applyFont="1" applyBorder="1" applyAlignment="1" applyProtection="1">
      <alignment vertical="center"/>
      <protection locked="0"/>
    </xf>
    <xf numFmtId="0" fontId="32" fillId="0" borderId="22" xfId="9" applyFont="1" applyBorder="1" applyAlignment="1" applyProtection="1">
      <alignment vertical="center" wrapText="1"/>
      <protection locked="0"/>
    </xf>
    <xf numFmtId="0" fontId="32" fillId="0" borderId="24" xfId="9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14" fontId="32" fillId="0" borderId="23" xfId="9" applyNumberFormat="1" applyFont="1" applyBorder="1" applyAlignment="1" applyProtection="1">
      <alignment vertical="center" wrapText="1"/>
      <protection locked="0"/>
    </xf>
    <xf numFmtId="0" fontId="32" fillId="0" borderId="22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0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7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7" xfId="9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right" vertical="center"/>
      <protection locked="0"/>
    </xf>
    <xf numFmtId="0" fontId="32" fillId="0" borderId="17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1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0" xfId="9" applyFont="1" applyFill="1" applyBorder="1" applyAlignment="1" applyProtection="1">
      <alignment horizontal="center" vertical="center" wrapText="1"/>
    </xf>
    <xf numFmtId="0" fontId="29" fillId="4" borderId="15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4" borderId="12" xfId="9" applyFont="1" applyFill="1" applyBorder="1" applyAlignment="1" applyProtection="1">
      <alignment horizontal="center" vertical="center" wrapText="1"/>
    </xf>
    <xf numFmtId="0" fontId="29" fillId="3" borderId="15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49" fontId="29" fillId="3" borderId="13" xfId="9" applyNumberFormat="1" applyFont="1" applyFill="1" applyBorder="1" applyAlignment="1" applyProtection="1">
      <alignment horizontal="center" vertical="center" wrapText="1"/>
    </xf>
    <xf numFmtId="0" fontId="29" fillId="3" borderId="9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9" fillId="5" borderId="12" xfId="9" applyFont="1" applyFill="1" applyBorder="1" applyAlignment="1" applyProtection="1">
      <alignment horizontal="center" vertical="center" wrapText="1"/>
    </xf>
    <xf numFmtId="0" fontId="27" fillId="5" borderId="40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1" xfId="9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1" xfId="9" applyFont="1" applyFill="1" applyBorder="1" applyAlignment="1" applyProtection="1">
      <alignment vertical="center"/>
    </xf>
    <xf numFmtId="14" fontId="19" fillId="0" borderId="40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1" xfId="0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1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14" fontId="17" fillId="0" borderId="1" xfId="1" applyNumberFormat="1" applyFont="1" applyFill="1" applyBorder="1" applyAlignment="1" applyProtection="1">
      <alignment horizontal="left" vertical="center" wrapText="1" indent="1"/>
    </xf>
    <xf numFmtId="0" fontId="17" fillId="0" borderId="1" xfId="1" applyNumberFormat="1" applyFont="1" applyFill="1" applyBorder="1" applyAlignment="1" applyProtection="1">
      <alignment horizontal="left" vertical="center" wrapText="1" indent="1"/>
    </xf>
    <xf numFmtId="168" fontId="32" fillId="2" borderId="2" xfId="16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6" applyNumberFormat="1" applyFont="1" applyFill="1" applyBorder="1" applyAlignment="1" applyProtection="1">
      <alignment vertical="center"/>
    </xf>
    <xf numFmtId="0" fontId="19" fillId="2" borderId="0" xfId="16" applyFont="1" applyFill="1" applyBorder="1" applyAlignment="1" applyProtection="1">
      <alignment vertical="center"/>
      <protection locked="0"/>
    </xf>
    <xf numFmtId="14" fontId="19" fillId="2" borderId="0" xfId="16" applyNumberFormat="1" applyFont="1" applyFill="1" applyBorder="1" applyAlignment="1" applyProtection="1">
      <alignment horizontal="center" vertical="center"/>
    </xf>
    <xf numFmtId="14" fontId="21" fillId="2" borderId="0" xfId="16" applyNumberFormat="1" applyFont="1" applyFill="1" applyBorder="1" applyAlignment="1" applyProtection="1">
      <alignment horizontal="center" vertical="center"/>
    </xf>
    <xf numFmtId="14" fontId="21" fillId="2" borderId="0" xfId="16" applyNumberFormat="1" applyFont="1" applyFill="1" applyBorder="1" applyAlignment="1" applyProtection="1">
      <alignment vertical="center"/>
    </xf>
    <xf numFmtId="14" fontId="21" fillId="2" borderId="0" xfId="16" applyNumberFormat="1" applyFont="1" applyFill="1" applyBorder="1" applyAlignment="1" applyProtection="1">
      <alignment vertical="center" wrapText="1"/>
    </xf>
    <xf numFmtId="3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7" fillId="0" borderId="0" xfId="0" applyNumberFormat="1" applyFont="1" applyFill="1" applyProtection="1">
      <protection locked="0"/>
    </xf>
    <xf numFmtId="0" fontId="17" fillId="0" borderId="0" xfId="0" applyFont="1" applyFill="1" applyAlignment="1" applyProtection="1">
      <alignment vertical="top" wrapText="1"/>
      <protection locked="0"/>
    </xf>
    <xf numFmtId="3" fontId="22" fillId="0" borderId="1" xfId="0" applyNumberFormat="1" applyFont="1" applyFill="1" applyBorder="1" applyProtection="1"/>
    <xf numFmtId="14" fontId="19" fillId="0" borderId="1" xfId="15" applyNumberFormat="1" applyFont="1" applyBorder="1" applyAlignment="1" applyProtection="1">
      <alignment vertical="center" wrapText="1"/>
      <protection locked="0"/>
    </xf>
    <xf numFmtId="0" fontId="35" fillId="0" borderId="6" xfId="2" applyFont="1" applyFill="1" applyBorder="1" applyAlignment="1" applyProtection="1">
      <alignment horizontal="left" vertical="center" wrapText="1"/>
      <protection locked="0"/>
    </xf>
    <xf numFmtId="14" fontId="36" fillId="0" borderId="1" xfId="3" applyNumberFormat="1" applyFont="1" applyBorder="1" applyAlignment="1" applyProtection="1">
      <alignment horizontal="left" vertical="center"/>
      <protection locked="0"/>
    </xf>
    <xf numFmtId="1" fontId="35" fillId="0" borderId="6" xfId="2" applyNumberFormat="1" applyFont="1" applyFill="1" applyBorder="1" applyAlignment="1" applyProtection="1">
      <alignment horizontal="left" vertical="center" wrapText="1"/>
      <protection locked="0"/>
    </xf>
    <xf numFmtId="14" fontId="36" fillId="2" borderId="1" xfId="3" applyNumberFormat="1" applyFont="1" applyFill="1" applyBorder="1" applyAlignment="1" applyProtection="1">
      <alignment horizontal="left" vertical="center"/>
      <protection locked="0"/>
    </xf>
    <xf numFmtId="1" fontId="35" fillId="2" borderId="6" xfId="2" applyNumberFormat="1" applyFont="1" applyFill="1" applyBorder="1" applyAlignment="1" applyProtection="1">
      <alignment horizontal="left" vertical="center" wrapText="1"/>
      <protection locked="0"/>
    </xf>
    <xf numFmtId="0" fontId="35" fillId="2" borderId="6" xfId="2" applyFont="1" applyFill="1" applyBorder="1" applyAlignment="1" applyProtection="1">
      <alignment horizontal="left" vertical="center" wrapText="1"/>
      <protection locked="0"/>
    </xf>
    <xf numFmtId="49" fontId="37" fillId="0" borderId="1" xfId="0" applyNumberFormat="1" applyFont="1" applyFill="1" applyBorder="1" applyAlignment="1">
      <alignment horizontal="left" vertical="center" wrapText="1"/>
    </xf>
    <xf numFmtId="49" fontId="38" fillId="0" borderId="1" xfId="0" applyNumberFormat="1" applyFont="1" applyFill="1" applyBorder="1" applyAlignment="1">
      <alignment horizontal="left" vertical="center" wrapText="1"/>
    </xf>
    <xf numFmtId="49" fontId="40" fillId="2" borderId="1" xfId="17" applyNumberFormat="1" applyFont="1" applyFill="1" applyBorder="1" applyAlignment="1">
      <alignment horizontal="left" vertical="center" wrapText="1"/>
    </xf>
    <xf numFmtId="49" fontId="40" fillId="0" borderId="1" xfId="17" applyNumberFormat="1" applyFont="1" applyFill="1" applyBorder="1" applyAlignment="1">
      <alignment horizontal="left" vertical="center" wrapText="1"/>
    </xf>
    <xf numFmtId="2" fontId="24" fillId="2" borderId="6" xfId="2" applyNumberFormat="1" applyFont="1" applyFill="1" applyBorder="1" applyAlignment="1" applyProtection="1">
      <alignment horizontal="right" vertical="center" wrapText="1" indent="1"/>
      <protection locked="0"/>
    </xf>
    <xf numFmtId="2" fontId="24" fillId="0" borderId="26" xfId="2" applyNumberFormat="1" applyFont="1" applyFill="1" applyBorder="1" applyAlignment="1" applyProtection="1">
      <alignment horizontal="right" vertical="top" wrapText="1" indent="1"/>
    </xf>
    <xf numFmtId="0" fontId="17" fillId="0" borderId="1" xfId="2" applyFont="1" applyFill="1" applyBorder="1" applyAlignment="1" applyProtection="1">
      <alignment horizontal="right"/>
      <protection locked="0"/>
    </xf>
    <xf numFmtId="165" fontId="17" fillId="0" borderId="1" xfId="2" applyNumberFormat="1" applyFont="1" applyFill="1" applyBorder="1" applyAlignment="1" applyProtection="1">
      <alignment horizontal="right"/>
      <protection locked="0"/>
    </xf>
    <xf numFmtId="4" fontId="17" fillId="0" borderId="1" xfId="2" applyNumberFormat="1" applyFont="1" applyFill="1" applyBorder="1" applyAlignment="1" applyProtection="1">
      <alignment horizontal="right"/>
      <protection locked="0"/>
    </xf>
    <xf numFmtId="3" fontId="17" fillId="2" borderId="0" xfId="0" applyNumberFormat="1" applyFont="1" applyFill="1" applyProtection="1">
      <protection locked="0"/>
    </xf>
    <xf numFmtId="3" fontId="0" fillId="2" borderId="0" xfId="0" applyNumberFormat="1" applyFill="1"/>
    <xf numFmtId="2" fontId="17" fillId="0" borderId="1" xfId="0" applyNumberFormat="1" applyFont="1" applyBorder="1" applyProtection="1">
      <protection locked="0"/>
    </xf>
    <xf numFmtId="0" fontId="19" fillId="0" borderId="2" xfId="5" applyFont="1" applyBorder="1" applyAlignment="1" applyProtection="1">
      <alignment wrapText="1"/>
      <protection locked="0"/>
    </xf>
    <xf numFmtId="14" fontId="19" fillId="0" borderId="2" xfId="5" applyNumberFormat="1" applyFont="1" applyBorder="1" applyAlignment="1" applyProtection="1">
      <alignment wrapText="1"/>
      <protection locked="0"/>
    </xf>
    <xf numFmtId="0" fontId="25" fillId="5" borderId="7" xfId="2" applyFont="1" applyFill="1" applyBorder="1" applyAlignment="1" applyProtection="1">
      <alignment horizontal="center" vertical="top" wrapText="1"/>
      <protection locked="0"/>
    </xf>
    <xf numFmtId="3" fontId="22" fillId="5" borderId="1" xfId="0" applyNumberFormat="1" applyFont="1" applyFill="1" applyBorder="1" applyAlignment="1" applyProtection="1">
      <alignment horizontal="center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9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0" fontId="29" fillId="4" borderId="10" xfId="9" applyFont="1" applyFill="1" applyBorder="1" applyAlignment="1" applyProtection="1">
      <alignment horizontal="center" vertical="center"/>
    </xf>
    <xf numFmtId="14" fontId="21" fillId="2" borderId="36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6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0" borderId="0" xfId="0" applyFont="1" applyAlignment="1" applyProtection="1">
      <alignment horizontal="left" vertical="top" wrapText="1"/>
      <protection locked="0"/>
    </xf>
    <xf numFmtId="14" fontId="21" fillId="2" borderId="0" xfId="16" applyNumberFormat="1" applyFont="1" applyFill="1" applyBorder="1" applyAlignment="1" applyProtection="1">
      <alignment horizontal="left" vertical="center" wrapText="1"/>
    </xf>
    <xf numFmtId="14" fontId="21" fillId="2" borderId="36" xfId="16" applyNumberFormat="1" applyFont="1" applyFill="1" applyBorder="1" applyAlignment="1" applyProtection="1">
      <alignment horizontal="center" vertical="center"/>
    </xf>
    <xf numFmtId="14" fontId="21" fillId="2" borderId="36" xfId="16" applyNumberFormat="1" applyFont="1" applyFill="1" applyBorder="1" applyAlignment="1" applyProtection="1">
      <alignment horizontal="center" vertical="center" wrapText="1"/>
    </xf>
    <xf numFmtId="14" fontId="21" fillId="2" borderId="0" xfId="16" applyNumberFormat="1" applyFont="1" applyFill="1" applyBorder="1" applyAlignment="1" applyProtection="1">
      <alignment horizontal="center" vertical="center" wrapText="1"/>
    </xf>
    <xf numFmtId="0" fontId="17" fillId="5" borderId="0" xfId="1" applyFont="1" applyFill="1" applyAlignment="1" applyProtection="1">
      <alignment horizontal="right" vertical="center"/>
    </xf>
    <xf numFmtId="14" fontId="17" fillId="0" borderId="0" xfId="0" applyNumberFormat="1" applyFont="1" applyFill="1" applyBorder="1" applyAlignment="1" applyProtection="1">
      <alignment horizont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6" xfId="3" applyFont="1" applyBorder="1" applyAlignment="1" applyProtection="1">
      <alignment horizontal="center" vertical="center"/>
      <protection locked="0"/>
    </xf>
    <xf numFmtId="0" fontId="17" fillId="0" borderId="36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1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0" fontId="32" fillId="4" borderId="19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14" fontId="36" fillId="0" borderId="1" xfId="3" applyNumberFormat="1" applyFont="1" applyFill="1" applyBorder="1" applyAlignment="1" applyProtection="1">
      <alignment horizontal="left" vertical="center"/>
      <protection locked="0"/>
    </xf>
    <xf numFmtId="2" fontId="24" fillId="0" borderId="6" xfId="2" applyNumberFormat="1" applyFont="1" applyFill="1" applyBorder="1" applyAlignment="1" applyProtection="1">
      <alignment horizontal="right" vertical="center" wrapText="1" indent="1"/>
      <protection locked="0"/>
    </xf>
  </cellXfs>
  <cellStyles count="18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Normal 4 2" xfId="15" xr:uid="{00000000-0005-0000-0000-000004000000}"/>
    <cellStyle name="Normal 5" xfId="5" xr:uid="{00000000-0005-0000-0000-000005000000}"/>
    <cellStyle name="Normal 5 2" xfId="6" xr:uid="{00000000-0005-0000-0000-000006000000}"/>
    <cellStyle name="Normal 5 2 2" xfId="7" xr:uid="{00000000-0005-0000-0000-000007000000}"/>
    <cellStyle name="Normal 5 2 2 2" xfId="14" xr:uid="{00000000-0005-0000-0000-000008000000}"/>
    <cellStyle name="Normal 5 2 3" xfId="8" xr:uid="{00000000-0005-0000-0000-000009000000}"/>
    <cellStyle name="Normal 5 2 3 2" xfId="11" xr:uid="{00000000-0005-0000-0000-00000A000000}"/>
    <cellStyle name="Normal 5 3" xfId="9" xr:uid="{00000000-0005-0000-0000-00000B000000}"/>
    <cellStyle name="Normal 5 3 2" xfId="10" xr:uid="{00000000-0005-0000-0000-00000C000000}"/>
    <cellStyle name="Normal 5 3 2 2" xfId="16" xr:uid="{00000000-0005-0000-0000-00000D000000}"/>
    <cellStyle name="Normal 6" xfId="12" xr:uid="{00000000-0005-0000-0000-00000E000000}"/>
    <cellStyle name="Normal 7" xfId="13" xr:uid="{00000000-0005-0000-0000-00000F000000}"/>
    <cellStyle name="Normal 8" xfId="17" xr:uid="{00000000-0005-0000-0000-000010000000}"/>
    <cellStyle name="Normal_FORMEBI" xfId="1" xr:uid="{00000000-0005-0000-0000-000011000000}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36</xdr:row>
      <xdr:rowOff>171450</xdr:rowOff>
    </xdr:from>
    <xdr:to>
      <xdr:col>2</xdr:col>
      <xdr:colOff>1495425</xdr:colOff>
      <xdr:row>36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nzaalishvili\AppData\Local\Microsoft\Windows\Temporary%20Internet%20Files\Content.Outlook\NKXX6P1B\Users\lmerabishvili\AppData\Local\Microsoft\Windows\Temporary%20Internet%20Files\Content.Outlook\DELNJLCD\axali%20formebiV3.xlsx?73B76F82" TargetMode="External"/><Relationship Id="rId1" Type="http://schemas.openxmlformats.org/officeDocument/2006/relationships/externalLinkPath" Target="file:///\\73B76F82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2"/>
  <sheetViews>
    <sheetView showGridLines="0" view="pageBreakPreview" zoomScale="90" zoomScaleNormal="100" zoomScaleSheetLayoutView="90" workbookViewId="0">
      <selection activeCell="F14" sqref="F14"/>
    </sheetView>
  </sheetViews>
  <sheetFormatPr defaultRowHeight="15" x14ac:dyDescent="0.2"/>
  <cols>
    <col min="1" max="1" width="6.28515625" style="254" bestFit="1" customWidth="1"/>
    <col min="2" max="2" width="11.140625" style="254" customWidth="1"/>
    <col min="3" max="3" width="25.140625" style="254" customWidth="1"/>
    <col min="4" max="4" width="15.140625" style="254" customWidth="1"/>
    <col min="5" max="5" width="22.42578125" style="254" customWidth="1"/>
    <col min="6" max="6" width="15.5703125" style="255" customWidth="1"/>
    <col min="7" max="8" width="19.140625" style="255" customWidth="1"/>
    <col min="9" max="9" width="16.42578125" style="254" bestFit="1" customWidth="1"/>
    <col min="10" max="10" width="17.42578125" style="254" customWidth="1"/>
    <col min="11" max="12" width="20" style="254" customWidth="1"/>
    <col min="13" max="16384" width="9.140625" style="254"/>
  </cols>
  <sheetData>
    <row r="1" spans="1:12" s="265" customFormat="1" x14ac:dyDescent="0.2">
      <c r="A1" s="328" t="s">
        <v>289</v>
      </c>
      <c r="B1" s="316"/>
      <c r="C1" s="316"/>
      <c r="D1" s="316"/>
      <c r="E1" s="317"/>
      <c r="F1" s="311"/>
      <c r="G1" s="317"/>
      <c r="H1" s="327"/>
      <c r="I1" s="316"/>
      <c r="J1" s="317"/>
      <c r="K1" s="317"/>
      <c r="L1" s="326" t="s">
        <v>97</v>
      </c>
    </row>
    <row r="2" spans="1:12" s="265" customFormat="1" x14ac:dyDescent="0.2">
      <c r="A2" s="325" t="s">
        <v>128</v>
      </c>
      <c r="B2" s="316"/>
      <c r="C2" s="316"/>
      <c r="D2" s="316"/>
      <c r="E2" s="317"/>
      <c r="F2" s="311"/>
      <c r="G2" s="317"/>
      <c r="H2" s="324"/>
      <c r="I2" s="316"/>
      <c r="J2" s="317"/>
      <c r="K2" s="317"/>
      <c r="L2" s="323" t="s">
        <v>1612</v>
      </c>
    </row>
    <row r="3" spans="1:12" s="265" customFormat="1" x14ac:dyDescent="0.2">
      <c r="A3" s="322"/>
      <c r="B3" s="316"/>
      <c r="C3" s="321"/>
      <c r="D3" s="320"/>
      <c r="E3" s="317"/>
      <c r="F3" s="319"/>
      <c r="G3" s="317"/>
      <c r="H3" s="317"/>
      <c r="I3" s="311"/>
      <c r="J3" s="316"/>
      <c r="K3" s="316"/>
      <c r="L3" s="315"/>
    </row>
    <row r="4" spans="1:12" s="265" customFormat="1" x14ac:dyDescent="0.2">
      <c r="A4" s="341" t="s">
        <v>257</v>
      </c>
      <c r="B4" s="311"/>
      <c r="C4" s="311"/>
      <c r="D4" s="347"/>
      <c r="E4" s="348"/>
      <c r="F4" s="318"/>
      <c r="G4" s="317"/>
      <c r="H4" s="349"/>
      <c r="I4" s="348"/>
      <c r="J4" s="316"/>
      <c r="K4" s="317"/>
      <c r="L4" s="315"/>
    </row>
    <row r="5" spans="1:12" s="265" customFormat="1" ht="15.75" thickBot="1" x14ac:dyDescent="0.25">
      <c r="A5" s="443" t="s">
        <v>837</v>
      </c>
      <c r="B5" s="443"/>
      <c r="C5" s="443"/>
      <c r="D5" s="443"/>
      <c r="E5" s="443"/>
      <c r="F5" s="443"/>
      <c r="G5" s="318"/>
      <c r="H5" s="318"/>
      <c r="I5" s="317"/>
      <c r="J5" s="316"/>
      <c r="K5" s="316"/>
      <c r="L5" s="315"/>
    </row>
    <row r="6" spans="1:12" ht="15.75" thickBot="1" x14ac:dyDescent="0.25">
      <c r="A6" s="314"/>
      <c r="B6" s="313"/>
      <c r="C6" s="312"/>
      <c r="D6" s="312"/>
      <c r="E6" s="312"/>
      <c r="F6" s="311"/>
      <c r="G6" s="311"/>
      <c r="H6" s="311"/>
      <c r="I6" s="446" t="s">
        <v>405</v>
      </c>
      <c r="J6" s="447"/>
      <c r="K6" s="448"/>
      <c r="L6" s="310"/>
    </row>
    <row r="7" spans="1:12" s="298" customFormat="1" ht="51.75" thickBot="1" x14ac:dyDescent="0.25">
      <c r="A7" s="309" t="s">
        <v>64</v>
      </c>
      <c r="B7" s="308" t="s">
        <v>129</v>
      </c>
      <c r="C7" s="308" t="s">
        <v>404</v>
      </c>
      <c r="D7" s="307" t="s">
        <v>263</v>
      </c>
      <c r="E7" s="306" t="s">
        <v>403</v>
      </c>
      <c r="F7" s="305" t="s">
        <v>402</v>
      </c>
      <c r="G7" s="304" t="s">
        <v>216</v>
      </c>
      <c r="H7" s="303" t="s">
        <v>213</v>
      </c>
      <c r="I7" s="302" t="s">
        <v>401</v>
      </c>
      <c r="J7" s="301" t="s">
        <v>260</v>
      </c>
      <c r="K7" s="300" t="s">
        <v>217</v>
      </c>
      <c r="L7" s="299" t="s">
        <v>218</v>
      </c>
    </row>
    <row r="8" spans="1:12" s="292" customFormat="1" ht="15.75" thickBot="1" x14ac:dyDescent="0.25">
      <c r="A8" s="296">
        <v>1</v>
      </c>
      <c r="B8" s="295">
        <v>2</v>
      </c>
      <c r="C8" s="297">
        <v>3</v>
      </c>
      <c r="D8" s="297">
        <v>4</v>
      </c>
      <c r="E8" s="296">
        <v>5</v>
      </c>
      <c r="F8" s="295">
        <v>6</v>
      </c>
      <c r="G8" s="297">
        <v>7</v>
      </c>
      <c r="H8" s="295">
        <v>8</v>
      </c>
      <c r="I8" s="296">
        <v>9</v>
      </c>
      <c r="J8" s="295">
        <v>10</v>
      </c>
      <c r="K8" s="294">
        <v>11</v>
      </c>
      <c r="L8" s="293">
        <v>12</v>
      </c>
    </row>
    <row r="9" spans="1:12" x14ac:dyDescent="0.2">
      <c r="A9" s="291">
        <v>1</v>
      </c>
      <c r="B9" s="284" t="s">
        <v>478</v>
      </c>
      <c r="C9" s="283" t="s">
        <v>479</v>
      </c>
      <c r="D9" s="290">
        <v>60000</v>
      </c>
      <c r="E9" s="289" t="s">
        <v>480</v>
      </c>
      <c r="F9" s="280" t="s">
        <v>481</v>
      </c>
      <c r="G9" s="288" t="s">
        <v>482</v>
      </c>
      <c r="H9" s="288" t="s">
        <v>483</v>
      </c>
      <c r="I9" s="287"/>
      <c r="J9" s="286"/>
      <c r="K9" s="479"/>
      <c r="L9" s="285"/>
    </row>
    <row r="10" spans="1:12" x14ac:dyDescent="0.2">
      <c r="A10" s="291">
        <v>2</v>
      </c>
      <c r="B10" s="284" t="s">
        <v>478</v>
      </c>
      <c r="C10" s="283" t="s">
        <v>479</v>
      </c>
      <c r="D10" s="290">
        <v>10000</v>
      </c>
      <c r="E10" s="289" t="s">
        <v>484</v>
      </c>
      <c r="F10" s="280" t="s">
        <v>485</v>
      </c>
      <c r="G10" s="288" t="s">
        <v>486</v>
      </c>
      <c r="H10" s="288" t="s">
        <v>487</v>
      </c>
      <c r="I10" s="287"/>
      <c r="J10" s="286"/>
      <c r="K10" s="479"/>
      <c r="L10" s="285"/>
    </row>
    <row r="11" spans="1:12" x14ac:dyDescent="0.2">
      <c r="A11" s="291">
        <v>3</v>
      </c>
      <c r="B11" s="284" t="s">
        <v>478</v>
      </c>
      <c r="C11" s="283" t="s">
        <v>479</v>
      </c>
      <c r="D11" s="290">
        <v>4500</v>
      </c>
      <c r="E11" s="289" t="s">
        <v>488</v>
      </c>
      <c r="F11" s="280" t="s">
        <v>489</v>
      </c>
      <c r="G11" s="288" t="s">
        <v>490</v>
      </c>
      <c r="H11" s="288" t="s">
        <v>491</v>
      </c>
      <c r="I11" s="287"/>
      <c r="J11" s="286"/>
      <c r="K11" s="479"/>
      <c r="L11" s="285"/>
    </row>
    <row r="12" spans="1:12" x14ac:dyDescent="0.2">
      <c r="A12" s="291">
        <v>4</v>
      </c>
      <c r="B12" s="284" t="s">
        <v>478</v>
      </c>
      <c r="C12" s="283" t="s">
        <v>479</v>
      </c>
      <c r="D12" s="290">
        <v>9000</v>
      </c>
      <c r="E12" s="289" t="s">
        <v>492</v>
      </c>
      <c r="F12" s="280" t="s">
        <v>493</v>
      </c>
      <c r="G12" s="288" t="s">
        <v>494</v>
      </c>
      <c r="H12" s="288" t="s">
        <v>487</v>
      </c>
      <c r="I12" s="287"/>
      <c r="J12" s="286"/>
      <c r="K12" s="479"/>
      <c r="L12" s="285"/>
    </row>
    <row r="13" spans="1:12" x14ac:dyDescent="0.2">
      <c r="A13" s="291">
        <v>5</v>
      </c>
      <c r="B13" s="284" t="s">
        <v>478</v>
      </c>
      <c r="C13" s="283" t="s">
        <v>479</v>
      </c>
      <c r="D13" s="290">
        <v>2625</v>
      </c>
      <c r="E13" s="289" t="s">
        <v>495</v>
      </c>
      <c r="F13" s="280" t="s">
        <v>496</v>
      </c>
      <c r="G13" s="288" t="s">
        <v>497</v>
      </c>
      <c r="H13" s="288" t="s">
        <v>483</v>
      </c>
      <c r="I13" s="287"/>
      <c r="J13" s="286"/>
      <c r="K13" s="479"/>
      <c r="L13" s="285"/>
    </row>
    <row r="14" spans="1:12" x14ac:dyDescent="0.2">
      <c r="A14" s="291">
        <v>6</v>
      </c>
      <c r="B14" s="284" t="s">
        <v>478</v>
      </c>
      <c r="C14" s="283" t="s">
        <v>479</v>
      </c>
      <c r="D14" s="290">
        <v>600</v>
      </c>
      <c r="E14" s="289" t="s">
        <v>498</v>
      </c>
      <c r="F14" s="280" t="s">
        <v>499</v>
      </c>
      <c r="G14" s="288" t="s">
        <v>500</v>
      </c>
      <c r="H14" s="288" t="s">
        <v>487</v>
      </c>
      <c r="I14" s="287"/>
      <c r="J14" s="286"/>
      <c r="K14" s="479"/>
      <c r="L14" s="285"/>
    </row>
    <row r="15" spans="1:12" ht="71.25" customHeight="1" x14ac:dyDescent="0.2">
      <c r="A15" s="291">
        <v>7</v>
      </c>
      <c r="B15" s="284" t="s">
        <v>478</v>
      </c>
      <c r="C15" s="283" t="s">
        <v>501</v>
      </c>
      <c r="D15" s="290">
        <v>400</v>
      </c>
      <c r="E15" s="289" t="s">
        <v>502</v>
      </c>
      <c r="F15" s="280" t="s">
        <v>503</v>
      </c>
      <c r="G15" s="288"/>
      <c r="H15" s="288"/>
      <c r="I15" s="287" t="s">
        <v>504</v>
      </c>
      <c r="J15" s="286" t="s">
        <v>505</v>
      </c>
      <c r="K15" s="479" t="s">
        <v>506</v>
      </c>
      <c r="L15" s="285"/>
    </row>
    <row r="16" spans="1:12" ht="63.75" x14ac:dyDescent="0.2">
      <c r="A16" s="291">
        <v>8</v>
      </c>
      <c r="B16" s="284" t="s">
        <v>478</v>
      </c>
      <c r="C16" s="283" t="s">
        <v>501</v>
      </c>
      <c r="D16" s="290">
        <v>400</v>
      </c>
      <c r="E16" s="289" t="s">
        <v>507</v>
      </c>
      <c r="F16" s="280" t="s">
        <v>508</v>
      </c>
      <c r="G16" s="288"/>
      <c r="H16" s="288"/>
      <c r="I16" s="287" t="s">
        <v>509</v>
      </c>
      <c r="J16" s="286" t="s">
        <v>505</v>
      </c>
      <c r="K16" s="479" t="s">
        <v>506</v>
      </c>
      <c r="L16" s="285"/>
    </row>
    <row r="17" spans="1:12" ht="76.5" x14ac:dyDescent="0.2">
      <c r="A17" s="291">
        <v>9</v>
      </c>
      <c r="B17" s="284" t="s">
        <v>478</v>
      </c>
      <c r="C17" s="283" t="s">
        <v>501</v>
      </c>
      <c r="D17" s="290">
        <v>400</v>
      </c>
      <c r="E17" s="289" t="s">
        <v>510</v>
      </c>
      <c r="F17" s="280" t="s">
        <v>511</v>
      </c>
      <c r="G17" s="288"/>
      <c r="H17" s="288"/>
      <c r="I17" s="287" t="s">
        <v>512</v>
      </c>
      <c r="J17" s="286" t="s">
        <v>505</v>
      </c>
      <c r="K17" s="479" t="s">
        <v>506</v>
      </c>
      <c r="L17" s="285"/>
    </row>
    <row r="18" spans="1:12" ht="76.5" x14ac:dyDescent="0.2">
      <c r="A18" s="291">
        <v>10</v>
      </c>
      <c r="B18" s="284" t="s">
        <v>478</v>
      </c>
      <c r="C18" s="283" t="s">
        <v>501</v>
      </c>
      <c r="D18" s="290">
        <v>4500</v>
      </c>
      <c r="E18" s="289" t="s">
        <v>513</v>
      </c>
      <c r="F18" s="280" t="s">
        <v>514</v>
      </c>
      <c r="G18" s="288"/>
      <c r="H18" s="288"/>
      <c r="I18" s="287" t="s">
        <v>515</v>
      </c>
      <c r="J18" s="286" t="s">
        <v>505</v>
      </c>
      <c r="K18" s="479" t="s">
        <v>516</v>
      </c>
      <c r="L18" s="285"/>
    </row>
    <row r="19" spans="1:12" ht="63.75" x14ac:dyDescent="0.2">
      <c r="A19" s="291">
        <v>11</v>
      </c>
      <c r="B19" s="284" t="s">
        <v>478</v>
      </c>
      <c r="C19" s="283" t="s">
        <v>501</v>
      </c>
      <c r="D19" s="290">
        <v>800</v>
      </c>
      <c r="E19" s="289" t="s">
        <v>517</v>
      </c>
      <c r="F19" s="280" t="s">
        <v>518</v>
      </c>
      <c r="G19" s="288"/>
      <c r="H19" s="288"/>
      <c r="I19" s="287" t="s">
        <v>519</v>
      </c>
      <c r="J19" s="286" t="s">
        <v>505</v>
      </c>
      <c r="K19" s="479" t="s">
        <v>520</v>
      </c>
      <c r="L19" s="285"/>
    </row>
    <row r="20" spans="1:12" x14ac:dyDescent="0.2">
      <c r="A20" s="291">
        <v>12</v>
      </c>
      <c r="B20" s="284" t="s">
        <v>478</v>
      </c>
      <c r="C20" s="283" t="s">
        <v>479</v>
      </c>
      <c r="D20" s="290">
        <v>1800</v>
      </c>
      <c r="E20" s="289" t="s">
        <v>521</v>
      </c>
      <c r="F20" s="280" t="s">
        <v>522</v>
      </c>
      <c r="G20" s="288" t="s">
        <v>523</v>
      </c>
      <c r="H20" s="288" t="s">
        <v>487</v>
      </c>
      <c r="I20" s="287"/>
      <c r="J20" s="286"/>
      <c r="K20" s="479"/>
      <c r="L20" s="285"/>
    </row>
    <row r="21" spans="1:12" x14ac:dyDescent="0.2">
      <c r="A21" s="291">
        <v>13</v>
      </c>
      <c r="B21" s="284" t="s">
        <v>524</v>
      </c>
      <c r="C21" s="283" t="s">
        <v>479</v>
      </c>
      <c r="D21" s="290">
        <v>30000</v>
      </c>
      <c r="E21" s="289" t="s">
        <v>525</v>
      </c>
      <c r="F21" s="280" t="s">
        <v>526</v>
      </c>
      <c r="G21" s="288" t="s">
        <v>527</v>
      </c>
      <c r="H21" s="288" t="s">
        <v>487</v>
      </c>
      <c r="I21" s="287"/>
      <c r="J21" s="286"/>
      <c r="K21" s="479"/>
      <c r="L21" s="285"/>
    </row>
    <row r="22" spans="1:12" ht="25.5" x14ac:dyDescent="0.2">
      <c r="A22" s="291">
        <v>14</v>
      </c>
      <c r="B22" s="284" t="s">
        <v>524</v>
      </c>
      <c r="C22" s="283" t="s">
        <v>479</v>
      </c>
      <c r="D22" s="290">
        <v>5000</v>
      </c>
      <c r="E22" s="289" t="s">
        <v>528</v>
      </c>
      <c r="F22" s="280" t="s">
        <v>529</v>
      </c>
      <c r="G22" s="288" t="s">
        <v>530</v>
      </c>
      <c r="H22" s="288" t="s">
        <v>491</v>
      </c>
      <c r="I22" s="287"/>
      <c r="J22" s="286"/>
      <c r="K22" s="479"/>
      <c r="L22" s="285"/>
    </row>
    <row r="23" spans="1:12" x14ac:dyDescent="0.2">
      <c r="A23" s="291">
        <v>15</v>
      </c>
      <c r="B23" s="284" t="s">
        <v>531</v>
      </c>
      <c r="C23" s="283" t="s">
        <v>479</v>
      </c>
      <c r="D23" s="290">
        <v>20000</v>
      </c>
      <c r="E23" s="289" t="s">
        <v>532</v>
      </c>
      <c r="F23" s="280" t="s">
        <v>533</v>
      </c>
      <c r="G23" s="288" t="s">
        <v>534</v>
      </c>
      <c r="H23" s="288" t="s">
        <v>487</v>
      </c>
      <c r="I23" s="287"/>
      <c r="J23" s="286"/>
      <c r="K23" s="479"/>
      <c r="L23" s="285"/>
    </row>
    <row r="24" spans="1:12" x14ac:dyDescent="0.2">
      <c r="A24" s="291">
        <v>16</v>
      </c>
      <c r="B24" s="284" t="s">
        <v>531</v>
      </c>
      <c r="C24" s="283" t="s">
        <v>479</v>
      </c>
      <c r="D24" s="290">
        <v>1250</v>
      </c>
      <c r="E24" s="289" t="s">
        <v>535</v>
      </c>
      <c r="F24" s="280" t="s">
        <v>536</v>
      </c>
      <c r="G24" s="288" t="s">
        <v>537</v>
      </c>
      <c r="H24" s="288" t="s">
        <v>487</v>
      </c>
      <c r="I24" s="287"/>
      <c r="J24" s="286"/>
      <c r="K24" s="479"/>
      <c r="L24" s="285"/>
    </row>
    <row r="25" spans="1:12" x14ac:dyDescent="0.2">
      <c r="A25" s="291">
        <v>17</v>
      </c>
      <c r="B25" s="284" t="s">
        <v>531</v>
      </c>
      <c r="C25" s="283" t="s">
        <v>479</v>
      </c>
      <c r="D25" s="290">
        <v>1250</v>
      </c>
      <c r="E25" s="289" t="s">
        <v>538</v>
      </c>
      <c r="F25" s="280" t="s">
        <v>539</v>
      </c>
      <c r="G25" s="288" t="s">
        <v>540</v>
      </c>
      <c r="H25" s="288" t="s">
        <v>487</v>
      </c>
      <c r="I25" s="287"/>
      <c r="J25" s="286"/>
      <c r="K25" s="479"/>
      <c r="L25" s="285"/>
    </row>
    <row r="26" spans="1:12" x14ac:dyDescent="0.2">
      <c r="A26" s="291">
        <v>18</v>
      </c>
      <c r="B26" s="284" t="s">
        <v>531</v>
      </c>
      <c r="C26" s="283" t="s">
        <v>479</v>
      </c>
      <c r="D26" s="290">
        <v>1470</v>
      </c>
      <c r="E26" s="289" t="s">
        <v>541</v>
      </c>
      <c r="F26" s="280" t="s">
        <v>542</v>
      </c>
      <c r="G26" s="288" t="s">
        <v>543</v>
      </c>
      <c r="H26" s="288" t="s">
        <v>487</v>
      </c>
      <c r="I26" s="287"/>
      <c r="J26" s="286"/>
      <c r="K26" s="479"/>
      <c r="L26" s="285"/>
    </row>
    <row r="27" spans="1:12" x14ac:dyDescent="0.2">
      <c r="A27" s="291">
        <v>19</v>
      </c>
      <c r="B27" s="284" t="s">
        <v>531</v>
      </c>
      <c r="C27" s="283" t="s">
        <v>479</v>
      </c>
      <c r="D27" s="290">
        <v>2400</v>
      </c>
      <c r="E27" s="289" t="s">
        <v>541</v>
      </c>
      <c r="F27" s="280" t="s">
        <v>542</v>
      </c>
      <c r="G27" s="288" t="s">
        <v>544</v>
      </c>
      <c r="H27" s="288" t="s">
        <v>487</v>
      </c>
      <c r="I27" s="287"/>
      <c r="J27" s="286"/>
      <c r="K27" s="479"/>
      <c r="L27" s="285"/>
    </row>
    <row r="28" spans="1:12" x14ac:dyDescent="0.2">
      <c r="A28" s="291">
        <v>20</v>
      </c>
      <c r="B28" s="284" t="s">
        <v>531</v>
      </c>
      <c r="C28" s="283" t="s">
        <v>479</v>
      </c>
      <c r="D28" s="290">
        <v>1200</v>
      </c>
      <c r="E28" s="289" t="s">
        <v>545</v>
      </c>
      <c r="F28" s="280" t="s">
        <v>546</v>
      </c>
      <c r="G28" s="288" t="s">
        <v>547</v>
      </c>
      <c r="H28" s="288" t="s">
        <v>491</v>
      </c>
      <c r="I28" s="287"/>
      <c r="J28" s="286"/>
      <c r="K28" s="479"/>
      <c r="L28" s="285"/>
    </row>
    <row r="29" spans="1:12" x14ac:dyDescent="0.2">
      <c r="A29" s="291">
        <v>21</v>
      </c>
      <c r="B29" s="284" t="s">
        <v>531</v>
      </c>
      <c r="C29" s="283" t="s">
        <v>479</v>
      </c>
      <c r="D29" s="290">
        <v>500</v>
      </c>
      <c r="E29" s="289" t="s">
        <v>548</v>
      </c>
      <c r="F29" s="280" t="s">
        <v>549</v>
      </c>
      <c r="G29" s="288" t="s">
        <v>550</v>
      </c>
      <c r="H29" s="288" t="s">
        <v>491</v>
      </c>
      <c r="I29" s="287"/>
      <c r="J29" s="286"/>
      <c r="K29" s="479"/>
      <c r="L29" s="285"/>
    </row>
    <row r="30" spans="1:12" x14ac:dyDescent="0.2">
      <c r="A30" s="291">
        <v>22</v>
      </c>
      <c r="B30" s="284" t="s">
        <v>531</v>
      </c>
      <c r="C30" s="283" t="s">
        <v>479</v>
      </c>
      <c r="D30" s="290">
        <v>1500</v>
      </c>
      <c r="E30" s="289" t="s">
        <v>551</v>
      </c>
      <c r="F30" s="280" t="s">
        <v>552</v>
      </c>
      <c r="G30" s="288" t="s">
        <v>553</v>
      </c>
      <c r="H30" s="288" t="s">
        <v>491</v>
      </c>
      <c r="I30" s="287"/>
      <c r="J30" s="286"/>
      <c r="K30" s="479"/>
      <c r="L30" s="285"/>
    </row>
    <row r="31" spans="1:12" x14ac:dyDescent="0.2">
      <c r="A31" s="291">
        <v>23</v>
      </c>
      <c r="B31" s="284" t="s">
        <v>531</v>
      </c>
      <c r="C31" s="283" t="s">
        <v>479</v>
      </c>
      <c r="D31" s="290">
        <v>1100</v>
      </c>
      <c r="E31" s="289" t="s">
        <v>554</v>
      </c>
      <c r="F31" s="280" t="s">
        <v>555</v>
      </c>
      <c r="G31" s="288" t="s">
        <v>556</v>
      </c>
      <c r="H31" s="288" t="s">
        <v>491</v>
      </c>
      <c r="I31" s="287"/>
      <c r="J31" s="286"/>
      <c r="K31" s="479"/>
      <c r="L31" s="285"/>
    </row>
    <row r="32" spans="1:12" x14ac:dyDescent="0.2">
      <c r="A32" s="291">
        <v>24</v>
      </c>
      <c r="B32" s="284" t="s">
        <v>531</v>
      </c>
      <c r="C32" s="283" t="s">
        <v>479</v>
      </c>
      <c r="D32" s="290">
        <v>500</v>
      </c>
      <c r="E32" s="289" t="s">
        <v>557</v>
      </c>
      <c r="F32" s="280" t="s">
        <v>558</v>
      </c>
      <c r="G32" s="288" t="s">
        <v>559</v>
      </c>
      <c r="H32" s="288" t="s">
        <v>491</v>
      </c>
      <c r="I32" s="287"/>
      <c r="J32" s="286"/>
      <c r="K32" s="479"/>
      <c r="L32" s="285"/>
    </row>
    <row r="33" spans="1:12" x14ac:dyDescent="0.2">
      <c r="A33" s="291">
        <v>25</v>
      </c>
      <c r="B33" s="284" t="s">
        <v>531</v>
      </c>
      <c r="C33" s="283" t="s">
        <v>479</v>
      </c>
      <c r="D33" s="290">
        <v>16000</v>
      </c>
      <c r="E33" s="289" t="s">
        <v>560</v>
      </c>
      <c r="F33" s="280" t="s">
        <v>561</v>
      </c>
      <c r="G33" s="288" t="s">
        <v>562</v>
      </c>
      <c r="H33" s="288" t="s">
        <v>487</v>
      </c>
      <c r="I33" s="287"/>
      <c r="J33" s="286"/>
      <c r="K33" s="479"/>
      <c r="L33" s="285"/>
    </row>
    <row r="34" spans="1:12" x14ac:dyDescent="0.2">
      <c r="A34" s="291">
        <v>26</v>
      </c>
      <c r="B34" s="284" t="s">
        <v>531</v>
      </c>
      <c r="C34" s="283" t="s">
        <v>479</v>
      </c>
      <c r="D34" s="290">
        <v>2500</v>
      </c>
      <c r="E34" s="289" t="s">
        <v>563</v>
      </c>
      <c r="F34" s="280" t="s">
        <v>564</v>
      </c>
      <c r="G34" s="288" t="s">
        <v>565</v>
      </c>
      <c r="H34" s="288" t="s">
        <v>487</v>
      </c>
      <c r="I34" s="287"/>
      <c r="J34" s="286"/>
      <c r="K34" s="479"/>
      <c r="L34" s="285"/>
    </row>
    <row r="35" spans="1:12" x14ac:dyDescent="0.2">
      <c r="A35" s="291">
        <v>27</v>
      </c>
      <c r="B35" s="284" t="s">
        <v>531</v>
      </c>
      <c r="C35" s="283" t="s">
        <v>479</v>
      </c>
      <c r="D35" s="290">
        <v>3000</v>
      </c>
      <c r="E35" s="289" t="s">
        <v>566</v>
      </c>
      <c r="F35" s="280" t="s">
        <v>567</v>
      </c>
      <c r="G35" s="288" t="s">
        <v>568</v>
      </c>
      <c r="H35" s="288" t="s">
        <v>483</v>
      </c>
      <c r="I35" s="287"/>
      <c r="J35" s="286"/>
      <c r="K35" s="479"/>
      <c r="L35" s="285"/>
    </row>
    <row r="36" spans="1:12" x14ac:dyDescent="0.2">
      <c r="A36" s="291">
        <v>28</v>
      </c>
      <c r="B36" s="284" t="s">
        <v>531</v>
      </c>
      <c r="C36" s="283" t="s">
        <v>479</v>
      </c>
      <c r="D36" s="290">
        <v>500</v>
      </c>
      <c r="E36" s="289" t="s">
        <v>569</v>
      </c>
      <c r="F36" s="280" t="s">
        <v>570</v>
      </c>
      <c r="G36" s="288" t="s">
        <v>571</v>
      </c>
      <c r="H36" s="288" t="s">
        <v>491</v>
      </c>
      <c r="I36" s="287"/>
      <c r="J36" s="286"/>
      <c r="K36" s="479"/>
      <c r="L36" s="285"/>
    </row>
    <row r="37" spans="1:12" x14ac:dyDescent="0.2">
      <c r="A37" s="291">
        <v>29</v>
      </c>
      <c r="B37" s="284" t="s">
        <v>531</v>
      </c>
      <c r="C37" s="283" t="s">
        <v>479</v>
      </c>
      <c r="D37" s="290">
        <v>1125</v>
      </c>
      <c r="E37" s="289" t="s">
        <v>572</v>
      </c>
      <c r="F37" s="280" t="s">
        <v>573</v>
      </c>
      <c r="G37" s="288" t="s">
        <v>574</v>
      </c>
      <c r="H37" s="288" t="s">
        <v>491</v>
      </c>
      <c r="I37" s="287"/>
      <c r="J37" s="286"/>
      <c r="K37" s="479"/>
      <c r="L37" s="285"/>
    </row>
    <row r="38" spans="1:12" x14ac:dyDescent="0.2">
      <c r="A38" s="291">
        <v>30</v>
      </c>
      <c r="B38" s="284" t="s">
        <v>531</v>
      </c>
      <c r="C38" s="283" t="s">
        <v>479</v>
      </c>
      <c r="D38" s="290">
        <v>5050</v>
      </c>
      <c r="E38" s="289" t="s">
        <v>575</v>
      </c>
      <c r="F38" s="280" t="s">
        <v>576</v>
      </c>
      <c r="G38" s="288" t="s">
        <v>577</v>
      </c>
      <c r="H38" s="288" t="s">
        <v>483</v>
      </c>
      <c r="I38" s="287"/>
      <c r="J38" s="286"/>
      <c r="K38" s="479"/>
      <c r="L38" s="285"/>
    </row>
    <row r="39" spans="1:12" x14ac:dyDescent="0.2">
      <c r="A39" s="291">
        <v>31</v>
      </c>
      <c r="B39" s="284" t="s">
        <v>578</v>
      </c>
      <c r="C39" s="283" t="s">
        <v>479</v>
      </c>
      <c r="D39" s="290">
        <v>630</v>
      </c>
      <c r="E39" s="289" t="s">
        <v>579</v>
      </c>
      <c r="F39" s="280" t="s">
        <v>580</v>
      </c>
      <c r="G39" s="288" t="s">
        <v>581</v>
      </c>
      <c r="H39" s="288" t="s">
        <v>483</v>
      </c>
      <c r="I39" s="287"/>
      <c r="J39" s="286"/>
      <c r="K39" s="479"/>
      <c r="L39" s="285"/>
    </row>
    <row r="40" spans="1:12" x14ac:dyDescent="0.2">
      <c r="A40" s="291">
        <v>32</v>
      </c>
      <c r="B40" s="284" t="s">
        <v>578</v>
      </c>
      <c r="C40" s="283" t="s">
        <v>479</v>
      </c>
      <c r="D40" s="290">
        <v>18000</v>
      </c>
      <c r="E40" s="289" t="s">
        <v>582</v>
      </c>
      <c r="F40" s="280" t="s">
        <v>583</v>
      </c>
      <c r="G40" s="288" t="s">
        <v>584</v>
      </c>
      <c r="H40" s="288" t="s">
        <v>487</v>
      </c>
      <c r="I40" s="287"/>
      <c r="J40" s="286"/>
      <c r="K40" s="479"/>
      <c r="L40" s="285"/>
    </row>
    <row r="41" spans="1:12" x14ac:dyDescent="0.2">
      <c r="A41" s="291">
        <v>33</v>
      </c>
      <c r="B41" s="284" t="s">
        <v>578</v>
      </c>
      <c r="C41" s="283" t="s">
        <v>479</v>
      </c>
      <c r="D41" s="290">
        <v>630</v>
      </c>
      <c r="E41" s="289" t="s">
        <v>585</v>
      </c>
      <c r="F41" s="280" t="s">
        <v>586</v>
      </c>
      <c r="G41" s="288" t="s">
        <v>587</v>
      </c>
      <c r="H41" s="288" t="s">
        <v>491</v>
      </c>
      <c r="I41" s="287"/>
      <c r="J41" s="286"/>
      <c r="K41" s="479"/>
      <c r="L41" s="285"/>
    </row>
    <row r="42" spans="1:12" x14ac:dyDescent="0.2">
      <c r="A42" s="291">
        <v>34</v>
      </c>
      <c r="B42" s="284" t="s">
        <v>578</v>
      </c>
      <c r="C42" s="283" t="s">
        <v>479</v>
      </c>
      <c r="D42" s="290">
        <v>9400</v>
      </c>
      <c r="E42" s="289" t="s">
        <v>588</v>
      </c>
      <c r="F42" s="280" t="s">
        <v>589</v>
      </c>
      <c r="G42" s="288" t="s">
        <v>590</v>
      </c>
      <c r="H42" s="288" t="s">
        <v>491</v>
      </c>
      <c r="I42" s="287"/>
      <c r="J42" s="286"/>
      <c r="K42" s="479"/>
      <c r="L42" s="285"/>
    </row>
    <row r="43" spans="1:12" x14ac:dyDescent="0.2">
      <c r="A43" s="291">
        <v>35</v>
      </c>
      <c r="B43" s="284" t="s">
        <v>578</v>
      </c>
      <c r="C43" s="283" t="s">
        <v>479</v>
      </c>
      <c r="D43" s="290">
        <v>3750</v>
      </c>
      <c r="E43" s="289" t="s">
        <v>591</v>
      </c>
      <c r="F43" s="280" t="s">
        <v>592</v>
      </c>
      <c r="G43" s="288" t="s">
        <v>593</v>
      </c>
      <c r="H43" s="288" t="s">
        <v>483</v>
      </c>
      <c r="I43" s="287"/>
      <c r="J43" s="286"/>
      <c r="K43" s="479"/>
      <c r="L43" s="285"/>
    </row>
    <row r="44" spans="1:12" x14ac:dyDescent="0.2">
      <c r="A44" s="291">
        <v>36</v>
      </c>
      <c r="B44" s="284" t="s">
        <v>578</v>
      </c>
      <c r="C44" s="283" t="s">
        <v>479</v>
      </c>
      <c r="D44" s="290">
        <v>2100</v>
      </c>
      <c r="E44" s="289" t="s">
        <v>594</v>
      </c>
      <c r="F44" s="280" t="s">
        <v>595</v>
      </c>
      <c r="G44" s="288" t="s">
        <v>596</v>
      </c>
      <c r="H44" s="288" t="s">
        <v>491</v>
      </c>
      <c r="I44" s="287"/>
      <c r="J44" s="286"/>
      <c r="K44" s="479"/>
      <c r="L44" s="285"/>
    </row>
    <row r="45" spans="1:12" x14ac:dyDescent="0.2">
      <c r="A45" s="291">
        <v>37</v>
      </c>
      <c r="B45" s="284" t="s">
        <v>578</v>
      </c>
      <c r="C45" s="283" t="s">
        <v>479</v>
      </c>
      <c r="D45" s="290">
        <v>500</v>
      </c>
      <c r="E45" s="289" t="s">
        <v>597</v>
      </c>
      <c r="F45" s="280" t="s">
        <v>598</v>
      </c>
      <c r="G45" s="288" t="s">
        <v>599</v>
      </c>
      <c r="H45" s="288" t="s">
        <v>491</v>
      </c>
      <c r="I45" s="287"/>
      <c r="J45" s="286"/>
      <c r="K45" s="479"/>
      <c r="L45" s="285"/>
    </row>
    <row r="46" spans="1:12" x14ac:dyDescent="0.2">
      <c r="A46" s="291">
        <v>38</v>
      </c>
      <c r="B46" s="284" t="s">
        <v>578</v>
      </c>
      <c r="C46" s="283" t="s">
        <v>479</v>
      </c>
      <c r="D46" s="290">
        <v>3000</v>
      </c>
      <c r="E46" s="289" t="s">
        <v>600</v>
      </c>
      <c r="F46" s="280" t="s">
        <v>601</v>
      </c>
      <c r="G46" s="288" t="s">
        <v>602</v>
      </c>
      <c r="H46" s="288" t="s">
        <v>483</v>
      </c>
      <c r="I46" s="287"/>
      <c r="J46" s="286"/>
      <c r="K46" s="479"/>
      <c r="L46" s="285"/>
    </row>
    <row r="47" spans="1:12" x14ac:dyDescent="0.2">
      <c r="A47" s="291">
        <v>39</v>
      </c>
      <c r="B47" s="284" t="s">
        <v>578</v>
      </c>
      <c r="C47" s="283" t="s">
        <v>479</v>
      </c>
      <c r="D47" s="290">
        <v>625</v>
      </c>
      <c r="E47" s="289" t="s">
        <v>603</v>
      </c>
      <c r="F47" s="280" t="s">
        <v>604</v>
      </c>
      <c r="G47" s="288" t="s">
        <v>605</v>
      </c>
      <c r="H47" s="288" t="s">
        <v>491</v>
      </c>
      <c r="I47" s="287"/>
      <c r="J47" s="286"/>
      <c r="K47" s="479"/>
      <c r="L47" s="285"/>
    </row>
    <row r="48" spans="1:12" ht="63.75" x14ac:dyDescent="0.2">
      <c r="A48" s="291">
        <v>40</v>
      </c>
      <c r="B48" s="284" t="s">
        <v>578</v>
      </c>
      <c r="C48" s="283" t="s">
        <v>501</v>
      </c>
      <c r="D48" s="290">
        <v>1200</v>
      </c>
      <c r="E48" s="289" t="s">
        <v>606</v>
      </c>
      <c r="F48" s="280">
        <v>211752021</v>
      </c>
      <c r="G48" s="288"/>
      <c r="H48" s="288"/>
      <c r="I48" s="287" t="s">
        <v>607</v>
      </c>
      <c r="J48" s="286" t="s">
        <v>505</v>
      </c>
      <c r="K48" s="479" t="s">
        <v>608</v>
      </c>
      <c r="L48" s="285"/>
    </row>
    <row r="49" spans="1:12" x14ac:dyDescent="0.2">
      <c r="A49" s="291">
        <v>41</v>
      </c>
      <c r="B49" s="284" t="s">
        <v>609</v>
      </c>
      <c r="C49" s="283" t="s">
        <v>479</v>
      </c>
      <c r="D49" s="290">
        <v>780</v>
      </c>
      <c r="E49" s="289" t="s">
        <v>610</v>
      </c>
      <c r="F49" s="280" t="s">
        <v>611</v>
      </c>
      <c r="G49" s="288" t="s">
        <v>612</v>
      </c>
      <c r="H49" s="288" t="s">
        <v>491</v>
      </c>
      <c r="I49" s="287"/>
      <c r="J49" s="286"/>
      <c r="K49" s="479"/>
      <c r="L49" s="285"/>
    </row>
    <row r="50" spans="1:12" ht="76.5" x14ac:dyDescent="0.2">
      <c r="A50" s="291">
        <v>42</v>
      </c>
      <c r="B50" s="284" t="s">
        <v>609</v>
      </c>
      <c r="C50" s="283" t="s">
        <v>501</v>
      </c>
      <c r="D50" s="290">
        <v>1500</v>
      </c>
      <c r="E50" s="289" t="s">
        <v>613</v>
      </c>
      <c r="F50" s="280" t="s">
        <v>614</v>
      </c>
      <c r="G50" s="288"/>
      <c r="H50" s="288"/>
      <c r="I50" s="287" t="s">
        <v>615</v>
      </c>
      <c r="J50" s="286" t="s">
        <v>505</v>
      </c>
      <c r="K50" s="479" t="s">
        <v>616</v>
      </c>
      <c r="L50" s="285"/>
    </row>
    <row r="51" spans="1:12" x14ac:dyDescent="0.2">
      <c r="A51" s="291">
        <v>43</v>
      </c>
      <c r="B51" s="284" t="s">
        <v>617</v>
      </c>
      <c r="C51" s="283" t="s">
        <v>479</v>
      </c>
      <c r="D51" s="290">
        <v>500</v>
      </c>
      <c r="E51" s="289" t="s">
        <v>618</v>
      </c>
      <c r="F51" s="280" t="s">
        <v>619</v>
      </c>
      <c r="G51" s="288" t="s">
        <v>620</v>
      </c>
      <c r="H51" s="288" t="s">
        <v>483</v>
      </c>
      <c r="I51" s="287"/>
      <c r="J51" s="286"/>
      <c r="K51" s="479"/>
      <c r="L51" s="285"/>
    </row>
    <row r="52" spans="1:12" x14ac:dyDescent="0.2">
      <c r="A52" s="291">
        <v>44</v>
      </c>
      <c r="B52" s="284" t="s">
        <v>617</v>
      </c>
      <c r="C52" s="283" t="s">
        <v>479</v>
      </c>
      <c r="D52" s="290">
        <v>1000</v>
      </c>
      <c r="E52" s="289" t="s">
        <v>621</v>
      </c>
      <c r="F52" s="280" t="s">
        <v>622</v>
      </c>
      <c r="G52" s="288" t="s">
        <v>623</v>
      </c>
      <c r="H52" s="288" t="s">
        <v>483</v>
      </c>
      <c r="I52" s="287"/>
      <c r="J52" s="286"/>
      <c r="K52" s="479"/>
      <c r="L52" s="285"/>
    </row>
    <row r="53" spans="1:12" x14ac:dyDescent="0.2">
      <c r="A53" s="291">
        <v>45</v>
      </c>
      <c r="B53" s="284" t="s">
        <v>617</v>
      </c>
      <c r="C53" s="283" t="s">
        <v>479</v>
      </c>
      <c r="D53" s="290">
        <v>400</v>
      </c>
      <c r="E53" s="289" t="s">
        <v>624</v>
      </c>
      <c r="F53" s="280" t="s">
        <v>625</v>
      </c>
      <c r="G53" s="288" t="s">
        <v>626</v>
      </c>
      <c r="H53" s="288" t="s">
        <v>487</v>
      </c>
      <c r="I53" s="287"/>
      <c r="J53" s="286"/>
      <c r="K53" s="479"/>
      <c r="L53" s="285"/>
    </row>
    <row r="54" spans="1:12" x14ac:dyDescent="0.2">
      <c r="A54" s="291">
        <v>46</v>
      </c>
      <c r="B54" s="284" t="s">
        <v>617</v>
      </c>
      <c r="C54" s="283" t="s">
        <v>479</v>
      </c>
      <c r="D54" s="290">
        <v>810</v>
      </c>
      <c r="E54" s="289" t="s">
        <v>627</v>
      </c>
      <c r="F54" s="280" t="s">
        <v>628</v>
      </c>
      <c r="G54" s="288" t="s">
        <v>629</v>
      </c>
      <c r="H54" s="288" t="s">
        <v>491</v>
      </c>
      <c r="I54" s="287"/>
      <c r="J54" s="286"/>
      <c r="K54" s="479"/>
      <c r="L54" s="285"/>
    </row>
    <row r="55" spans="1:12" x14ac:dyDescent="0.2">
      <c r="A55" s="291">
        <v>47</v>
      </c>
      <c r="B55" s="284" t="s">
        <v>617</v>
      </c>
      <c r="C55" s="283" t="s">
        <v>479</v>
      </c>
      <c r="D55" s="290">
        <v>20</v>
      </c>
      <c r="E55" s="289" t="s">
        <v>630</v>
      </c>
      <c r="F55" s="280" t="s">
        <v>631</v>
      </c>
      <c r="G55" s="288" t="s">
        <v>632</v>
      </c>
      <c r="H55" s="288" t="s">
        <v>487</v>
      </c>
      <c r="I55" s="287"/>
      <c r="J55" s="286"/>
      <c r="K55" s="479"/>
      <c r="L55" s="285"/>
    </row>
    <row r="56" spans="1:12" x14ac:dyDescent="0.2">
      <c r="A56" s="291">
        <v>48</v>
      </c>
      <c r="B56" s="284" t="s">
        <v>617</v>
      </c>
      <c r="C56" s="283" t="s">
        <v>479</v>
      </c>
      <c r="D56" s="290">
        <v>1000</v>
      </c>
      <c r="E56" s="289" t="s">
        <v>633</v>
      </c>
      <c r="F56" s="280" t="s">
        <v>634</v>
      </c>
      <c r="G56" s="288" t="s">
        <v>635</v>
      </c>
      <c r="H56" s="288" t="s">
        <v>483</v>
      </c>
      <c r="I56" s="287"/>
      <c r="J56" s="286"/>
      <c r="K56" s="479"/>
      <c r="L56" s="285"/>
    </row>
    <row r="57" spans="1:12" ht="63.75" x14ac:dyDescent="0.2">
      <c r="A57" s="291">
        <v>49</v>
      </c>
      <c r="B57" s="284" t="s">
        <v>617</v>
      </c>
      <c r="C57" s="283" t="s">
        <v>501</v>
      </c>
      <c r="D57" s="290">
        <v>986</v>
      </c>
      <c r="E57" s="289" t="s">
        <v>636</v>
      </c>
      <c r="F57" s="280" t="s">
        <v>637</v>
      </c>
      <c r="G57" s="288"/>
      <c r="H57" s="288"/>
      <c r="I57" s="287" t="s">
        <v>638</v>
      </c>
      <c r="J57" s="286" t="s">
        <v>505</v>
      </c>
      <c r="K57" s="479" t="s">
        <v>639</v>
      </c>
      <c r="L57" s="285"/>
    </row>
    <row r="58" spans="1:12" x14ac:dyDescent="0.2">
      <c r="A58" s="291">
        <v>50</v>
      </c>
      <c r="B58" s="284" t="s">
        <v>640</v>
      </c>
      <c r="C58" s="283" t="s">
        <v>479</v>
      </c>
      <c r="D58" s="290">
        <v>15000</v>
      </c>
      <c r="E58" s="289" t="s">
        <v>641</v>
      </c>
      <c r="F58" s="280" t="s">
        <v>642</v>
      </c>
      <c r="G58" s="288" t="s">
        <v>643</v>
      </c>
      <c r="H58" s="288" t="s">
        <v>483</v>
      </c>
      <c r="I58" s="287"/>
      <c r="J58" s="286"/>
      <c r="K58" s="479"/>
      <c r="L58" s="285"/>
    </row>
    <row r="59" spans="1:12" x14ac:dyDescent="0.2">
      <c r="A59" s="291">
        <v>51</v>
      </c>
      <c r="B59" s="284" t="s">
        <v>644</v>
      </c>
      <c r="C59" s="283" t="s">
        <v>479</v>
      </c>
      <c r="D59" s="290">
        <v>1400</v>
      </c>
      <c r="E59" s="289" t="s">
        <v>645</v>
      </c>
      <c r="F59" s="280" t="s">
        <v>646</v>
      </c>
      <c r="G59" s="288" t="s">
        <v>647</v>
      </c>
      <c r="H59" s="288" t="s">
        <v>483</v>
      </c>
      <c r="I59" s="287"/>
      <c r="J59" s="286"/>
      <c r="K59" s="479"/>
      <c r="L59" s="285"/>
    </row>
    <row r="60" spans="1:12" x14ac:dyDescent="0.2">
      <c r="A60" s="291">
        <v>52</v>
      </c>
      <c r="B60" s="284" t="s">
        <v>644</v>
      </c>
      <c r="C60" s="283" t="s">
        <v>479</v>
      </c>
      <c r="D60" s="290">
        <v>1400</v>
      </c>
      <c r="E60" s="289" t="s">
        <v>648</v>
      </c>
      <c r="F60" s="280" t="s">
        <v>649</v>
      </c>
      <c r="G60" s="288" t="s">
        <v>650</v>
      </c>
      <c r="H60" s="288" t="s">
        <v>483</v>
      </c>
      <c r="I60" s="287"/>
      <c r="J60" s="286"/>
      <c r="K60" s="479"/>
      <c r="L60" s="285"/>
    </row>
    <row r="61" spans="1:12" x14ac:dyDescent="0.2">
      <c r="A61" s="291">
        <v>53</v>
      </c>
      <c r="B61" s="284" t="s">
        <v>644</v>
      </c>
      <c r="C61" s="283" t="s">
        <v>479</v>
      </c>
      <c r="D61" s="290">
        <v>300</v>
      </c>
      <c r="E61" s="289" t="s">
        <v>651</v>
      </c>
      <c r="F61" s="280" t="s">
        <v>652</v>
      </c>
      <c r="G61" s="288" t="s">
        <v>653</v>
      </c>
      <c r="H61" s="288" t="s">
        <v>487</v>
      </c>
      <c r="I61" s="287"/>
      <c r="J61" s="286"/>
      <c r="K61" s="479"/>
      <c r="L61" s="285"/>
    </row>
    <row r="62" spans="1:12" x14ac:dyDescent="0.2">
      <c r="A62" s="291">
        <v>54</v>
      </c>
      <c r="B62" s="284" t="s">
        <v>654</v>
      </c>
      <c r="C62" s="283" t="s">
        <v>479</v>
      </c>
      <c r="D62" s="290">
        <v>3160</v>
      </c>
      <c r="E62" s="289" t="s">
        <v>655</v>
      </c>
      <c r="F62" s="280" t="s">
        <v>656</v>
      </c>
      <c r="G62" s="288" t="s">
        <v>657</v>
      </c>
      <c r="H62" s="288" t="s">
        <v>491</v>
      </c>
      <c r="I62" s="287"/>
      <c r="J62" s="286"/>
      <c r="K62" s="479"/>
      <c r="L62" s="285"/>
    </row>
    <row r="63" spans="1:12" ht="63.75" x14ac:dyDescent="0.2">
      <c r="A63" s="291">
        <v>55</v>
      </c>
      <c r="B63" s="284" t="s">
        <v>654</v>
      </c>
      <c r="C63" s="283" t="s">
        <v>501</v>
      </c>
      <c r="D63" s="290">
        <v>1420</v>
      </c>
      <c r="E63" s="289" t="s">
        <v>658</v>
      </c>
      <c r="F63" s="280" t="s">
        <v>659</v>
      </c>
      <c r="G63" s="288"/>
      <c r="H63" s="288"/>
      <c r="I63" s="287" t="s">
        <v>660</v>
      </c>
      <c r="J63" s="286" t="s">
        <v>505</v>
      </c>
      <c r="K63" s="479" t="s">
        <v>661</v>
      </c>
      <c r="L63" s="285"/>
    </row>
    <row r="64" spans="1:12" x14ac:dyDescent="0.2">
      <c r="A64" s="291">
        <v>56</v>
      </c>
      <c r="B64" s="284" t="s">
        <v>662</v>
      </c>
      <c r="C64" s="283" t="s">
        <v>479</v>
      </c>
      <c r="D64" s="290">
        <v>3000</v>
      </c>
      <c r="E64" s="289" t="s">
        <v>663</v>
      </c>
      <c r="F64" s="280" t="s">
        <v>664</v>
      </c>
      <c r="G64" s="288" t="s">
        <v>665</v>
      </c>
      <c r="H64" s="288" t="s">
        <v>483</v>
      </c>
      <c r="I64" s="287"/>
      <c r="J64" s="286"/>
      <c r="K64" s="479"/>
      <c r="L64" s="285"/>
    </row>
    <row r="65" spans="1:12" x14ac:dyDescent="0.2">
      <c r="A65" s="291">
        <v>57</v>
      </c>
      <c r="B65" s="284" t="s">
        <v>662</v>
      </c>
      <c r="C65" s="283" t="s">
        <v>479</v>
      </c>
      <c r="D65" s="290">
        <v>8000</v>
      </c>
      <c r="E65" s="289" t="s">
        <v>666</v>
      </c>
      <c r="F65" s="280" t="s">
        <v>667</v>
      </c>
      <c r="G65" s="288" t="s">
        <v>668</v>
      </c>
      <c r="H65" s="288" t="s">
        <v>483</v>
      </c>
      <c r="I65" s="287"/>
      <c r="J65" s="286"/>
      <c r="K65" s="479"/>
      <c r="L65" s="285"/>
    </row>
    <row r="66" spans="1:12" x14ac:dyDescent="0.2">
      <c r="A66" s="291">
        <v>58</v>
      </c>
      <c r="B66" s="284" t="s">
        <v>662</v>
      </c>
      <c r="C66" s="283" t="s">
        <v>479</v>
      </c>
      <c r="D66" s="290">
        <v>2000</v>
      </c>
      <c r="E66" s="289" t="s">
        <v>669</v>
      </c>
      <c r="F66" s="280" t="s">
        <v>670</v>
      </c>
      <c r="G66" s="288" t="s">
        <v>671</v>
      </c>
      <c r="H66" s="288" t="s">
        <v>483</v>
      </c>
      <c r="I66" s="287"/>
      <c r="J66" s="286"/>
      <c r="K66" s="479"/>
      <c r="L66" s="285"/>
    </row>
    <row r="67" spans="1:12" x14ac:dyDescent="0.2">
      <c r="A67" s="291">
        <v>59</v>
      </c>
      <c r="B67" s="284" t="s">
        <v>662</v>
      </c>
      <c r="C67" s="283" t="s">
        <v>479</v>
      </c>
      <c r="D67" s="290">
        <v>3400</v>
      </c>
      <c r="E67" s="289" t="s">
        <v>594</v>
      </c>
      <c r="F67" s="280" t="s">
        <v>595</v>
      </c>
      <c r="G67" s="288" t="s">
        <v>596</v>
      </c>
      <c r="H67" s="288" t="s">
        <v>491</v>
      </c>
      <c r="I67" s="287"/>
      <c r="J67" s="286"/>
      <c r="K67" s="479"/>
      <c r="L67" s="285"/>
    </row>
    <row r="68" spans="1:12" ht="76.5" x14ac:dyDescent="0.2">
      <c r="A68" s="291">
        <v>60</v>
      </c>
      <c r="B68" s="284" t="s">
        <v>662</v>
      </c>
      <c r="C68" s="283" t="s">
        <v>501</v>
      </c>
      <c r="D68" s="290">
        <v>2667</v>
      </c>
      <c r="E68" s="289" t="s">
        <v>672</v>
      </c>
      <c r="F68" s="280" t="s">
        <v>673</v>
      </c>
      <c r="G68" s="288"/>
      <c r="H68" s="288"/>
      <c r="I68" s="287" t="s">
        <v>674</v>
      </c>
      <c r="J68" s="286" t="s">
        <v>505</v>
      </c>
      <c r="K68" s="479" t="s">
        <v>675</v>
      </c>
      <c r="L68" s="285"/>
    </row>
    <row r="69" spans="1:12" ht="76.5" x14ac:dyDescent="0.2">
      <c r="A69" s="291">
        <v>61</v>
      </c>
      <c r="B69" s="284">
        <v>44086</v>
      </c>
      <c r="C69" s="283" t="s">
        <v>501</v>
      </c>
      <c r="D69" s="290">
        <v>1894</v>
      </c>
      <c r="E69" s="289" t="s">
        <v>676</v>
      </c>
      <c r="F69" s="280" t="s">
        <v>677</v>
      </c>
      <c r="G69" s="288"/>
      <c r="H69" s="288"/>
      <c r="I69" s="287" t="s">
        <v>678</v>
      </c>
      <c r="J69" s="286" t="s">
        <v>505</v>
      </c>
      <c r="K69" s="479" t="s">
        <v>679</v>
      </c>
      <c r="L69" s="285"/>
    </row>
    <row r="70" spans="1:12" x14ac:dyDescent="0.2">
      <c r="A70" s="291">
        <v>62</v>
      </c>
      <c r="B70" s="284" t="s">
        <v>680</v>
      </c>
      <c r="C70" s="283" t="s">
        <v>479</v>
      </c>
      <c r="D70" s="290">
        <v>100</v>
      </c>
      <c r="E70" s="289" t="s">
        <v>681</v>
      </c>
      <c r="F70" s="280" t="s">
        <v>682</v>
      </c>
      <c r="G70" s="288" t="s">
        <v>683</v>
      </c>
      <c r="H70" s="288" t="s">
        <v>487</v>
      </c>
      <c r="I70" s="287"/>
      <c r="J70" s="286"/>
      <c r="K70" s="479"/>
      <c r="L70" s="285"/>
    </row>
    <row r="71" spans="1:12" x14ac:dyDescent="0.2">
      <c r="A71" s="291">
        <v>63</v>
      </c>
      <c r="B71" s="284" t="s">
        <v>684</v>
      </c>
      <c r="C71" s="283" t="s">
        <v>479</v>
      </c>
      <c r="D71" s="290">
        <v>20</v>
      </c>
      <c r="E71" s="289" t="s">
        <v>685</v>
      </c>
      <c r="F71" s="280" t="s">
        <v>686</v>
      </c>
      <c r="G71" s="288" t="s">
        <v>687</v>
      </c>
      <c r="H71" s="288" t="s">
        <v>487</v>
      </c>
      <c r="I71" s="287"/>
      <c r="J71" s="286"/>
      <c r="K71" s="479"/>
      <c r="L71" s="285"/>
    </row>
    <row r="72" spans="1:12" x14ac:dyDescent="0.2">
      <c r="A72" s="291">
        <v>64</v>
      </c>
      <c r="B72" s="284" t="s">
        <v>684</v>
      </c>
      <c r="C72" s="283" t="s">
        <v>479</v>
      </c>
      <c r="D72" s="290">
        <v>30000</v>
      </c>
      <c r="E72" s="289" t="s">
        <v>688</v>
      </c>
      <c r="F72" s="280" t="s">
        <v>689</v>
      </c>
      <c r="G72" s="288" t="s">
        <v>690</v>
      </c>
      <c r="H72" s="288" t="s">
        <v>487</v>
      </c>
      <c r="I72" s="287"/>
      <c r="J72" s="286"/>
      <c r="K72" s="479"/>
      <c r="L72" s="285"/>
    </row>
    <row r="73" spans="1:12" ht="76.5" x14ac:dyDescent="0.2">
      <c r="A73" s="291">
        <v>65</v>
      </c>
      <c r="B73" s="284" t="s">
        <v>684</v>
      </c>
      <c r="C73" s="283" t="s">
        <v>501</v>
      </c>
      <c r="D73" s="290">
        <v>1067</v>
      </c>
      <c r="E73" s="289" t="s">
        <v>691</v>
      </c>
      <c r="F73" s="280" t="s">
        <v>692</v>
      </c>
      <c r="G73" s="288"/>
      <c r="H73" s="288"/>
      <c r="I73" s="287" t="s">
        <v>693</v>
      </c>
      <c r="J73" s="286" t="s">
        <v>505</v>
      </c>
      <c r="K73" s="479" t="s">
        <v>694</v>
      </c>
      <c r="L73" s="285"/>
    </row>
    <row r="74" spans="1:12" ht="76.5" x14ac:dyDescent="0.2">
      <c r="A74" s="291">
        <v>66</v>
      </c>
      <c r="B74" s="284" t="s">
        <v>684</v>
      </c>
      <c r="C74" s="283" t="s">
        <v>501</v>
      </c>
      <c r="D74" s="290">
        <v>2440</v>
      </c>
      <c r="E74" s="289" t="s">
        <v>695</v>
      </c>
      <c r="F74" s="280" t="s">
        <v>696</v>
      </c>
      <c r="G74" s="288"/>
      <c r="H74" s="288"/>
      <c r="I74" s="287" t="s">
        <v>697</v>
      </c>
      <c r="J74" s="286" t="s">
        <v>505</v>
      </c>
      <c r="K74" s="479" t="s">
        <v>698</v>
      </c>
      <c r="L74" s="285"/>
    </row>
    <row r="75" spans="1:12" ht="63.75" x14ac:dyDescent="0.2">
      <c r="A75" s="291">
        <v>67</v>
      </c>
      <c r="B75" s="284" t="s">
        <v>684</v>
      </c>
      <c r="C75" s="283" t="s">
        <v>501</v>
      </c>
      <c r="D75" s="290">
        <v>4270</v>
      </c>
      <c r="E75" s="289" t="s">
        <v>699</v>
      </c>
      <c r="F75" s="280" t="s">
        <v>700</v>
      </c>
      <c r="G75" s="288"/>
      <c r="H75" s="288"/>
      <c r="I75" s="287" t="s">
        <v>701</v>
      </c>
      <c r="J75" s="286" t="s">
        <v>505</v>
      </c>
      <c r="K75" s="479" t="s">
        <v>698</v>
      </c>
      <c r="L75" s="285"/>
    </row>
    <row r="76" spans="1:12" ht="76.5" x14ac:dyDescent="0.2">
      <c r="A76" s="291">
        <v>68</v>
      </c>
      <c r="B76" s="284" t="s">
        <v>684</v>
      </c>
      <c r="C76" s="283" t="s">
        <v>501</v>
      </c>
      <c r="D76" s="290">
        <v>4100</v>
      </c>
      <c r="E76" s="289" t="s">
        <v>702</v>
      </c>
      <c r="F76" s="280">
        <v>404572075</v>
      </c>
      <c r="G76" s="288"/>
      <c r="H76" s="288"/>
      <c r="I76" s="287" t="s">
        <v>703</v>
      </c>
      <c r="J76" s="286" t="s">
        <v>505</v>
      </c>
      <c r="K76" s="479" t="s">
        <v>704</v>
      </c>
      <c r="L76" s="285"/>
    </row>
    <row r="77" spans="1:12" x14ac:dyDescent="0.2">
      <c r="A77" s="291">
        <v>69</v>
      </c>
      <c r="B77" s="284" t="s">
        <v>705</v>
      </c>
      <c r="C77" s="283" t="s">
        <v>479</v>
      </c>
      <c r="D77" s="290">
        <v>10000</v>
      </c>
      <c r="E77" s="289" t="s">
        <v>1613</v>
      </c>
      <c r="F77" s="280" t="s">
        <v>1614</v>
      </c>
      <c r="G77" s="288" t="s">
        <v>1619</v>
      </c>
      <c r="H77" s="288" t="s">
        <v>491</v>
      </c>
      <c r="I77" s="287"/>
      <c r="J77" s="286"/>
      <c r="K77" s="479"/>
      <c r="L77" s="285"/>
    </row>
    <row r="78" spans="1:12" x14ac:dyDescent="0.2">
      <c r="A78" s="291">
        <v>70</v>
      </c>
      <c r="B78" s="284" t="s">
        <v>705</v>
      </c>
      <c r="C78" s="283" t="s">
        <v>479</v>
      </c>
      <c r="D78" s="290">
        <v>4000</v>
      </c>
      <c r="E78" s="289" t="s">
        <v>706</v>
      </c>
      <c r="F78" s="280" t="s">
        <v>707</v>
      </c>
      <c r="G78" s="288" t="s">
        <v>708</v>
      </c>
      <c r="H78" s="288" t="s">
        <v>491</v>
      </c>
      <c r="I78" s="287"/>
      <c r="J78" s="286"/>
      <c r="K78" s="479"/>
      <c r="L78" s="285"/>
    </row>
    <row r="79" spans="1:12" x14ac:dyDescent="0.2">
      <c r="A79" s="291">
        <v>71</v>
      </c>
      <c r="B79" s="284" t="s">
        <v>705</v>
      </c>
      <c r="C79" s="283" t="s">
        <v>479</v>
      </c>
      <c r="D79" s="290">
        <v>500</v>
      </c>
      <c r="E79" s="289" t="s">
        <v>709</v>
      </c>
      <c r="F79" s="280" t="s">
        <v>710</v>
      </c>
      <c r="G79" s="288" t="s">
        <v>711</v>
      </c>
      <c r="H79" s="288" t="s">
        <v>487</v>
      </c>
      <c r="I79" s="287"/>
      <c r="J79" s="286"/>
      <c r="K79" s="479"/>
      <c r="L79" s="285"/>
    </row>
    <row r="80" spans="1:12" x14ac:dyDescent="0.2">
      <c r="A80" s="291">
        <v>72</v>
      </c>
      <c r="B80" s="284" t="s">
        <v>705</v>
      </c>
      <c r="C80" s="283" t="s">
        <v>479</v>
      </c>
      <c r="D80" s="290">
        <v>500</v>
      </c>
      <c r="E80" s="289" t="s">
        <v>712</v>
      </c>
      <c r="F80" s="280" t="s">
        <v>713</v>
      </c>
      <c r="G80" s="288" t="s">
        <v>714</v>
      </c>
      <c r="H80" s="288" t="s">
        <v>487</v>
      </c>
      <c r="I80" s="287"/>
      <c r="J80" s="286"/>
      <c r="K80" s="479"/>
      <c r="L80" s="285"/>
    </row>
    <row r="81" spans="1:12" x14ac:dyDescent="0.2">
      <c r="A81" s="291">
        <v>73</v>
      </c>
      <c r="B81" s="284" t="s">
        <v>705</v>
      </c>
      <c r="C81" s="283" t="s">
        <v>479</v>
      </c>
      <c r="D81" s="290">
        <v>500</v>
      </c>
      <c r="E81" s="289" t="s">
        <v>715</v>
      </c>
      <c r="F81" s="280" t="s">
        <v>716</v>
      </c>
      <c r="G81" s="288" t="s">
        <v>717</v>
      </c>
      <c r="H81" s="288" t="s">
        <v>487</v>
      </c>
      <c r="I81" s="287"/>
      <c r="J81" s="286"/>
      <c r="K81" s="479"/>
      <c r="L81" s="285"/>
    </row>
    <row r="82" spans="1:12" x14ac:dyDescent="0.2">
      <c r="A82" s="291">
        <v>74</v>
      </c>
      <c r="B82" s="284" t="s">
        <v>705</v>
      </c>
      <c r="C82" s="283" t="s">
        <v>479</v>
      </c>
      <c r="D82" s="290">
        <v>430</v>
      </c>
      <c r="E82" s="289" t="s">
        <v>718</v>
      </c>
      <c r="F82" s="280" t="s">
        <v>719</v>
      </c>
      <c r="G82" s="288" t="s">
        <v>720</v>
      </c>
      <c r="H82" s="288" t="s">
        <v>487</v>
      </c>
      <c r="I82" s="287"/>
      <c r="J82" s="286"/>
      <c r="K82" s="479"/>
      <c r="L82" s="285"/>
    </row>
    <row r="83" spans="1:12" x14ac:dyDescent="0.2">
      <c r="A83" s="291">
        <v>75</v>
      </c>
      <c r="B83" s="284" t="s">
        <v>705</v>
      </c>
      <c r="C83" s="283" t="s">
        <v>479</v>
      </c>
      <c r="D83" s="290">
        <v>500</v>
      </c>
      <c r="E83" s="289" t="s">
        <v>721</v>
      </c>
      <c r="F83" s="280" t="s">
        <v>722</v>
      </c>
      <c r="G83" s="288" t="s">
        <v>723</v>
      </c>
      <c r="H83" s="288" t="s">
        <v>487</v>
      </c>
      <c r="I83" s="287"/>
      <c r="J83" s="286"/>
      <c r="K83" s="479"/>
      <c r="L83" s="285"/>
    </row>
    <row r="84" spans="1:12" x14ac:dyDescent="0.2">
      <c r="A84" s="291">
        <v>76</v>
      </c>
      <c r="B84" s="284" t="s">
        <v>705</v>
      </c>
      <c r="C84" s="283" t="s">
        <v>479</v>
      </c>
      <c r="D84" s="282">
        <v>1500</v>
      </c>
      <c r="E84" s="281" t="s">
        <v>724</v>
      </c>
      <c r="F84" s="280" t="s">
        <v>725</v>
      </c>
      <c r="G84" s="280" t="s">
        <v>726</v>
      </c>
      <c r="H84" s="280" t="s">
        <v>491</v>
      </c>
      <c r="I84" s="279"/>
      <c r="J84" s="278"/>
      <c r="K84" s="480"/>
      <c r="L84" s="277"/>
    </row>
    <row r="85" spans="1:12" x14ac:dyDescent="0.2">
      <c r="A85" s="291">
        <v>77</v>
      </c>
      <c r="B85" s="284" t="s">
        <v>727</v>
      </c>
      <c r="C85" s="283" t="s">
        <v>479</v>
      </c>
      <c r="D85" s="282">
        <v>3300</v>
      </c>
      <c r="E85" s="281" t="s">
        <v>728</v>
      </c>
      <c r="F85" s="352" t="s">
        <v>729</v>
      </c>
      <c r="G85" s="280" t="s">
        <v>730</v>
      </c>
      <c r="H85" s="280" t="s">
        <v>483</v>
      </c>
      <c r="I85" s="279"/>
      <c r="J85" s="278"/>
      <c r="K85" s="480"/>
      <c r="L85" s="277"/>
    </row>
    <row r="86" spans="1:12" x14ac:dyDescent="0.2">
      <c r="A86" s="291">
        <v>78</v>
      </c>
      <c r="B86" s="284" t="s">
        <v>727</v>
      </c>
      <c r="C86" s="283" t="s">
        <v>479</v>
      </c>
      <c r="D86" s="282">
        <v>900</v>
      </c>
      <c r="E86" s="281" t="s">
        <v>731</v>
      </c>
      <c r="F86" s="280" t="s">
        <v>732</v>
      </c>
      <c r="G86" s="280" t="s">
        <v>733</v>
      </c>
      <c r="H86" s="280" t="s">
        <v>483</v>
      </c>
      <c r="I86" s="279"/>
      <c r="J86" s="278"/>
      <c r="K86" s="480"/>
      <c r="L86" s="277"/>
    </row>
    <row r="87" spans="1:12" x14ac:dyDescent="0.2">
      <c r="A87" s="291">
        <v>79</v>
      </c>
      <c r="B87" s="284" t="s">
        <v>727</v>
      </c>
      <c r="C87" s="283" t="s">
        <v>479</v>
      </c>
      <c r="D87" s="282">
        <v>1300</v>
      </c>
      <c r="E87" s="281" t="s">
        <v>734</v>
      </c>
      <c r="F87" s="280" t="s">
        <v>628</v>
      </c>
      <c r="G87" s="280" t="s">
        <v>629</v>
      </c>
      <c r="H87" s="280" t="s">
        <v>491</v>
      </c>
      <c r="I87" s="279"/>
      <c r="J87" s="278"/>
      <c r="K87" s="480"/>
      <c r="L87" s="277"/>
    </row>
    <row r="88" spans="1:12" ht="51" x14ac:dyDescent="0.2">
      <c r="A88" s="291">
        <v>80</v>
      </c>
      <c r="B88" s="284" t="s">
        <v>727</v>
      </c>
      <c r="C88" s="283" t="s">
        <v>501</v>
      </c>
      <c r="D88" s="282">
        <v>6360</v>
      </c>
      <c r="E88" s="281" t="s">
        <v>735</v>
      </c>
      <c r="F88" s="280" t="s">
        <v>736</v>
      </c>
      <c r="G88" s="280"/>
      <c r="H88" s="280"/>
      <c r="I88" s="279" t="s">
        <v>737</v>
      </c>
      <c r="J88" s="278" t="s">
        <v>505</v>
      </c>
      <c r="K88" s="480" t="s">
        <v>738</v>
      </c>
      <c r="L88" s="277"/>
    </row>
    <row r="89" spans="1:12" x14ac:dyDescent="0.2">
      <c r="A89" s="291">
        <v>81</v>
      </c>
      <c r="B89" s="284" t="s">
        <v>739</v>
      </c>
      <c r="C89" s="283" t="s">
        <v>479</v>
      </c>
      <c r="D89" s="282">
        <v>1560</v>
      </c>
      <c r="E89" s="281" t="s">
        <v>655</v>
      </c>
      <c r="F89" s="280" t="s">
        <v>656</v>
      </c>
      <c r="G89" s="280" t="s">
        <v>657</v>
      </c>
      <c r="H89" s="280" t="s">
        <v>491</v>
      </c>
      <c r="I89" s="279"/>
      <c r="J89" s="278"/>
      <c r="K89" s="480"/>
      <c r="L89" s="277"/>
    </row>
    <row r="90" spans="1:12" ht="89.25" x14ac:dyDescent="0.2">
      <c r="A90" s="291">
        <v>82</v>
      </c>
      <c r="B90" s="284">
        <v>44094</v>
      </c>
      <c r="C90" s="283" t="s">
        <v>501</v>
      </c>
      <c r="D90" s="282">
        <v>3000</v>
      </c>
      <c r="E90" s="281" t="s">
        <v>740</v>
      </c>
      <c r="F90" s="280" t="s">
        <v>741</v>
      </c>
      <c r="G90" s="280"/>
      <c r="H90" s="280"/>
      <c r="I90" s="279" t="s">
        <v>742</v>
      </c>
      <c r="J90" s="278" t="s">
        <v>505</v>
      </c>
      <c r="K90" s="480" t="s">
        <v>743</v>
      </c>
      <c r="L90" s="277"/>
    </row>
    <row r="91" spans="1:12" x14ac:dyDescent="0.2">
      <c r="A91" s="291">
        <v>83</v>
      </c>
      <c r="B91" s="284" t="s">
        <v>744</v>
      </c>
      <c r="C91" s="283" t="s">
        <v>479</v>
      </c>
      <c r="D91" s="282">
        <v>1600</v>
      </c>
      <c r="E91" s="281" t="s">
        <v>745</v>
      </c>
      <c r="F91" s="280" t="s">
        <v>746</v>
      </c>
      <c r="G91" s="280" t="s">
        <v>747</v>
      </c>
      <c r="H91" s="280" t="s">
        <v>483</v>
      </c>
      <c r="I91" s="279"/>
      <c r="J91" s="278"/>
      <c r="K91" s="480"/>
      <c r="L91" s="277"/>
    </row>
    <row r="92" spans="1:12" x14ac:dyDescent="0.2">
      <c r="A92" s="291">
        <v>84</v>
      </c>
      <c r="B92" s="284" t="s">
        <v>744</v>
      </c>
      <c r="C92" s="283" t="s">
        <v>479</v>
      </c>
      <c r="D92" s="282">
        <v>1500</v>
      </c>
      <c r="E92" s="281" t="s">
        <v>748</v>
      </c>
      <c r="F92" s="280" t="s">
        <v>749</v>
      </c>
      <c r="G92" s="280" t="s">
        <v>750</v>
      </c>
      <c r="H92" s="280" t="s">
        <v>483</v>
      </c>
      <c r="I92" s="279"/>
      <c r="J92" s="278"/>
      <c r="K92" s="480"/>
      <c r="L92" s="277"/>
    </row>
    <row r="93" spans="1:12" x14ac:dyDescent="0.2">
      <c r="A93" s="291">
        <v>85</v>
      </c>
      <c r="B93" s="284" t="s">
        <v>744</v>
      </c>
      <c r="C93" s="283" t="s">
        <v>479</v>
      </c>
      <c r="D93" s="282">
        <v>1800</v>
      </c>
      <c r="E93" s="281" t="s">
        <v>751</v>
      </c>
      <c r="F93" s="280" t="s">
        <v>752</v>
      </c>
      <c r="G93" s="280" t="s">
        <v>753</v>
      </c>
      <c r="H93" s="280" t="s">
        <v>491</v>
      </c>
      <c r="I93" s="279"/>
      <c r="J93" s="278"/>
      <c r="K93" s="480"/>
      <c r="L93" s="277"/>
    </row>
    <row r="94" spans="1:12" x14ac:dyDescent="0.2">
      <c r="A94" s="291">
        <v>86</v>
      </c>
      <c r="B94" s="284" t="s">
        <v>744</v>
      </c>
      <c r="C94" s="283" t="s">
        <v>479</v>
      </c>
      <c r="D94" s="282">
        <v>60000</v>
      </c>
      <c r="E94" s="281" t="s">
        <v>754</v>
      </c>
      <c r="F94" s="280" t="s">
        <v>755</v>
      </c>
      <c r="G94" s="280" t="s">
        <v>756</v>
      </c>
      <c r="H94" s="280" t="s">
        <v>487</v>
      </c>
      <c r="I94" s="279"/>
      <c r="J94" s="278"/>
      <c r="K94" s="480"/>
      <c r="L94" s="277"/>
    </row>
    <row r="95" spans="1:12" x14ac:dyDescent="0.2">
      <c r="A95" s="291">
        <v>87</v>
      </c>
      <c r="B95" s="284" t="s">
        <v>744</v>
      </c>
      <c r="C95" s="283" t="s">
        <v>479</v>
      </c>
      <c r="D95" s="282">
        <v>17880</v>
      </c>
      <c r="E95" s="281" t="s">
        <v>757</v>
      </c>
      <c r="F95" s="280" t="s">
        <v>758</v>
      </c>
      <c r="G95" s="280" t="s">
        <v>759</v>
      </c>
      <c r="H95" s="280" t="s">
        <v>487</v>
      </c>
      <c r="I95" s="279"/>
      <c r="J95" s="278"/>
      <c r="K95" s="480"/>
      <c r="L95" s="277"/>
    </row>
    <row r="96" spans="1:12" x14ac:dyDescent="0.2">
      <c r="A96" s="291">
        <v>88</v>
      </c>
      <c r="B96" s="284" t="s">
        <v>744</v>
      </c>
      <c r="C96" s="283" t="s">
        <v>479</v>
      </c>
      <c r="D96" s="282">
        <v>4500</v>
      </c>
      <c r="E96" s="281" t="s">
        <v>760</v>
      </c>
      <c r="F96" s="280" t="s">
        <v>761</v>
      </c>
      <c r="G96" s="280" t="s">
        <v>762</v>
      </c>
      <c r="H96" s="280" t="s">
        <v>763</v>
      </c>
      <c r="I96" s="279"/>
      <c r="J96" s="278"/>
      <c r="K96" s="480"/>
      <c r="L96" s="277"/>
    </row>
    <row r="97" spans="1:12" x14ac:dyDescent="0.2">
      <c r="A97" s="291">
        <v>89</v>
      </c>
      <c r="B97" s="284" t="s">
        <v>744</v>
      </c>
      <c r="C97" s="283" t="s">
        <v>479</v>
      </c>
      <c r="D97" s="282">
        <v>2500</v>
      </c>
      <c r="E97" s="281" t="s">
        <v>764</v>
      </c>
      <c r="F97" s="280" t="s">
        <v>765</v>
      </c>
      <c r="G97" s="280" t="s">
        <v>766</v>
      </c>
      <c r="H97" s="280" t="s">
        <v>483</v>
      </c>
      <c r="I97" s="279"/>
      <c r="J97" s="278"/>
      <c r="K97" s="480"/>
      <c r="L97" s="277"/>
    </row>
    <row r="98" spans="1:12" x14ac:dyDescent="0.2">
      <c r="A98" s="291">
        <v>90</v>
      </c>
      <c r="B98" s="284" t="s">
        <v>744</v>
      </c>
      <c r="C98" s="283" t="s">
        <v>479</v>
      </c>
      <c r="D98" s="282">
        <v>3000</v>
      </c>
      <c r="E98" s="281" t="s">
        <v>767</v>
      </c>
      <c r="F98" s="280" t="s">
        <v>768</v>
      </c>
      <c r="G98" s="280" t="s">
        <v>769</v>
      </c>
      <c r="H98" s="280" t="s">
        <v>487</v>
      </c>
      <c r="I98" s="279"/>
      <c r="J98" s="278"/>
      <c r="K98" s="480"/>
      <c r="L98" s="277"/>
    </row>
    <row r="99" spans="1:12" ht="38.25" x14ac:dyDescent="0.2">
      <c r="A99" s="291">
        <v>91</v>
      </c>
      <c r="B99" s="284" t="s">
        <v>744</v>
      </c>
      <c r="C99" s="283" t="s">
        <v>501</v>
      </c>
      <c r="D99" s="282">
        <v>250</v>
      </c>
      <c r="E99" s="281" t="s">
        <v>624</v>
      </c>
      <c r="F99" s="280" t="s">
        <v>625</v>
      </c>
      <c r="G99" s="280"/>
      <c r="H99" s="280"/>
      <c r="I99" s="279" t="s">
        <v>770</v>
      </c>
      <c r="J99" s="278" t="s">
        <v>771</v>
      </c>
      <c r="K99" s="480" t="s">
        <v>772</v>
      </c>
      <c r="L99" s="277"/>
    </row>
    <row r="100" spans="1:12" ht="15.75" thickBot="1" x14ac:dyDescent="0.25">
      <c r="A100" s="276" t="s">
        <v>259</v>
      </c>
      <c r="B100" s="275"/>
      <c r="C100" s="274"/>
      <c r="D100" s="273"/>
      <c r="E100" s="272"/>
      <c r="F100" s="271"/>
      <c r="G100" s="271"/>
      <c r="H100" s="271"/>
      <c r="I100" s="270"/>
      <c r="J100" s="269"/>
      <c r="K100" s="268"/>
      <c r="L100" s="267"/>
    </row>
    <row r="101" spans="1:12" x14ac:dyDescent="0.2">
      <c r="A101" s="257"/>
      <c r="B101" s="258"/>
      <c r="C101" s="257"/>
      <c r="D101" s="258"/>
      <c r="E101" s="257"/>
      <c r="F101" s="258"/>
      <c r="G101" s="257"/>
      <c r="H101" s="258"/>
      <c r="I101" s="257"/>
      <c r="J101" s="258"/>
      <c r="K101" s="257"/>
      <c r="L101" s="258"/>
    </row>
    <row r="102" spans="1:12" x14ac:dyDescent="0.2">
      <c r="A102" s="257"/>
      <c r="B102" s="264"/>
      <c r="C102" s="257"/>
      <c r="D102" s="264"/>
      <c r="E102" s="257"/>
      <c r="F102" s="264"/>
      <c r="G102" s="257"/>
      <c r="H102" s="264"/>
      <c r="I102" s="257"/>
      <c r="J102" s="264"/>
      <c r="K102" s="257"/>
      <c r="L102" s="264"/>
    </row>
    <row r="103" spans="1:12" s="265" customFormat="1" x14ac:dyDescent="0.2">
      <c r="A103" s="445" t="s">
        <v>375</v>
      </c>
      <c r="B103" s="445"/>
      <c r="C103" s="445"/>
      <c r="D103" s="445"/>
      <c r="E103" s="445"/>
      <c r="F103" s="445"/>
      <c r="G103" s="445"/>
      <c r="H103" s="445"/>
      <c r="I103" s="445"/>
      <c r="J103" s="445"/>
      <c r="K103" s="445"/>
      <c r="L103" s="445"/>
    </row>
    <row r="104" spans="1:12" s="266" customFormat="1" ht="12.75" x14ac:dyDescent="0.2">
      <c r="A104" s="445" t="s">
        <v>400</v>
      </c>
      <c r="B104" s="445"/>
      <c r="C104" s="445"/>
      <c r="D104" s="445"/>
      <c r="E104" s="445"/>
      <c r="F104" s="445"/>
      <c r="G104" s="445"/>
      <c r="H104" s="445"/>
      <c r="I104" s="445"/>
      <c r="J104" s="445"/>
      <c r="K104" s="445"/>
      <c r="L104" s="445"/>
    </row>
    <row r="105" spans="1:12" s="266" customFormat="1" ht="12.75" x14ac:dyDescent="0.2">
      <c r="A105" s="445"/>
      <c r="B105" s="445"/>
      <c r="C105" s="445"/>
      <c r="D105" s="445"/>
      <c r="E105" s="445"/>
      <c r="F105" s="445"/>
      <c r="G105" s="445"/>
      <c r="H105" s="445"/>
      <c r="I105" s="445"/>
      <c r="J105" s="445"/>
      <c r="K105" s="445"/>
      <c r="L105" s="445"/>
    </row>
    <row r="106" spans="1:12" s="265" customFormat="1" x14ac:dyDescent="0.2">
      <c r="A106" s="445" t="s">
        <v>399</v>
      </c>
      <c r="B106" s="445"/>
      <c r="C106" s="445"/>
      <c r="D106" s="445"/>
      <c r="E106" s="445"/>
      <c r="F106" s="445"/>
      <c r="G106" s="445"/>
      <c r="H106" s="445"/>
      <c r="I106" s="445"/>
      <c r="J106" s="445"/>
      <c r="K106" s="445"/>
      <c r="L106" s="445"/>
    </row>
    <row r="107" spans="1:12" s="265" customFormat="1" x14ac:dyDescent="0.2">
      <c r="A107" s="445"/>
      <c r="B107" s="445"/>
      <c r="C107" s="445"/>
      <c r="D107" s="445"/>
      <c r="E107" s="445"/>
      <c r="F107" s="445"/>
      <c r="G107" s="445"/>
      <c r="H107" s="445"/>
      <c r="I107" s="445"/>
      <c r="J107" s="445"/>
      <c r="K107" s="445"/>
      <c r="L107" s="445"/>
    </row>
    <row r="108" spans="1:12" s="265" customFormat="1" x14ac:dyDescent="0.2">
      <c r="A108" s="445" t="s">
        <v>398</v>
      </c>
      <c r="B108" s="445"/>
      <c r="C108" s="445"/>
      <c r="D108" s="445"/>
      <c r="E108" s="445"/>
      <c r="F108" s="445"/>
      <c r="G108" s="445"/>
      <c r="H108" s="445"/>
      <c r="I108" s="445"/>
      <c r="J108" s="445"/>
      <c r="K108" s="445"/>
      <c r="L108" s="445"/>
    </row>
    <row r="109" spans="1:12" s="265" customFormat="1" x14ac:dyDescent="0.2">
      <c r="A109" s="257"/>
      <c r="B109" s="258"/>
      <c r="C109" s="257"/>
      <c r="D109" s="258"/>
      <c r="E109" s="257"/>
      <c r="F109" s="258"/>
      <c r="G109" s="257"/>
      <c r="H109" s="258"/>
      <c r="I109" s="257"/>
      <c r="J109" s="258"/>
      <c r="K109" s="257"/>
      <c r="L109" s="258"/>
    </row>
    <row r="110" spans="1:12" s="265" customFormat="1" x14ac:dyDescent="0.2">
      <c r="A110" s="257"/>
      <c r="B110" s="264"/>
      <c r="C110" s="257"/>
      <c r="D110" s="264"/>
      <c r="E110" s="257"/>
      <c r="F110" s="264"/>
      <c r="G110" s="257"/>
      <c r="H110" s="264"/>
      <c r="I110" s="257"/>
      <c r="J110" s="264"/>
      <c r="K110" s="257"/>
      <c r="L110" s="264"/>
    </row>
    <row r="111" spans="1:12" s="265" customFormat="1" x14ac:dyDescent="0.2">
      <c r="A111" s="257"/>
      <c r="B111" s="258"/>
      <c r="C111" s="257"/>
      <c r="D111" s="258"/>
      <c r="E111" s="257"/>
      <c r="F111" s="258"/>
      <c r="G111" s="257"/>
      <c r="H111" s="258"/>
      <c r="I111" s="257"/>
      <c r="J111" s="258"/>
      <c r="K111" s="257"/>
      <c r="L111" s="258"/>
    </row>
    <row r="112" spans="1:12" x14ac:dyDescent="0.2">
      <c r="A112" s="257"/>
      <c r="B112" s="264"/>
      <c r="C112" s="257"/>
      <c r="D112" s="264"/>
      <c r="E112" s="257"/>
      <c r="F112" s="264"/>
      <c r="G112" s="257"/>
      <c r="H112" s="264"/>
      <c r="I112" s="257"/>
      <c r="J112" s="264"/>
      <c r="K112" s="257"/>
      <c r="L112" s="264"/>
    </row>
    <row r="113" spans="1:12" s="259" customFormat="1" x14ac:dyDescent="0.2">
      <c r="A113" s="451" t="s">
        <v>96</v>
      </c>
      <c r="B113" s="451"/>
      <c r="C113" s="258"/>
      <c r="D113" s="257"/>
      <c r="E113" s="258"/>
      <c r="F113" s="258"/>
      <c r="G113" s="257"/>
      <c r="H113" s="258"/>
      <c r="I113" s="258"/>
      <c r="J113" s="257"/>
      <c r="K113" s="258"/>
      <c r="L113" s="257"/>
    </row>
    <row r="114" spans="1:12" s="259" customFormat="1" x14ac:dyDescent="0.2">
      <c r="A114" s="258"/>
      <c r="B114" s="257"/>
      <c r="C114" s="262"/>
      <c r="D114" s="263"/>
      <c r="E114" s="262"/>
      <c r="F114" s="258"/>
      <c r="G114" s="257"/>
      <c r="H114" s="261"/>
      <c r="I114" s="258"/>
      <c r="J114" s="257"/>
      <c r="K114" s="258"/>
      <c r="L114" s="257"/>
    </row>
    <row r="115" spans="1:12" s="259" customFormat="1" ht="15" customHeight="1" x14ac:dyDescent="0.2">
      <c r="A115" s="258"/>
      <c r="B115" s="257"/>
      <c r="C115" s="444" t="s">
        <v>251</v>
      </c>
      <c r="D115" s="444"/>
      <c r="E115" s="444"/>
      <c r="F115" s="258"/>
      <c r="G115" s="257"/>
      <c r="H115" s="449" t="s">
        <v>397</v>
      </c>
      <c r="I115" s="260"/>
      <c r="J115" s="257"/>
      <c r="K115" s="258"/>
      <c r="L115" s="257"/>
    </row>
    <row r="116" spans="1:12" s="259" customFormat="1" x14ac:dyDescent="0.2">
      <c r="A116" s="258"/>
      <c r="B116" s="257"/>
      <c r="C116" s="258"/>
      <c r="D116" s="257"/>
      <c r="E116" s="258"/>
      <c r="F116" s="258"/>
      <c r="G116" s="257"/>
      <c r="H116" s="450"/>
      <c r="I116" s="260"/>
      <c r="J116" s="257"/>
      <c r="K116" s="258"/>
      <c r="L116" s="257"/>
    </row>
    <row r="117" spans="1:12" s="256" customFormat="1" x14ac:dyDescent="0.2">
      <c r="A117" s="258"/>
      <c r="B117" s="257"/>
      <c r="C117" s="444" t="s">
        <v>127</v>
      </c>
      <c r="D117" s="444"/>
      <c r="E117" s="444"/>
      <c r="F117" s="258"/>
      <c r="G117" s="257"/>
      <c r="H117" s="258"/>
      <c r="I117" s="258"/>
      <c r="J117" s="257"/>
      <c r="K117" s="258"/>
      <c r="L117" s="257"/>
    </row>
    <row r="118" spans="1:12" s="256" customFormat="1" x14ac:dyDescent="0.2">
      <c r="E118" s="254"/>
    </row>
    <row r="119" spans="1:12" s="256" customFormat="1" x14ac:dyDescent="0.2">
      <c r="E119" s="254"/>
    </row>
    <row r="120" spans="1:12" s="256" customFormat="1" x14ac:dyDescent="0.2">
      <c r="E120" s="254"/>
    </row>
    <row r="121" spans="1:12" s="256" customFormat="1" x14ac:dyDescent="0.2">
      <c r="E121" s="254"/>
    </row>
    <row r="122" spans="1:12" s="256" customFormat="1" x14ac:dyDescent="0.2"/>
  </sheetData>
  <mergeCells count="10">
    <mergeCell ref="A5:F5"/>
    <mergeCell ref="C117:E117"/>
    <mergeCell ref="A104:L105"/>
    <mergeCell ref="A106:L107"/>
    <mergeCell ref="A108:L108"/>
    <mergeCell ref="I6:K6"/>
    <mergeCell ref="H115:H116"/>
    <mergeCell ref="A113:B113"/>
    <mergeCell ref="A103:L103"/>
    <mergeCell ref="C115:E115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00" xr:uid="{00000000-0002-0000-0000-000000000000}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100" xr:uid="{00000000-0002-0000-0000-000001000000}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0" xr:uid="{00000000-0002-0000-0000-000002000000}"/>
  </dataValidations>
  <printOptions gridLines="1"/>
  <pageMargins left="0.11810804899387577" right="0.11810804899387577" top="0.354329615048119" bottom="0.354329615048119" header="0.31496062992125984" footer="0.31496062992125984"/>
  <pageSetup paperSize="9" scale="7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M84"/>
  <sheetViews>
    <sheetView showGridLines="0" view="pageBreakPreview" topLeftCell="A49" zoomScale="80" zoomScaleSheetLayoutView="80" workbookViewId="0">
      <selection activeCell="D66" sqref="D66"/>
    </sheetView>
  </sheetViews>
  <sheetFormatPr defaultRowHeight="12.75" x14ac:dyDescent="0.2"/>
  <cols>
    <col min="1" max="1" width="5.42578125" style="181" customWidth="1"/>
    <col min="2" max="2" width="20.28515625" style="181" bestFit="1" customWidth="1"/>
    <col min="3" max="3" width="18.5703125" style="181" customWidth="1"/>
    <col min="4" max="4" width="17.140625" style="181" customWidth="1"/>
    <col min="5" max="5" width="14.7109375" style="181" customWidth="1"/>
    <col min="6" max="6" width="28.7109375" style="181" customWidth="1"/>
    <col min="7" max="7" width="17" style="181" customWidth="1"/>
    <col min="8" max="8" width="9.42578125" style="181" customWidth="1"/>
    <col min="9" max="9" width="31.85546875" style="181" customWidth="1"/>
    <col min="10" max="10" width="11.42578125" style="181" customWidth="1"/>
    <col min="11" max="11" width="11" style="181" customWidth="1"/>
    <col min="12" max="12" width="17.7109375" style="109" customWidth="1"/>
    <col min="13" max="13" width="14.42578125" style="181" customWidth="1"/>
    <col min="14" max="16384" width="9.140625" style="181"/>
  </cols>
  <sheetData>
    <row r="2" spans="1:13" ht="15" x14ac:dyDescent="0.3">
      <c r="A2" s="460" t="s">
        <v>412</v>
      </c>
      <c r="B2" s="460"/>
      <c r="C2" s="460"/>
      <c r="D2" s="460"/>
      <c r="E2" s="460"/>
      <c r="F2" s="402"/>
      <c r="G2" s="76"/>
      <c r="H2" s="76"/>
      <c r="I2" s="76"/>
      <c r="J2" s="76"/>
      <c r="K2" s="404"/>
      <c r="L2" s="403"/>
      <c r="M2" s="403" t="s">
        <v>97</v>
      </c>
    </row>
    <row r="3" spans="1:13" ht="15" x14ac:dyDescent="0.3">
      <c r="A3" s="75" t="s">
        <v>128</v>
      </c>
      <c r="B3" s="75"/>
      <c r="C3" s="73"/>
      <c r="D3" s="76"/>
      <c r="E3" s="76"/>
      <c r="F3" s="76"/>
      <c r="G3" s="76"/>
      <c r="H3" s="76"/>
      <c r="I3" s="76"/>
      <c r="J3" s="76"/>
      <c r="K3" s="404"/>
      <c r="L3" s="452" t="str">
        <f>'ფორმა N1'!L2</f>
        <v>09/01/2020-09/21/2020</v>
      </c>
      <c r="M3" s="452"/>
    </row>
    <row r="4" spans="1:13" ht="15" x14ac:dyDescent="0.3">
      <c r="A4" s="75"/>
      <c r="B4" s="75"/>
      <c r="C4" s="75"/>
      <c r="D4" s="73"/>
      <c r="E4" s="73"/>
      <c r="F4" s="73"/>
      <c r="G4" s="73"/>
      <c r="H4" s="73"/>
      <c r="I4" s="73"/>
      <c r="J4" s="73"/>
      <c r="K4" s="404"/>
      <c r="L4" s="404"/>
      <c r="M4" s="404"/>
    </row>
    <row r="5" spans="1:13" ht="15" x14ac:dyDescent="0.3">
      <c r="A5" s="76" t="s">
        <v>257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5" x14ac:dyDescent="0.3">
      <c r="A6" s="398" t="str">
        <f>'ფორმა N1'!A5</f>
        <v>მპგ "ერთიანი ნაციონალური მოძრაობა"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80"/>
      <c r="M6" s="80"/>
    </row>
    <row r="7" spans="1:13" ht="15" x14ac:dyDescent="0.3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5" x14ac:dyDescent="0.2">
      <c r="A8" s="401"/>
      <c r="B8" s="401"/>
      <c r="C8" s="401"/>
      <c r="D8" s="401"/>
      <c r="E8" s="401"/>
      <c r="F8" s="401"/>
      <c r="G8" s="401"/>
      <c r="H8" s="401"/>
      <c r="I8" s="401"/>
      <c r="J8" s="401"/>
      <c r="K8" s="77"/>
      <c r="L8" s="77"/>
      <c r="M8" s="77"/>
    </row>
    <row r="9" spans="1:13" ht="75" x14ac:dyDescent="0.2">
      <c r="A9" s="89" t="s">
        <v>64</v>
      </c>
      <c r="B9" s="89" t="s">
        <v>446</v>
      </c>
      <c r="C9" s="89" t="s">
        <v>413</v>
      </c>
      <c r="D9" s="89" t="s">
        <v>414</v>
      </c>
      <c r="E9" s="89" t="s">
        <v>415</v>
      </c>
      <c r="F9" s="89" t="s">
        <v>416</v>
      </c>
      <c r="G9" s="89" t="s">
        <v>417</v>
      </c>
      <c r="H9" s="89" t="s">
        <v>418</v>
      </c>
      <c r="I9" s="89" t="s">
        <v>419</v>
      </c>
      <c r="J9" s="89" t="s">
        <v>420</v>
      </c>
      <c r="K9" s="89" t="s">
        <v>421</v>
      </c>
      <c r="L9" s="78" t="s">
        <v>422</v>
      </c>
      <c r="M9" s="89" t="s">
        <v>299</v>
      </c>
    </row>
    <row r="10" spans="1:13" ht="30" x14ac:dyDescent="0.2">
      <c r="A10" s="97">
        <v>1</v>
      </c>
      <c r="B10" s="405">
        <v>44068</v>
      </c>
      <c r="C10" s="408" t="s">
        <v>834</v>
      </c>
      <c r="D10" s="97" t="s">
        <v>835</v>
      </c>
      <c r="E10" s="97" t="s">
        <v>836</v>
      </c>
      <c r="F10" s="97" t="s">
        <v>837</v>
      </c>
      <c r="G10" s="406" t="s">
        <v>838</v>
      </c>
      <c r="H10" s="97"/>
      <c r="I10" s="97" t="s">
        <v>837</v>
      </c>
      <c r="J10" s="97" t="s">
        <v>839</v>
      </c>
      <c r="K10" s="4">
        <v>1</v>
      </c>
      <c r="L10" s="415">
        <v>129620.73</v>
      </c>
      <c r="M10" s="97"/>
    </row>
    <row r="11" spans="1:13" ht="30" x14ac:dyDescent="0.2">
      <c r="A11" s="97">
        <v>2</v>
      </c>
      <c r="B11" s="405">
        <v>44073</v>
      </c>
      <c r="C11" s="408" t="s">
        <v>840</v>
      </c>
      <c r="D11" s="97" t="s">
        <v>841</v>
      </c>
      <c r="E11" s="97" t="s">
        <v>842</v>
      </c>
      <c r="F11" s="97" t="s">
        <v>837</v>
      </c>
      <c r="G11" s="406">
        <v>44073</v>
      </c>
      <c r="H11" s="97"/>
      <c r="I11" s="97" t="s">
        <v>837</v>
      </c>
      <c r="J11" s="97" t="s">
        <v>843</v>
      </c>
      <c r="K11" s="4">
        <v>1</v>
      </c>
      <c r="L11" s="416">
        <v>542.5</v>
      </c>
      <c r="M11" s="97"/>
    </row>
    <row r="12" spans="1:13" ht="30" x14ac:dyDescent="0.2">
      <c r="A12" s="97">
        <v>3</v>
      </c>
      <c r="B12" s="405">
        <v>44071</v>
      </c>
      <c r="C12" s="408" t="s">
        <v>329</v>
      </c>
      <c r="D12" s="97" t="s">
        <v>844</v>
      </c>
      <c r="E12" s="97">
        <v>200179145</v>
      </c>
      <c r="F12" s="97" t="s">
        <v>837</v>
      </c>
      <c r="G12" s="406" t="s">
        <v>845</v>
      </c>
      <c r="H12" s="97"/>
      <c r="I12" s="97" t="s">
        <v>837</v>
      </c>
      <c r="J12" s="97" t="s">
        <v>846</v>
      </c>
      <c r="K12" s="4">
        <v>8.1000000000000003E-2</v>
      </c>
      <c r="L12" s="416">
        <v>1215</v>
      </c>
      <c r="M12" s="97" t="s">
        <v>847</v>
      </c>
    </row>
    <row r="13" spans="1:13" ht="30" x14ac:dyDescent="0.2">
      <c r="A13" s="97">
        <v>4</v>
      </c>
      <c r="B13" s="405">
        <v>44071</v>
      </c>
      <c r="C13" s="408" t="s">
        <v>329</v>
      </c>
      <c r="D13" s="97" t="s">
        <v>844</v>
      </c>
      <c r="E13" s="97">
        <v>200179145</v>
      </c>
      <c r="F13" s="97" t="s">
        <v>837</v>
      </c>
      <c r="G13" s="406" t="s">
        <v>845</v>
      </c>
      <c r="H13" s="97"/>
      <c r="I13" s="97" t="s">
        <v>837</v>
      </c>
      <c r="J13" s="97" t="s">
        <v>846</v>
      </c>
      <c r="K13" s="4">
        <v>0.16</v>
      </c>
      <c r="L13" s="416">
        <v>2400</v>
      </c>
      <c r="M13" s="97" t="s">
        <v>847</v>
      </c>
    </row>
    <row r="14" spans="1:13" ht="38.25" x14ac:dyDescent="0.2">
      <c r="A14" s="97">
        <v>5</v>
      </c>
      <c r="B14" s="405">
        <v>44074</v>
      </c>
      <c r="C14" s="408" t="s">
        <v>848</v>
      </c>
      <c r="D14" s="97" t="s">
        <v>849</v>
      </c>
      <c r="E14" s="97" t="s">
        <v>850</v>
      </c>
      <c r="F14" s="97" t="s">
        <v>837</v>
      </c>
      <c r="G14" s="407">
        <v>75</v>
      </c>
      <c r="H14" s="97"/>
      <c r="I14" s="97" t="s">
        <v>492</v>
      </c>
      <c r="J14" s="97" t="s">
        <v>846</v>
      </c>
      <c r="K14" s="4">
        <v>2</v>
      </c>
      <c r="L14" s="415">
        <v>150</v>
      </c>
      <c r="M14" s="97" t="s">
        <v>851</v>
      </c>
    </row>
    <row r="15" spans="1:13" ht="38.25" x14ac:dyDescent="0.2">
      <c r="A15" s="97">
        <v>6</v>
      </c>
      <c r="B15" s="405">
        <v>44074</v>
      </c>
      <c r="C15" s="408" t="s">
        <v>848</v>
      </c>
      <c r="D15" s="97" t="s">
        <v>849</v>
      </c>
      <c r="E15" s="97" t="s">
        <v>850</v>
      </c>
      <c r="F15" s="97" t="s">
        <v>837</v>
      </c>
      <c r="G15" s="406" t="s">
        <v>852</v>
      </c>
      <c r="H15" s="97"/>
      <c r="I15" s="97" t="s">
        <v>492</v>
      </c>
      <c r="J15" s="97" t="s">
        <v>846</v>
      </c>
      <c r="K15" s="4">
        <v>0.9</v>
      </c>
      <c r="L15" s="415">
        <v>2700</v>
      </c>
      <c r="M15" s="97" t="s">
        <v>853</v>
      </c>
    </row>
    <row r="16" spans="1:13" ht="38.25" x14ac:dyDescent="0.2">
      <c r="A16" s="97">
        <v>7</v>
      </c>
      <c r="B16" s="405">
        <v>44076</v>
      </c>
      <c r="C16" s="408" t="s">
        <v>848</v>
      </c>
      <c r="D16" s="97" t="s">
        <v>854</v>
      </c>
      <c r="E16" s="97" t="s">
        <v>855</v>
      </c>
      <c r="F16" s="97" t="s">
        <v>837</v>
      </c>
      <c r="G16" s="406" t="s">
        <v>856</v>
      </c>
      <c r="H16" s="97"/>
      <c r="I16" s="97" t="s">
        <v>492</v>
      </c>
      <c r="J16" s="97" t="s">
        <v>846</v>
      </c>
      <c r="K16" s="4">
        <v>1.05</v>
      </c>
      <c r="L16" s="415">
        <v>4200</v>
      </c>
      <c r="M16" s="97" t="s">
        <v>857</v>
      </c>
    </row>
    <row r="17" spans="1:13" ht="38.25" x14ac:dyDescent="0.2">
      <c r="A17" s="97">
        <v>8</v>
      </c>
      <c r="B17" s="405">
        <v>44077</v>
      </c>
      <c r="C17" s="408" t="s">
        <v>848</v>
      </c>
      <c r="D17" s="97" t="s">
        <v>849</v>
      </c>
      <c r="E17" s="97" t="s">
        <v>850</v>
      </c>
      <c r="F17" s="97" t="s">
        <v>837</v>
      </c>
      <c r="G17" s="406" t="s">
        <v>858</v>
      </c>
      <c r="H17" s="97"/>
      <c r="I17" s="97" t="s">
        <v>492</v>
      </c>
      <c r="J17" s="97" t="s">
        <v>846</v>
      </c>
      <c r="K17" s="4">
        <v>2</v>
      </c>
      <c r="L17" s="415">
        <v>3000</v>
      </c>
      <c r="M17" s="97" t="s">
        <v>859</v>
      </c>
    </row>
    <row r="18" spans="1:13" ht="38.25" x14ac:dyDescent="0.2">
      <c r="A18" s="97">
        <v>9</v>
      </c>
      <c r="B18" s="405">
        <v>44077</v>
      </c>
      <c r="C18" s="408" t="s">
        <v>848</v>
      </c>
      <c r="D18" s="97" t="s">
        <v>849</v>
      </c>
      <c r="E18" s="97" t="s">
        <v>850</v>
      </c>
      <c r="F18" s="97" t="s">
        <v>837</v>
      </c>
      <c r="G18" s="406" t="s">
        <v>860</v>
      </c>
      <c r="H18" s="97"/>
      <c r="I18" s="97" t="s">
        <v>492</v>
      </c>
      <c r="J18" s="97" t="s">
        <v>846</v>
      </c>
      <c r="K18" s="4">
        <v>0.5</v>
      </c>
      <c r="L18" s="415">
        <v>500</v>
      </c>
      <c r="M18" s="97" t="s">
        <v>861</v>
      </c>
    </row>
    <row r="19" spans="1:13" ht="30" x14ac:dyDescent="0.2">
      <c r="A19" s="97">
        <v>11</v>
      </c>
      <c r="B19" s="405">
        <v>44068</v>
      </c>
      <c r="C19" s="408" t="s">
        <v>329</v>
      </c>
      <c r="D19" s="97" t="s">
        <v>864</v>
      </c>
      <c r="E19" s="97" t="s">
        <v>865</v>
      </c>
      <c r="F19" s="97" t="s">
        <v>837</v>
      </c>
      <c r="G19" s="406" t="s">
        <v>866</v>
      </c>
      <c r="H19" s="97"/>
      <c r="I19" s="97" t="s">
        <v>837</v>
      </c>
      <c r="J19" s="97" t="s">
        <v>846</v>
      </c>
      <c r="K19" s="4">
        <v>75</v>
      </c>
      <c r="L19" s="415">
        <v>150</v>
      </c>
      <c r="M19" s="97" t="s">
        <v>867</v>
      </c>
    </row>
    <row r="20" spans="1:13" ht="30" x14ac:dyDescent="0.2">
      <c r="A20" s="97">
        <v>12</v>
      </c>
      <c r="B20" s="405">
        <v>44068</v>
      </c>
      <c r="C20" s="408" t="s">
        <v>329</v>
      </c>
      <c r="D20" s="97" t="s">
        <v>864</v>
      </c>
      <c r="E20" s="97" t="s">
        <v>865</v>
      </c>
      <c r="F20" s="97" t="s">
        <v>837</v>
      </c>
      <c r="G20" s="406" t="s">
        <v>866</v>
      </c>
      <c r="H20" s="97"/>
      <c r="I20" s="97" t="s">
        <v>837</v>
      </c>
      <c r="J20" s="97" t="s">
        <v>846</v>
      </c>
      <c r="K20" s="4">
        <v>500</v>
      </c>
      <c r="L20" s="415">
        <v>1000</v>
      </c>
      <c r="M20" s="97" t="s">
        <v>868</v>
      </c>
    </row>
    <row r="21" spans="1:13" ht="45" x14ac:dyDescent="0.2">
      <c r="A21" s="97">
        <v>13</v>
      </c>
      <c r="B21" s="405">
        <v>44078</v>
      </c>
      <c r="C21" s="408" t="s">
        <v>840</v>
      </c>
      <c r="D21" s="97" t="s">
        <v>869</v>
      </c>
      <c r="E21" s="97" t="s">
        <v>870</v>
      </c>
      <c r="F21" s="97" t="s">
        <v>837</v>
      </c>
      <c r="G21" s="406" t="s">
        <v>871</v>
      </c>
      <c r="H21" s="97"/>
      <c r="I21" s="97" t="s">
        <v>837</v>
      </c>
      <c r="J21" s="97" t="s">
        <v>843</v>
      </c>
      <c r="K21" s="4">
        <v>1</v>
      </c>
      <c r="L21" s="415">
        <v>600</v>
      </c>
      <c r="M21" s="97" t="s">
        <v>872</v>
      </c>
    </row>
    <row r="22" spans="1:13" ht="30" x14ac:dyDescent="0.2">
      <c r="A22" s="97">
        <v>14</v>
      </c>
      <c r="B22" s="405">
        <v>44078</v>
      </c>
      <c r="C22" s="408" t="s">
        <v>329</v>
      </c>
      <c r="D22" s="97" t="s">
        <v>873</v>
      </c>
      <c r="E22" s="97" t="s">
        <v>874</v>
      </c>
      <c r="F22" s="97" t="s">
        <v>837</v>
      </c>
      <c r="G22" s="406" t="s">
        <v>875</v>
      </c>
      <c r="H22" s="97"/>
      <c r="I22" s="97" t="s">
        <v>876</v>
      </c>
      <c r="J22" s="97" t="s">
        <v>846</v>
      </c>
      <c r="K22" s="4">
        <v>1000</v>
      </c>
      <c r="L22" s="415">
        <v>1000</v>
      </c>
      <c r="M22" s="97" t="s">
        <v>877</v>
      </c>
    </row>
    <row r="23" spans="1:13" ht="30" x14ac:dyDescent="0.2">
      <c r="A23" s="97">
        <v>15</v>
      </c>
      <c r="B23" s="405">
        <v>44069</v>
      </c>
      <c r="C23" s="408" t="s">
        <v>329</v>
      </c>
      <c r="D23" s="97" t="s">
        <v>844</v>
      </c>
      <c r="E23" s="97">
        <v>200179145</v>
      </c>
      <c r="F23" s="97" t="s">
        <v>837</v>
      </c>
      <c r="G23" s="406" t="s">
        <v>862</v>
      </c>
      <c r="H23" s="97"/>
      <c r="I23" s="97" t="s">
        <v>878</v>
      </c>
      <c r="J23" s="97" t="s">
        <v>846</v>
      </c>
      <c r="K23" s="4">
        <v>0.11</v>
      </c>
      <c r="L23" s="416">
        <v>220</v>
      </c>
      <c r="M23" s="97" t="s">
        <v>879</v>
      </c>
    </row>
    <row r="24" spans="1:13" ht="30" x14ac:dyDescent="0.2">
      <c r="A24" s="97">
        <v>16</v>
      </c>
      <c r="B24" s="405">
        <v>44077</v>
      </c>
      <c r="C24" s="408" t="s">
        <v>329</v>
      </c>
      <c r="D24" s="97" t="s">
        <v>844</v>
      </c>
      <c r="E24" s="97">
        <v>200179145</v>
      </c>
      <c r="F24" s="97" t="s">
        <v>837</v>
      </c>
      <c r="G24" s="406" t="s">
        <v>880</v>
      </c>
      <c r="H24" s="97"/>
      <c r="I24" s="97" t="s">
        <v>876</v>
      </c>
      <c r="J24" s="97" t="s">
        <v>846</v>
      </c>
      <c r="K24" s="4">
        <v>0.18</v>
      </c>
      <c r="L24" s="416">
        <v>900</v>
      </c>
      <c r="M24" s="97" t="s">
        <v>881</v>
      </c>
    </row>
    <row r="25" spans="1:13" ht="30" x14ac:dyDescent="0.2">
      <c r="A25" s="97">
        <v>17</v>
      </c>
      <c r="B25" s="405">
        <v>44078</v>
      </c>
      <c r="C25" s="408" t="s">
        <v>329</v>
      </c>
      <c r="D25" s="97" t="s">
        <v>844</v>
      </c>
      <c r="E25" s="97">
        <v>200179145</v>
      </c>
      <c r="F25" s="97" t="s">
        <v>837</v>
      </c>
      <c r="G25" s="406" t="s">
        <v>880</v>
      </c>
      <c r="H25" s="97"/>
      <c r="I25" s="97" t="s">
        <v>876</v>
      </c>
      <c r="J25" s="97" t="s">
        <v>846</v>
      </c>
      <c r="K25" s="4">
        <v>0.18</v>
      </c>
      <c r="L25" s="416">
        <v>900</v>
      </c>
      <c r="M25" s="97" t="s">
        <v>881</v>
      </c>
    </row>
    <row r="26" spans="1:13" ht="30" x14ac:dyDescent="0.2">
      <c r="A26" s="97">
        <v>18</v>
      </c>
      <c r="B26" s="405">
        <v>44075</v>
      </c>
      <c r="C26" s="408" t="s">
        <v>329</v>
      </c>
      <c r="D26" s="97" t="s">
        <v>882</v>
      </c>
      <c r="E26" s="97" t="s">
        <v>883</v>
      </c>
      <c r="F26" s="97" t="s">
        <v>837</v>
      </c>
      <c r="G26" s="406" t="s">
        <v>884</v>
      </c>
      <c r="H26" s="97"/>
      <c r="I26" s="97" t="s">
        <v>876</v>
      </c>
      <c r="J26" s="97" t="s">
        <v>839</v>
      </c>
      <c r="K26" s="4">
        <v>12</v>
      </c>
      <c r="L26" s="415">
        <v>3630.53</v>
      </c>
      <c r="M26" s="97" t="s">
        <v>868</v>
      </c>
    </row>
    <row r="27" spans="1:13" ht="30" x14ac:dyDescent="0.2">
      <c r="A27" s="97">
        <v>19</v>
      </c>
      <c r="B27" s="405">
        <v>44078</v>
      </c>
      <c r="C27" s="408" t="s">
        <v>840</v>
      </c>
      <c r="D27" s="97" t="s">
        <v>841</v>
      </c>
      <c r="E27" s="97" t="s">
        <v>842</v>
      </c>
      <c r="F27" s="97" t="s">
        <v>837</v>
      </c>
      <c r="G27" s="406">
        <v>44078</v>
      </c>
      <c r="H27" s="97"/>
      <c r="I27" s="97" t="s">
        <v>837</v>
      </c>
      <c r="J27" s="97" t="s">
        <v>843</v>
      </c>
      <c r="K27" s="4">
        <v>1</v>
      </c>
      <c r="L27" s="416">
        <v>232.88</v>
      </c>
      <c r="M27" s="97"/>
    </row>
    <row r="28" spans="1:13" ht="30" x14ac:dyDescent="0.2">
      <c r="A28" s="97">
        <v>20</v>
      </c>
      <c r="B28" s="405">
        <v>44078</v>
      </c>
      <c r="C28" s="408" t="s">
        <v>840</v>
      </c>
      <c r="D28" s="97" t="s">
        <v>841</v>
      </c>
      <c r="E28" s="97" t="s">
        <v>842</v>
      </c>
      <c r="F28" s="97" t="s">
        <v>837</v>
      </c>
      <c r="G28" s="406">
        <v>44078</v>
      </c>
      <c r="H28" s="97"/>
      <c r="I28" s="97" t="s">
        <v>837</v>
      </c>
      <c r="J28" s="97" t="s">
        <v>843</v>
      </c>
      <c r="K28" s="4">
        <v>1</v>
      </c>
      <c r="L28" s="416">
        <v>776.25</v>
      </c>
      <c r="M28" s="97"/>
    </row>
    <row r="29" spans="1:13" ht="30" x14ac:dyDescent="0.2">
      <c r="A29" s="97">
        <v>21</v>
      </c>
      <c r="B29" s="405">
        <v>44079</v>
      </c>
      <c r="C29" s="408" t="s">
        <v>329</v>
      </c>
      <c r="D29" s="97" t="s">
        <v>844</v>
      </c>
      <c r="E29" s="97">
        <v>200179145</v>
      </c>
      <c r="F29" s="97" t="s">
        <v>837</v>
      </c>
      <c r="G29" s="406" t="s">
        <v>885</v>
      </c>
      <c r="H29" s="97"/>
      <c r="I29" s="97" t="s">
        <v>886</v>
      </c>
      <c r="J29" s="97" t="s">
        <v>846</v>
      </c>
      <c r="K29" s="4">
        <v>0.18</v>
      </c>
      <c r="L29" s="416">
        <v>1800</v>
      </c>
      <c r="M29" s="97" t="s">
        <v>881</v>
      </c>
    </row>
    <row r="30" spans="1:13" ht="30" x14ac:dyDescent="0.2">
      <c r="A30" s="97">
        <v>22</v>
      </c>
      <c r="B30" s="405">
        <v>44075</v>
      </c>
      <c r="C30" s="408" t="s">
        <v>329</v>
      </c>
      <c r="D30" s="97" t="s">
        <v>844</v>
      </c>
      <c r="E30" s="97">
        <v>200179145</v>
      </c>
      <c r="F30" s="97" t="s">
        <v>837</v>
      </c>
      <c r="G30" s="406" t="s">
        <v>860</v>
      </c>
      <c r="H30" s="97"/>
      <c r="I30" s="97" t="s">
        <v>492</v>
      </c>
      <c r="J30" s="97" t="s">
        <v>846</v>
      </c>
      <c r="K30" s="4">
        <v>0.26</v>
      </c>
      <c r="L30" s="416">
        <v>260</v>
      </c>
      <c r="M30" s="97" t="s">
        <v>887</v>
      </c>
    </row>
    <row r="31" spans="1:13" ht="30" x14ac:dyDescent="0.2">
      <c r="A31" s="97">
        <v>23</v>
      </c>
      <c r="B31" s="405">
        <v>44055</v>
      </c>
      <c r="C31" s="408" t="s">
        <v>329</v>
      </c>
      <c r="D31" s="97" t="s">
        <v>888</v>
      </c>
      <c r="E31" s="97" t="s">
        <v>889</v>
      </c>
      <c r="F31" s="97" t="s">
        <v>837</v>
      </c>
      <c r="G31" s="406" t="s">
        <v>862</v>
      </c>
      <c r="H31" s="97"/>
      <c r="I31" s="97" t="s">
        <v>837</v>
      </c>
      <c r="J31" s="97" t="s">
        <v>846</v>
      </c>
      <c r="K31" s="4">
        <v>0.14499999999999999</v>
      </c>
      <c r="L31" s="416">
        <v>290</v>
      </c>
      <c r="M31" s="97" t="s">
        <v>863</v>
      </c>
    </row>
    <row r="32" spans="1:13" ht="30" x14ac:dyDescent="0.2">
      <c r="A32" s="97">
        <v>24</v>
      </c>
      <c r="B32" s="405">
        <v>44077</v>
      </c>
      <c r="C32" s="408" t="s">
        <v>329</v>
      </c>
      <c r="D32" s="97" t="s">
        <v>888</v>
      </c>
      <c r="E32" s="97" t="s">
        <v>889</v>
      </c>
      <c r="F32" s="97" t="s">
        <v>837</v>
      </c>
      <c r="G32" s="406" t="s">
        <v>890</v>
      </c>
      <c r="H32" s="97"/>
      <c r="I32" s="97" t="s">
        <v>492</v>
      </c>
      <c r="J32" s="97" t="s">
        <v>846</v>
      </c>
      <c r="K32" s="4">
        <v>0.2571</v>
      </c>
      <c r="L32" s="416">
        <v>1800</v>
      </c>
      <c r="M32" s="97" t="s">
        <v>863</v>
      </c>
    </row>
    <row r="33" spans="1:13" ht="30" x14ac:dyDescent="0.2">
      <c r="A33" s="97">
        <v>25</v>
      </c>
      <c r="B33" s="405">
        <v>44067</v>
      </c>
      <c r="C33" s="408" t="s">
        <v>329</v>
      </c>
      <c r="D33" s="97" t="s">
        <v>888</v>
      </c>
      <c r="E33" s="97" t="s">
        <v>889</v>
      </c>
      <c r="F33" s="97" t="s">
        <v>837</v>
      </c>
      <c r="G33" s="406" t="s">
        <v>891</v>
      </c>
      <c r="H33" s="97"/>
      <c r="I33" s="97" t="s">
        <v>863</v>
      </c>
      <c r="J33" s="97" t="s">
        <v>846</v>
      </c>
      <c r="K33" s="4">
        <v>0.1643</v>
      </c>
      <c r="L33" s="416">
        <v>6900</v>
      </c>
      <c r="M33" s="97" t="s">
        <v>863</v>
      </c>
    </row>
    <row r="34" spans="1:13" ht="30" x14ac:dyDescent="0.2">
      <c r="A34" s="97">
        <v>26</v>
      </c>
      <c r="B34" s="405">
        <v>44075</v>
      </c>
      <c r="C34" s="408" t="s">
        <v>329</v>
      </c>
      <c r="D34" s="97" t="s">
        <v>844</v>
      </c>
      <c r="E34" s="97">
        <v>200179145</v>
      </c>
      <c r="F34" s="97" t="s">
        <v>837</v>
      </c>
      <c r="G34" s="406" t="s">
        <v>860</v>
      </c>
      <c r="H34" s="97"/>
      <c r="I34" s="97" t="s">
        <v>582</v>
      </c>
      <c r="J34" s="97" t="s">
        <v>846</v>
      </c>
      <c r="K34" s="4">
        <v>0.18</v>
      </c>
      <c r="L34" s="416">
        <v>1800</v>
      </c>
      <c r="M34" s="97" t="s">
        <v>881</v>
      </c>
    </row>
    <row r="35" spans="1:13" ht="38.25" x14ac:dyDescent="0.2">
      <c r="A35" s="97">
        <v>27</v>
      </c>
      <c r="B35" s="405">
        <v>44084</v>
      </c>
      <c r="C35" s="408" t="s">
        <v>848</v>
      </c>
      <c r="D35" s="97" t="s">
        <v>849</v>
      </c>
      <c r="E35" s="97" t="s">
        <v>850</v>
      </c>
      <c r="F35" s="97" t="s">
        <v>837</v>
      </c>
      <c r="G35" s="406" t="s">
        <v>892</v>
      </c>
      <c r="H35" s="97"/>
      <c r="I35" s="97" t="s">
        <v>492</v>
      </c>
      <c r="J35" s="97" t="s">
        <v>846</v>
      </c>
      <c r="K35" s="4">
        <v>2</v>
      </c>
      <c r="L35" s="415">
        <v>1000</v>
      </c>
      <c r="M35" s="97" t="s">
        <v>859</v>
      </c>
    </row>
    <row r="36" spans="1:13" ht="38.25" x14ac:dyDescent="0.2">
      <c r="A36" s="97">
        <v>28</v>
      </c>
      <c r="B36" s="405">
        <v>44084</v>
      </c>
      <c r="C36" s="408" t="s">
        <v>848</v>
      </c>
      <c r="D36" s="97" t="s">
        <v>849</v>
      </c>
      <c r="E36" s="97" t="s">
        <v>850</v>
      </c>
      <c r="F36" s="97" t="s">
        <v>837</v>
      </c>
      <c r="G36" s="406" t="s">
        <v>893</v>
      </c>
      <c r="H36" s="97"/>
      <c r="I36" s="97" t="s">
        <v>492</v>
      </c>
      <c r="J36" s="97" t="s">
        <v>846</v>
      </c>
      <c r="K36" s="4">
        <v>0.5</v>
      </c>
      <c r="L36" s="415">
        <v>240</v>
      </c>
      <c r="M36" s="97" t="s">
        <v>861</v>
      </c>
    </row>
    <row r="37" spans="1:13" ht="30" x14ac:dyDescent="0.2">
      <c r="A37" s="97">
        <v>29</v>
      </c>
      <c r="B37" s="405">
        <v>44081</v>
      </c>
      <c r="C37" s="408" t="s">
        <v>329</v>
      </c>
      <c r="D37" s="97" t="s">
        <v>894</v>
      </c>
      <c r="E37" s="97" t="s">
        <v>895</v>
      </c>
      <c r="F37" s="97" t="s">
        <v>837</v>
      </c>
      <c r="G37" s="406" t="s">
        <v>896</v>
      </c>
      <c r="H37" s="97"/>
      <c r="I37" s="97" t="s">
        <v>897</v>
      </c>
      <c r="J37" s="97" t="s">
        <v>846</v>
      </c>
      <c r="K37" s="4">
        <v>0.04</v>
      </c>
      <c r="L37" s="415">
        <v>800</v>
      </c>
      <c r="M37" s="97" t="s">
        <v>879</v>
      </c>
    </row>
    <row r="38" spans="1:13" ht="30" x14ac:dyDescent="0.2">
      <c r="A38" s="97">
        <v>30</v>
      </c>
      <c r="B38" s="405">
        <v>44084</v>
      </c>
      <c r="C38" s="408" t="s">
        <v>329</v>
      </c>
      <c r="D38" s="97" t="s">
        <v>894</v>
      </c>
      <c r="E38" s="97" t="s">
        <v>895</v>
      </c>
      <c r="F38" s="97" t="s">
        <v>837</v>
      </c>
      <c r="G38" s="406" t="s">
        <v>898</v>
      </c>
      <c r="H38" s="97"/>
      <c r="I38" s="97" t="s">
        <v>899</v>
      </c>
      <c r="J38" s="97" t="s">
        <v>846</v>
      </c>
      <c r="K38" s="4">
        <v>0.04</v>
      </c>
      <c r="L38" s="415">
        <v>1200</v>
      </c>
      <c r="M38" s="97" t="s">
        <v>879</v>
      </c>
    </row>
    <row r="39" spans="1:13" ht="30" x14ac:dyDescent="0.2">
      <c r="A39" s="97">
        <v>31</v>
      </c>
      <c r="B39" s="405">
        <v>44086</v>
      </c>
      <c r="C39" s="408" t="s">
        <v>840</v>
      </c>
      <c r="D39" s="97" t="s">
        <v>841</v>
      </c>
      <c r="E39" s="97" t="s">
        <v>842</v>
      </c>
      <c r="F39" s="97" t="s">
        <v>837</v>
      </c>
      <c r="G39" s="406">
        <v>44086</v>
      </c>
      <c r="H39" s="97"/>
      <c r="I39" s="97" t="s">
        <v>837</v>
      </c>
      <c r="J39" s="97" t="s">
        <v>843</v>
      </c>
      <c r="K39" s="4">
        <v>1</v>
      </c>
      <c r="L39" s="416">
        <v>393.75</v>
      </c>
      <c r="M39" s="97"/>
    </row>
    <row r="40" spans="1:13" ht="30" x14ac:dyDescent="0.2">
      <c r="A40" s="97">
        <v>32</v>
      </c>
      <c r="B40" s="405">
        <v>44085</v>
      </c>
      <c r="C40" s="408" t="s">
        <v>329</v>
      </c>
      <c r="D40" s="97" t="s">
        <v>882</v>
      </c>
      <c r="E40" s="97" t="s">
        <v>883</v>
      </c>
      <c r="F40" s="97" t="s">
        <v>837</v>
      </c>
      <c r="G40" s="406" t="s">
        <v>900</v>
      </c>
      <c r="H40" s="97"/>
      <c r="I40" s="97" t="s">
        <v>876</v>
      </c>
      <c r="J40" s="97" t="s">
        <v>839</v>
      </c>
      <c r="K40" s="4">
        <v>9</v>
      </c>
      <c r="L40" s="415">
        <v>728.55</v>
      </c>
      <c r="M40" s="97" t="s">
        <v>868</v>
      </c>
    </row>
    <row r="41" spans="1:13" ht="30" x14ac:dyDescent="0.2">
      <c r="A41" s="97">
        <v>33</v>
      </c>
      <c r="B41" s="405">
        <v>44083</v>
      </c>
      <c r="C41" s="408" t="s">
        <v>329</v>
      </c>
      <c r="D41" s="97" t="s">
        <v>844</v>
      </c>
      <c r="E41" s="97">
        <v>200179145</v>
      </c>
      <c r="F41" s="97" t="s">
        <v>837</v>
      </c>
      <c r="G41" s="406" t="s">
        <v>880</v>
      </c>
      <c r="H41" s="97"/>
      <c r="I41" s="97" t="s">
        <v>901</v>
      </c>
      <c r="J41" s="97" t="s">
        <v>846</v>
      </c>
      <c r="K41" s="4">
        <v>0.16</v>
      </c>
      <c r="L41" s="416">
        <v>800</v>
      </c>
      <c r="M41" s="97" t="s">
        <v>847</v>
      </c>
    </row>
    <row r="42" spans="1:13" ht="30" x14ac:dyDescent="0.2">
      <c r="A42" s="97">
        <v>34</v>
      </c>
      <c r="B42" s="405">
        <v>44083</v>
      </c>
      <c r="C42" s="408" t="s">
        <v>329</v>
      </c>
      <c r="D42" s="97" t="s">
        <v>844</v>
      </c>
      <c r="E42" s="97">
        <v>200179145</v>
      </c>
      <c r="F42" s="97" t="s">
        <v>837</v>
      </c>
      <c r="G42" s="406" t="s">
        <v>852</v>
      </c>
      <c r="H42" s="97"/>
      <c r="I42" s="97" t="s">
        <v>901</v>
      </c>
      <c r="J42" s="97" t="s">
        <v>846</v>
      </c>
      <c r="K42" s="4">
        <v>0.16669999999999999</v>
      </c>
      <c r="L42" s="416">
        <v>500</v>
      </c>
      <c r="M42" s="97" t="s">
        <v>847</v>
      </c>
    </row>
    <row r="43" spans="1:13" ht="30" x14ac:dyDescent="0.2">
      <c r="A43" s="97">
        <v>35</v>
      </c>
      <c r="B43" s="405">
        <v>44083</v>
      </c>
      <c r="C43" s="408" t="s">
        <v>329</v>
      </c>
      <c r="D43" s="97" t="s">
        <v>844</v>
      </c>
      <c r="E43" s="97">
        <v>200179145</v>
      </c>
      <c r="F43" s="97" t="s">
        <v>837</v>
      </c>
      <c r="G43" s="406" t="s">
        <v>852</v>
      </c>
      <c r="H43" s="97"/>
      <c r="I43" s="97" t="s">
        <v>901</v>
      </c>
      <c r="J43" s="97" t="s">
        <v>846</v>
      </c>
      <c r="K43" s="4">
        <v>0.2</v>
      </c>
      <c r="L43" s="416">
        <v>600</v>
      </c>
      <c r="M43" s="97" t="s">
        <v>847</v>
      </c>
    </row>
    <row r="44" spans="1:13" ht="30" x14ac:dyDescent="0.2">
      <c r="A44" s="97">
        <v>36</v>
      </c>
      <c r="B44" s="405">
        <v>44083</v>
      </c>
      <c r="C44" s="408" t="s">
        <v>329</v>
      </c>
      <c r="D44" s="97" t="s">
        <v>902</v>
      </c>
      <c r="E44" s="97" t="s">
        <v>903</v>
      </c>
      <c r="F44" s="97" t="s">
        <v>837</v>
      </c>
      <c r="G44" s="406" t="s">
        <v>904</v>
      </c>
      <c r="H44" s="97"/>
      <c r="I44" s="97" t="s">
        <v>837</v>
      </c>
      <c r="J44" s="97" t="s">
        <v>839</v>
      </c>
      <c r="K44" s="4">
        <v>100</v>
      </c>
      <c r="L44" s="415">
        <v>100</v>
      </c>
      <c r="M44" s="97" t="s">
        <v>868</v>
      </c>
    </row>
    <row r="45" spans="1:13" ht="30" x14ac:dyDescent="0.2">
      <c r="A45" s="97">
        <v>37</v>
      </c>
      <c r="B45" s="405">
        <v>44089</v>
      </c>
      <c r="C45" s="408" t="s">
        <v>840</v>
      </c>
      <c r="D45" s="97" t="s">
        <v>841</v>
      </c>
      <c r="E45" s="97" t="s">
        <v>842</v>
      </c>
      <c r="F45" s="97" t="s">
        <v>837</v>
      </c>
      <c r="G45" s="406">
        <v>44089</v>
      </c>
      <c r="H45" s="97"/>
      <c r="I45" s="97" t="s">
        <v>837</v>
      </c>
      <c r="J45" s="97" t="s">
        <v>843</v>
      </c>
      <c r="K45" s="4">
        <v>1</v>
      </c>
      <c r="L45" s="416">
        <v>1224.1300000000001</v>
      </c>
      <c r="M45" s="97"/>
    </row>
    <row r="46" spans="1:13" ht="45" x14ac:dyDescent="0.2">
      <c r="A46" s="97">
        <v>38</v>
      </c>
      <c r="B46" s="405">
        <v>44085</v>
      </c>
      <c r="C46" s="408" t="s">
        <v>840</v>
      </c>
      <c r="D46" s="97" t="s">
        <v>905</v>
      </c>
      <c r="E46" s="97" t="s">
        <v>906</v>
      </c>
      <c r="F46" s="97" t="s">
        <v>837</v>
      </c>
      <c r="G46" s="406">
        <v>44085</v>
      </c>
      <c r="H46" s="97"/>
      <c r="I46" s="97" t="s">
        <v>886</v>
      </c>
      <c r="J46" s="97" t="s">
        <v>843</v>
      </c>
      <c r="K46" s="4">
        <v>1</v>
      </c>
      <c r="L46" s="415">
        <v>500</v>
      </c>
      <c r="M46" s="97" t="s">
        <v>872</v>
      </c>
    </row>
    <row r="47" spans="1:13" ht="30" x14ac:dyDescent="0.2">
      <c r="A47" s="97">
        <v>39</v>
      </c>
      <c r="B47" s="405">
        <v>44089</v>
      </c>
      <c r="C47" s="408" t="s">
        <v>840</v>
      </c>
      <c r="D47" s="97" t="s">
        <v>841</v>
      </c>
      <c r="E47" s="97" t="s">
        <v>842</v>
      </c>
      <c r="F47" s="97" t="s">
        <v>837</v>
      </c>
      <c r="G47" s="406">
        <v>44089</v>
      </c>
      <c r="H47" s="97"/>
      <c r="I47" s="97" t="s">
        <v>837</v>
      </c>
      <c r="J47" s="97" t="s">
        <v>843</v>
      </c>
      <c r="K47" s="4">
        <v>1</v>
      </c>
      <c r="L47" s="416">
        <v>32.200000000000003</v>
      </c>
      <c r="M47" s="97"/>
    </row>
    <row r="48" spans="1:13" ht="30" x14ac:dyDescent="0.2">
      <c r="A48" s="97">
        <v>40</v>
      </c>
      <c r="B48" s="405">
        <v>44090</v>
      </c>
      <c r="C48" s="408" t="s">
        <v>840</v>
      </c>
      <c r="D48" s="97" t="s">
        <v>841</v>
      </c>
      <c r="E48" s="97" t="s">
        <v>842</v>
      </c>
      <c r="F48" s="97" t="s">
        <v>837</v>
      </c>
      <c r="G48" s="406">
        <v>44090</v>
      </c>
      <c r="H48" s="97"/>
      <c r="I48" s="97" t="s">
        <v>837</v>
      </c>
      <c r="J48" s="97" t="s">
        <v>843</v>
      </c>
      <c r="K48" s="4">
        <v>1</v>
      </c>
      <c r="L48" s="416">
        <v>565.25</v>
      </c>
      <c r="M48" s="97"/>
    </row>
    <row r="49" spans="1:13" ht="30" x14ac:dyDescent="0.2">
      <c r="A49" s="97">
        <v>41</v>
      </c>
      <c r="B49" s="405">
        <v>44091</v>
      </c>
      <c r="C49" s="408" t="s">
        <v>329</v>
      </c>
      <c r="D49" s="97" t="s">
        <v>907</v>
      </c>
      <c r="E49" s="97" t="s">
        <v>908</v>
      </c>
      <c r="F49" s="97" t="s">
        <v>837</v>
      </c>
      <c r="G49" s="406" t="s">
        <v>909</v>
      </c>
      <c r="H49" s="97"/>
      <c r="I49" s="97" t="s">
        <v>837</v>
      </c>
      <c r="J49" s="97" t="s">
        <v>843</v>
      </c>
      <c r="K49" s="4">
        <v>52</v>
      </c>
      <c r="L49" s="415">
        <v>2600</v>
      </c>
      <c r="M49" s="97" t="s">
        <v>910</v>
      </c>
    </row>
    <row r="50" spans="1:13" ht="30" x14ac:dyDescent="0.2">
      <c r="A50" s="97">
        <v>42</v>
      </c>
      <c r="B50" s="405">
        <v>44081</v>
      </c>
      <c r="C50" s="408" t="s">
        <v>329</v>
      </c>
      <c r="D50" s="97" t="s">
        <v>888</v>
      </c>
      <c r="E50" s="97" t="s">
        <v>889</v>
      </c>
      <c r="F50" s="97" t="s">
        <v>837</v>
      </c>
      <c r="G50" s="406" t="s">
        <v>860</v>
      </c>
      <c r="H50" s="97"/>
      <c r="I50" s="97" t="s">
        <v>863</v>
      </c>
      <c r="J50" s="97" t="s">
        <v>846</v>
      </c>
      <c r="K50" s="4">
        <v>0.25</v>
      </c>
      <c r="L50" s="416">
        <v>250</v>
      </c>
      <c r="M50" s="97" t="s">
        <v>863</v>
      </c>
    </row>
    <row r="51" spans="1:13" ht="30" x14ac:dyDescent="0.2">
      <c r="A51" s="97">
        <v>43</v>
      </c>
      <c r="B51" s="405">
        <v>44080</v>
      </c>
      <c r="C51" s="408" t="s">
        <v>329</v>
      </c>
      <c r="D51" s="97" t="s">
        <v>844</v>
      </c>
      <c r="E51" s="97">
        <v>200179145</v>
      </c>
      <c r="F51" s="97" t="s">
        <v>837</v>
      </c>
      <c r="G51" s="406" t="s">
        <v>880</v>
      </c>
      <c r="H51" s="97"/>
      <c r="I51" s="97" t="s">
        <v>492</v>
      </c>
      <c r="J51" s="97" t="s">
        <v>846</v>
      </c>
      <c r="K51" s="4">
        <v>0.154</v>
      </c>
      <c r="L51" s="416">
        <v>770</v>
      </c>
      <c r="M51" s="97" t="s">
        <v>881</v>
      </c>
    </row>
    <row r="52" spans="1:13" ht="30" x14ac:dyDescent="0.2">
      <c r="A52" s="97">
        <v>44</v>
      </c>
      <c r="B52" s="405">
        <v>44080</v>
      </c>
      <c r="C52" s="408" t="s">
        <v>329</v>
      </c>
      <c r="D52" s="97" t="s">
        <v>844</v>
      </c>
      <c r="E52" s="97">
        <v>200179145</v>
      </c>
      <c r="F52" s="97" t="s">
        <v>837</v>
      </c>
      <c r="G52" s="406" t="s">
        <v>892</v>
      </c>
      <c r="H52" s="97"/>
      <c r="I52" s="97" t="s">
        <v>911</v>
      </c>
      <c r="J52" s="97" t="s">
        <v>846</v>
      </c>
      <c r="K52" s="4">
        <v>0.36</v>
      </c>
      <c r="L52" s="416">
        <v>180</v>
      </c>
      <c r="M52" s="97" t="s">
        <v>887</v>
      </c>
    </row>
    <row r="53" spans="1:13" ht="30" x14ac:dyDescent="0.2">
      <c r="A53" s="97">
        <v>45</v>
      </c>
      <c r="B53" s="405">
        <v>44083</v>
      </c>
      <c r="C53" s="408" t="s">
        <v>329</v>
      </c>
      <c r="D53" s="97" t="s">
        <v>844</v>
      </c>
      <c r="E53" s="97">
        <v>200179145</v>
      </c>
      <c r="F53" s="97" t="s">
        <v>837</v>
      </c>
      <c r="G53" s="406" t="s">
        <v>860</v>
      </c>
      <c r="H53" s="97"/>
      <c r="I53" s="97" t="s">
        <v>911</v>
      </c>
      <c r="J53" s="97" t="s">
        <v>846</v>
      </c>
      <c r="K53" s="4">
        <v>0.26</v>
      </c>
      <c r="L53" s="416">
        <v>260</v>
      </c>
      <c r="M53" s="97" t="s">
        <v>887</v>
      </c>
    </row>
    <row r="54" spans="1:13" ht="30" x14ac:dyDescent="0.2">
      <c r="A54" s="97">
        <v>46</v>
      </c>
      <c r="B54" s="405">
        <v>44084</v>
      </c>
      <c r="C54" s="408" t="s">
        <v>329</v>
      </c>
      <c r="D54" s="97" t="s">
        <v>844</v>
      </c>
      <c r="E54" s="97">
        <v>200179145</v>
      </c>
      <c r="F54" s="97" t="s">
        <v>837</v>
      </c>
      <c r="G54" s="406" t="s">
        <v>912</v>
      </c>
      <c r="H54" s="97"/>
      <c r="I54" s="97" t="s">
        <v>911</v>
      </c>
      <c r="J54" s="97" t="s">
        <v>846</v>
      </c>
      <c r="K54" s="4">
        <v>0.5</v>
      </c>
      <c r="L54" s="416">
        <v>100</v>
      </c>
      <c r="M54" s="97" t="s">
        <v>913</v>
      </c>
    </row>
    <row r="55" spans="1:13" ht="30" x14ac:dyDescent="0.2">
      <c r="A55" s="97">
        <v>47</v>
      </c>
      <c r="B55" s="405">
        <v>44084</v>
      </c>
      <c r="C55" s="408" t="s">
        <v>329</v>
      </c>
      <c r="D55" s="97" t="s">
        <v>844</v>
      </c>
      <c r="E55" s="97">
        <v>200179145</v>
      </c>
      <c r="F55" s="97" t="s">
        <v>837</v>
      </c>
      <c r="G55" s="406" t="s">
        <v>892</v>
      </c>
      <c r="H55" s="97"/>
      <c r="I55" s="97" t="s">
        <v>911</v>
      </c>
      <c r="J55" s="97" t="s">
        <v>846</v>
      </c>
      <c r="K55" s="4">
        <v>0.3</v>
      </c>
      <c r="L55" s="416">
        <v>150</v>
      </c>
      <c r="M55" s="97" t="s">
        <v>913</v>
      </c>
    </row>
    <row r="56" spans="1:13" ht="30" x14ac:dyDescent="0.2">
      <c r="A56" s="97">
        <v>48</v>
      </c>
      <c r="B56" s="405">
        <v>44085</v>
      </c>
      <c r="C56" s="408" t="s">
        <v>329</v>
      </c>
      <c r="D56" s="97" t="s">
        <v>844</v>
      </c>
      <c r="E56" s="97">
        <v>200179145</v>
      </c>
      <c r="F56" s="97" t="s">
        <v>837</v>
      </c>
      <c r="G56" s="406" t="s">
        <v>862</v>
      </c>
      <c r="H56" s="97"/>
      <c r="I56" s="97" t="s">
        <v>886</v>
      </c>
      <c r="J56" s="97" t="s">
        <v>846</v>
      </c>
      <c r="K56" s="4">
        <v>0.22500000000000001</v>
      </c>
      <c r="L56" s="416">
        <v>450</v>
      </c>
      <c r="M56" s="97" t="s">
        <v>914</v>
      </c>
    </row>
    <row r="57" spans="1:13" ht="30" x14ac:dyDescent="0.2">
      <c r="A57" s="97">
        <v>49</v>
      </c>
      <c r="B57" s="405">
        <v>44085</v>
      </c>
      <c r="C57" s="408" t="s">
        <v>329</v>
      </c>
      <c r="D57" s="97" t="s">
        <v>844</v>
      </c>
      <c r="E57" s="97">
        <v>200179145</v>
      </c>
      <c r="F57" s="97" t="s">
        <v>837</v>
      </c>
      <c r="G57" s="406" t="s">
        <v>892</v>
      </c>
      <c r="H57" s="97"/>
      <c r="I57" s="97" t="s">
        <v>886</v>
      </c>
      <c r="J57" s="97" t="s">
        <v>846</v>
      </c>
      <c r="K57" s="4">
        <v>0.16</v>
      </c>
      <c r="L57" s="416">
        <v>80</v>
      </c>
      <c r="M57" s="97" t="s">
        <v>914</v>
      </c>
    </row>
    <row r="58" spans="1:13" ht="30" x14ac:dyDescent="0.2">
      <c r="A58" s="97">
        <v>50</v>
      </c>
      <c r="B58" s="405">
        <v>44087</v>
      </c>
      <c r="C58" s="408" t="s">
        <v>329</v>
      </c>
      <c r="D58" s="97" t="s">
        <v>844</v>
      </c>
      <c r="E58" s="97">
        <v>200179145</v>
      </c>
      <c r="F58" s="97" t="s">
        <v>837</v>
      </c>
      <c r="G58" s="406" t="s">
        <v>862</v>
      </c>
      <c r="H58" s="97"/>
      <c r="I58" s="97" t="s">
        <v>915</v>
      </c>
      <c r="J58" s="97" t="s">
        <v>846</v>
      </c>
      <c r="K58" s="4">
        <v>0.33</v>
      </c>
      <c r="L58" s="416">
        <v>660</v>
      </c>
      <c r="M58" s="97" t="s">
        <v>914</v>
      </c>
    </row>
    <row r="59" spans="1:13" ht="30" x14ac:dyDescent="0.2">
      <c r="A59" s="97">
        <v>51</v>
      </c>
      <c r="B59" s="405">
        <v>44087</v>
      </c>
      <c r="C59" s="408" t="s">
        <v>329</v>
      </c>
      <c r="D59" s="97" t="s">
        <v>844</v>
      </c>
      <c r="E59" s="97">
        <v>200179145</v>
      </c>
      <c r="F59" s="97" t="s">
        <v>837</v>
      </c>
      <c r="G59" s="406" t="s">
        <v>860</v>
      </c>
      <c r="H59" s="97"/>
      <c r="I59" s="97" t="s">
        <v>915</v>
      </c>
      <c r="J59" s="97" t="s">
        <v>846</v>
      </c>
      <c r="K59" s="4">
        <v>0.25</v>
      </c>
      <c r="L59" s="416">
        <v>250</v>
      </c>
      <c r="M59" s="97" t="s">
        <v>914</v>
      </c>
    </row>
    <row r="60" spans="1:13" ht="30" x14ac:dyDescent="0.2">
      <c r="A60" s="97">
        <v>52</v>
      </c>
      <c r="B60" s="405">
        <v>44088</v>
      </c>
      <c r="C60" s="408" t="s">
        <v>329</v>
      </c>
      <c r="D60" s="97" t="s">
        <v>844</v>
      </c>
      <c r="E60" s="97">
        <v>200179145</v>
      </c>
      <c r="F60" s="97" t="s">
        <v>837</v>
      </c>
      <c r="G60" s="406" t="s">
        <v>892</v>
      </c>
      <c r="H60" s="97"/>
      <c r="I60" s="97" t="s">
        <v>911</v>
      </c>
      <c r="J60" s="97" t="s">
        <v>846</v>
      </c>
      <c r="K60" s="4">
        <v>0.36</v>
      </c>
      <c r="L60" s="416">
        <v>180</v>
      </c>
      <c r="M60" s="97" t="s">
        <v>887</v>
      </c>
    </row>
    <row r="61" spans="1:13" ht="30" x14ac:dyDescent="0.2">
      <c r="A61" s="97">
        <v>53</v>
      </c>
      <c r="B61" s="405">
        <v>44088</v>
      </c>
      <c r="C61" s="408" t="s">
        <v>329</v>
      </c>
      <c r="D61" s="97" t="s">
        <v>844</v>
      </c>
      <c r="E61" s="97">
        <v>200179145</v>
      </c>
      <c r="F61" s="97" t="s">
        <v>837</v>
      </c>
      <c r="G61" s="406" t="s">
        <v>862</v>
      </c>
      <c r="H61" s="97"/>
      <c r="I61" s="97" t="s">
        <v>911</v>
      </c>
      <c r="J61" s="97" t="s">
        <v>846</v>
      </c>
      <c r="K61" s="4">
        <v>0.19</v>
      </c>
      <c r="L61" s="416">
        <v>380</v>
      </c>
      <c r="M61" s="97" t="s">
        <v>887</v>
      </c>
    </row>
    <row r="62" spans="1:13" ht="30" x14ac:dyDescent="0.2">
      <c r="A62" s="97">
        <v>54</v>
      </c>
      <c r="B62" s="405">
        <v>44088</v>
      </c>
      <c r="C62" s="408" t="s">
        <v>329</v>
      </c>
      <c r="D62" s="97" t="s">
        <v>844</v>
      </c>
      <c r="E62" s="97">
        <v>200179145</v>
      </c>
      <c r="F62" s="97" t="s">
        <v>837</v>
      </c>
      <c r="G62" s="406" t="s">
        <v>916</v>
      </c>
      <c r="H62" s="97"/>
      <c r="I62" s="97" t="s">
        <v>917</v>
      </c>
      <c r="J62" s="97" t="s">
        <v>846</v>
      </c>
      <c r="K62" s="4">
        <v>0.21</v>
      </c>
      <c r="L62" s="416">
        <v>1260</v>
      </c>
      <c r="M62" s="97" t="s">
        <v>914</v>
      </c>
    </row>
    <row r="63" spans="1:13" ht="30" x14ac:dyDescent="0.2">
      <c r="A63" s="97">
        <v>55</v>
      </c>
      <c r="B63" s="405">
        <v>44088</v>
      </c>
      <c r="C63" s="408" t="s">
        <v>329</v>
      </c>
      <c r="D63" s="97" t="s">
        <v>844</v>
      </c>
      <c r="E63" s="97">
        <v>200179145</v>
      </c>
      <c r="F63" s="97" t="s">
        <v>837</v>
      </c>
      <c r="G63" s="406" t="s">
        <v>885</v>
      </c>
      <c r="H63" s="97"/>
      <c r="I63" s="97" t="s">
        <v>917</v>
      </c>
      <c r="J63" s="97" t="s">
        <v>846</v>
      </c>
      <c r="K63" s="4">
        <v>0.115</v>
      </c>
      <c r="L63" s="416">
        <v>1150</v>
      </c>
      <c r="M63" s="97" t="s">
        <v>914</v>
      </c>
    </row>
    <row r="64" spans="1:13" ht="30" x14ac:dyDescent="0.2">
      <c r="A64" s="97">
        <v>56</v>
      </c>
      <c r="B64" s="405">
        <v>44093</v>
      </c>
      <c r="C64" s="408" t="s">
        <v>840</v>
      </c>
      <c r="D64" s="97" t="s">
        <v>841</v>
      </c>
      <c r="E64" s="97" t="s">
        <v>842</v>
      </c>
      <c r="F64" s="97" t="s">
        <v>837</v>
      </c>
      <c r="G64" s="406">
        <v>44093</v>
      </c>
      <c r="H64" s="97"/>
      <c r="I64" s="97" t="s">
        <v>837</v>
      </c>
      <c r="J64" s="97" t="s">
        <v>843</v>
      </c>
      <c r="K64" s="4">
        <v>1</v>
      </c>
      <c r="L64" s="416">
        <v>32.6</v>
      </c>
      <c r="M64" s="97"/>
    </row>
    <row r="65" spans="1:13" ht="30" x14ac:dyDescent="0.2">
      <c r="A65" s="97">
        <v>57</v>
      </c>
      <c r="B65" s="405">
        <v>44092</v>
      </c>
      <c r="C65" s="408" t="s">
        <v>840</v>
      </c>
      <c r="D65" s="97" t="s">
        <v>841</v>
      </c>
      <c r="E65" s="97" t="s">
        <v>842</v>
      </c>
      <c r="F65" s="97" t="s">
        <v>837</v>
      </c>
      <c r="G65" s="406">
        <v>44092</v>
      </c>
      <c r="H65" s="97"/>
      <c r="I65" s="97" t="s">
        <v>837</v>
      </c>
      <c r="J65" s="97" t="s">
        <v>843</v>
      </c>
      <c r="K65" s="4">
        <v>1</v>
      </c>
      <c r="L65" s="416">
        <v>423.12</v>
      </c>
      <c r="M65" s="97"/>
    </row>
    <row r="66" spans="1:13" ht="30" x14ac:dyDescent="0.2">
      <c r="A66" s="97">
        <v>58</v>
      </c>
      <c r="B66" s="405">
        <v>44091</v>
      </c>
      <c r="C66" s="408" t="s">
        <v>840</v>
      </c>
      <c r="D66" s="97" t="s">
        <v>841</v>
      </c>
      <c r="E66" s="97" t="s">
        <v>842</v>
      </c>
      <c r="F66" s="97" t="s">
        <v>837</v>
      </c>
      <c r="G66" s="406">
        <v>44091</v>
      </c>
      <c r="H66" s="97"/>
      <c r="I66" s="97" t="s">
        <v>837</v>
      </c>
      <c r="J66" s="97" t="s">
        <v>843</v>
      </c>
      <c r="K66" s="4">
        <v>1</v>
      </c>
      <c r="L66" s="416">
        <v>32.6</v>
      </c>
      <c r="M66" s="97"/>
    </row>
    <row r="67" spans="1:13" ht="30" x14ac:dyDescent="0.2">
      <c r="A67" s="97">
        <v>59</v>
      </c>
      <c r="B67" s="405">
        <v>44092</v>
      </c>
      <c r="C67" s="408" t="s">
        <v>840</v>
      </c>
      <c r="D67" s="97" t="s">
        <v>841</v>
      </c>
      <c r="E67" s="97" t="s">
        <v>842</v>
      </c>
      <c r="F67" s="97" t="s">
        <v>837</v>
      </c>
      <c r="G67" s="406">
        <v>44092</v>
      </c>
      <c r="H67" s="97"/>
      <c r="I67" s="97" t="s">
        <v>837</v>
      </c>
      <c r="J67" s="97" t="s">
        <v>843</v>
      </c>
      <c r="K67" s="4">
        <v>1</v>
      </c>
      <c r="L67" s="416">
        <v>807.83</v>
      </c>
      <c r="M67" s="97"/>
    </row>
    <row r="68" spans="1:13" ht="45" x14ac:dyDescent="0.2">
      <c r="A68" s="97">
        <v>60</v>
      </c>
      <c r="B68" s="405">
        <v>44095</v>
      </c>
      <c r="C68" s="408" t="s">
        <v>848</v>
      </c>
      <c r="D68" s="97" t="s">
        <v>918</v>
      </c>
      <c r="E68" s="97" t="s">
        <v>919</v>
      </c>
      <c r="F68" s="97" t="s">
        <v>837</v>
      </c>
      <c r="G68" s="406" t="s">
        <v>920</v>
      </c>
      <c r="H68" s="97"/>
      <c r="I68" s="97" t="s">
        <v>837</v>
      </c>
      <c r="J68" s="97" t="s">
        <v>846</v>
      </c>
      <c r="K68" s="4">
        <v>7</v>
      </c>
      <c r="L68" s="415">
        <v>2800</v>
      </c>
      <c r="M68" s="97" t="s">
        <v>921</v>
      </c>
    </row>
    <row r="69" spans="1:13" ht="45" x14ac:dyDescent="0.2">
      <c r="A69" s="97">
        <v>61</v>
      </c>
      <c r="B69" s="405">
        <v>44095</v>
      </c>
      <c r="C69" s="408" t="s">
        <v>329</v>
      </c>
      <c r="D69" s="97" t="s">
        <v>624</v>
      </c>
      <c r="E69" s="97" t="s">
        <v>625</v>
      </c>
      <c r="F69" s="97" t="s">
        <v>837</v>
      </c>
      <c r="G69" s="406" t="s">
        <v>892</v>
      </c>
      <c r="H69" s="97"/>
      <c r="I69" s="97" t="s">
        <v>582</v>
      </c>
      <c r="J69" s="97" t="s">
        <v>846</v>
      </c>
      <c r="K69" s="4">
        <v>0.5</v>
      </c>
      <c r="L69" s="415">
        <v>250</v>
      </c>
      <c r="M69" s="97" t="s">
        <v>922</v>
      </c>
    </row>
    <row r="70" spans="1:13" ht="15" x14ac:dyDescent="0.2">
      <c r="A70" s="86" t="s">
        <v>259</v>
      </c>
      <c r="B70" s="351"/>
      <c r="C70" s="408"/>
      <c r="D70" s="86"/>
      <c r="E70" s="86"/>
      <c r="F70" s="86"/>
      <c r="G70" s="86"/>
      <c r="H70" s="86"/>
      <c r="I70" s="86"/>
      <c r="J70" s="86"/>
      <c r="K70" s="4"/>
      <c r="L70" s="415"/>
      <c r="M70" s="86"/>
    </row>
    <row r="71" spans="1:13" ht="15" x14ac:dyDescent="0.3">
      <c r="A71" s="86"/>
      <c r="B71" s="351"/>
      <c r="C71" s="408"/>
      <c r="D71" s="98"/>
      <c r="E71" s="98"/>
      <c r="F71" s="98"/>
      <c r="G71" s="98"/>
      <c r="H71" s="86"/>
      <c r="I71" s="86"/>
      <c r="J71" s="86"/>
      <c r="K71" s="86" t="s">
        <v>423</v>
      </c>
      <c r="L71" s="419">
        <f>SUM(L10:L70)</f>
        <v>188337.91999999998</v>
      </c>
      <c r="M71" s="86"/>
    </row>
    <row r="72" spans="1:13" ht="15" x14ac:dyDescent="0.3">
      <c r="A72" s="207"/>
      <c r="B72" s="207"/>
      <c r="C72" s="207"/>
      <c r="D72" s="207"/>
      <c r="E72" s="207"/>
      <c r="F72" s="207"/>
      <c r="G72" s="207"/>
      <c r="H72" s="207"/>
      <c r="I72" s="207"/>
      <c r="J72" s="207"/>
      <c r="K72" s="207"/>
      <c r="L72" s="27"/>
    </row>
    <row r="73" spans="1:13" ht="15" x14ac:dyDescent="0.3">
      <c r="A73" s="208" t="s">
        <v>424</v>
      </c>
      <c r="B73" s="208"/>
      <c r="C73" s="208"/>
      <c r="D73" s="207"/>
      <c r="E73" s="207"/>
      <c r="F73" s="207"/>
      <c r="G73" s="207"/>
      <c r="H73" s="207"/>
      <c r="I73" s="207"/>
      <c r="J73" s="207"/>
      <c r="K73" s="207"/>
      <c r="L73" s="181"/>
    </row>
    <row r="74" spans="1:13" ht="15" x14ac:dyDescent="0.3">
      <c r="A74" s="208" t="s">
        <v>425</v>
      </c>
      <c r="B74" s="208"/>
      <c r="C74" s="208"/>
      <c r="D74" s="207"/>
      <c r="E74" s="207"/>
      <c r="F74" s="207"/>
      <c r="G74" s="207"/>
      <c r="H74" s="207"/>
      <c r="I74" s="207"/>
      <c r="J74" s="207"/>
      <c r="K74" s="207"/>
      <c r="L74" s="27"/>
    </row>
    <row r="75" spans="1:13" ht="15" x14ac:dyDescent="0.3">
      <c r="A75" s="197" t="s">
        <v>426</v>
      </c>
      <c r="B75" s="197"/>
      <c r="C75" s="208"/>
      <c r="D75" s="180"/>
      <c r="E75" s="180"/>
      <c r="F75" s="180"/>
      <c r="G75" s="180"/>
      <c r="H75" s="180"/>
      <c r="I75" s="180"/>
      <c r="J75" s="180"/>
      <c r="K75" s="180"/>
      <c r="L75" s="417"/>
    </row>
    <row r="76" spans="1:13" ht="15" x14ac:dyDescent="0.3">
      <c r="A76" s="197" t="s">
        <v>427</v>
      </c>
      <c r="B76" s="197"/>
      <c r="C76" s="208"/>
      <c r="D76" s="180"/>
      <c r="E76" s="180"/>
      <c r="F76" s="180"/>
      <c r="G76" s="180"/>
      <c r="H76" s="180"/>
      <c r="I76" s="180"/>
      <c r="J76" s="180"/>
      <c r="K76" s="180"/>
      <c r="L76" s="27"/>
    </row>
    <row r="77" spans="1:13" ht="15" customHeight="1" x14ac:dyDescent="0.2">
      <c r="A77" s="461" t="s">
        <v>442</v>
      </c>
      <c r="B77" s="461"/>
      <c r="C77" s="461"/>
      <c r="D77" s="461"/>
      <c r="E77" s="461"/>
      <c r="F77" s="461"/>
      <c r="G77" s="461"/>
      <c r="H77" s="461"/>
      <c r="I77" s="461"/>
      <c r="J77" s="461"/>
      <c r="K77" s="461"/>
      <c r="L77" s="461"/>
    </row>
    <row r="78" spans="1:13" ht="15" customHeight="1" x14ac:dyDescent="0.2">
      <c r="A78" s="461"/>
      <c r="B78" s="461"/>
      <c r="C78" s="461"/>
      <c r="D78" s="461"/>
      <c r="E78" s="461"/>
      <c r="F78" s="461"/>
      <c r="G78" s="461"/>
      <c r="H78" s="461"/>
      <c r="I78" s="461"/>
      <c r="J78" s="461"/>
      <c r="K78" s="461"/>
      <c r="L78" s="461"/>
    </row>
    <row r="79" spans="1:13" ht="12.75" customHeight="1" x14ac:dyDescent="0.2">
      <c r="A79" s="342"/>
      <c r="B79" s="342"/>
      <c r="C79" s="342"/>
      <c r="D79" s="342"/>
      <c r="E79" s="342"/>
      <c r="F79" s="342"/>
      <c r="G79" s="342"/>
      <c r="H79" s="342"/>
      <c r="I79" s="342"/>
      <c r="J79" s="342"/>
      <c r="K79" s="342"/>
      <c r="L79" s="418"/>
    </row>
    <row r="80" spans="1:13" ht="15" x14ac:dyDescent="0.3">
      <c r="A80" s="462" t="s">
        <v>96</v>
      </c>
      <c r="B80" s="462"/>
      <c r="C80" s="462"/>
      <c r="D80" s="409"/>
      <c r="E80" s="410"/>
      <c r="F80" s="410"/>
      <c r="G80" s="409"/>
      <c r="H80" s="409"/>
      <c r="I80" s="409"/>
      <c r="J80" s="409"/>
      <c r="K80" s="409"/>
      <c r="L80" s="27"/>
    </row>
    <row r="81" spans="1:12" ht="15" x14ac:dyDescent="0.3">
      <c r="A81" s="409"/>
      <c r="B81" s="409"/>
      <c r="C81" s="410"/>
      <c r="D81" s="409"/>
      <c r="E81" s="410"/>
      <c r="F81" s="410"/>
      <c r="G81" s="409"/>
      <c r="H81" s="409"/>
      <c r="I81" s="409"/>
      <c r="J81" s="409"/>
      <c r="K81" s="411"/>
      <c r="L81" s="27"/>
    </row>
    <row r="82" spans="1:12" ht="15" customHeight="1" x14ac:dyDescent="0.3">
      <c r="A82" s="409"/>
      <c r="B82" s="409"/>
      <c r="C82" s="410"/>
      <c r="D82" s="463" t="s">
        <v>251</v>
      </c>
      <c r="E82" s="463"/>
      <c r="F82" s="412"/>
      <c r="G82" s="413"/>
      <c r="H82" s="464" t="s">
        <v>428</v>
      </c>
      <c r="I82" s="464"/>
      <c r="J82" s="464"/>
      <c r="K82" s="414"/>
      <c r="L82" s="27"/>
    </row>
    <row r="83" spans="1:12" ht="15" x14ac:dyDescent="0.3">
      <c r="A83" s="409"/>
      <c r="B83" s="409"/>
      <c r="C83" s="410"/>
      <c r="D83" s="409"/>
      <c r="E83" s="410"/>
      <c r="F83" s="410"/>
      <c r="G83" s="409"/>
      <c r="H83" s="465"/>
      <c r="I83" s="465"/>
      <c r="J83" s="465"/>
      <c r="K83" s="414"/>
      <c r="L83" s="27"/>
    </row>
    <row r="84" spans="1:12" ht="15" x14ac:dyDescent="0.3">
      <c r="A84" s="409"/>
      <c r="B84" s="409"/>
      <c r="C84" s="410"/>
      <c r="D84" s="459" t="s">
        <v>127</v>
      </c>
      <c r="E84" s="459"/>
      <c r="F84" s="412"/>
      <c r="G84" s="413"/>
      <c r="H84" s="409"/>
      <c r="I84" s="409"/>
      <c r="J84" s="409"/>
      <c r="K84" s="409"/>
      <c r="L84" s="27"/>
    </row>
  </sheetData>
  <mergeCells count="7">
    <mergeCell ref="D84:E84"/>
    <mergeCell ref="A2:E2"/>
    <mergeCell ref="L3:M3"/>
    <mergeCell ref="A77:L78"/>
    <mergeCell ref="A80:C80"/>
    <mergeCell ref="D82:E82"/>
    <mergeCell ref="H82:J83"/>
  </mergeCells>
  <dataValidations count="1">
    <dataValidation type="list" allowBlank="1" showInputMessage="1" showErrorMessage="1" sqref="C10:C71" xr:uid="{00000000-0002-0000-0900-000000000000}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/>
  <dimension ref="A1:G93"/>
  <sheetViews>
    <sheetView showGridLines="0" zoomScaleNormal="100" zoomScaleSheetLayoutView="80" workbookViewId="0">
      <selection activeCell="G47" sqref="G47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3" t="s">
        <v>212</v>
      </c>
      <c r="B1" s="120"/>
      <c r="C1" s="466" t="s">
        <v>186</v>
      </c>
      <c r="D1" s="466"/>
      <c r="E1" s="104"/>
    </row>
    <row r="2" spans="1:5" x14ac:dyDescent="0.3">
      <c r="A2" s="75" t="s">
        <v>128</v>
      </c>
      <c r="B2" s="120"/>
      <c r="C2" s="467" t="str">
        <f>'ფორმა N1'!L2</f>
        <v>09/01/2020-09/21/2020</v>
      </c>
      <c r="D2" s="467"/>
      <c r="E2" s="104"/>
    </row>
    <row r="3" spans="1:5" x14ac:dyDescent="0.3">
      <c r="A3" s="115"/>
      <c r="B3" s="120"/>
      <c r="C3" s="76"/>
      <c r="D3" s="76"/>
      <c r="E3" s="104"/>
    </row>
    <row r="4" spans="1: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7"/>
    </row>
    <row r="5" spans="1:5" x14ac:dyDescent="0.3">
      <c r="A5" s="118" t="str">
        <f>'ფორმა N1'!A5</f>
        <v>მპგ "ერთიანი ნაციონალური მოძრაობა"</v>
      </c>
      <c r="B5" s="119"/>
      <c r="C5" s="119"/>
      <c r="D5" s="60"/>
      <c r="E5" s="107"/>
    </row>
    <row r="6" spans="1:5" x14ac:dyDescent="0.3">
      <c r="A6" s="76"/>
      <c r="B6" s="75"/>
      <c r="C6" s="75"/>
      <c r="D6" s="75"/>
      <c r="E6" s="107"/>
    </row>
    <row r="7" spans="1:5" x14ac:dyDescent="0.3">
      <c r="A7" s="114"/>
      <c r="B7" s="121"/>
      <c r="C7" s="122"/>
      <c r="D7" s="122"/>
      <c r="E7" s="104"/>
    </row>
    <row r="8" spans="1:5" ht="45" x14ac:dyDescent="0.3">
      <c r="A8" s="123" t="s">
        <v>101</v>
      </c>
      <c r="B8" s="123" t="s">
        <v>178</v>
      </c>
      <c r="C8" s="123" t="s">
        <v>286</v>
      </c>
      <c r="D8" s="123" t="s">
        <v>240</v>
      </c>
      <c r="E8" s="104"/>
    </row>
    <row r="9" spans="1:5" x14ac:dyDescent="0.3">
      <c r="A9" s="50"/>
      <c r="B9" s="51"/>
      <c r="C9" s="152"/>
      <c r="D9" s="152"/>
      <c r="E9" s="104"/>
    </row>
    <row r="10" spans="1:5" x14ac:dyDescent="0.3">
      <c r="A10" s="52" t="s">
        <v>179</v>
      </c>
      <c r="B10" s="53"/>
      <c r="C10" s="124">
        <f>SUM(C11,C34)</f>
        <v>4567129.1899999995</v>
      </c>
      <c r="D10" s="124">
        <f>SUM(D11,D34)</f>
        <v>4758931.58</v>
      </c>
      <c r="E10" s="104"/>
    </row>
    <row r="11" spans="1:5" x14ac:dyDescent="0.3">
      <c r="A11" s="54" t="s">
        <v>180</v>
      </c>
      <c r="B11" s="55"/>
      <c r="C11" s="84">
        <f>SUM(C12:C32)</f>
        <v>182690.06</v>
      </c>
      <c r="D11" s="84">
        <f>SUM(D12:D32)</f>
        <v>374492.44999999995</v>
      </c>
      <c r="E11" s="104"/>
    </row>
    <row r="12" spans="1:5" x14ac:dyDescent="0.3">
      <c r="A12" s="58">
        <v>1110</v>
      </c>
      <c r="B12" s="57" t="s">
        <v>130</v>
      </c>
      <c r="C12" s="8">
        <v>9.5500000000000007</v>
      </c>
      <c r="D12" s="8">
        <v>9.5500000000000007</v>
      </c>
      <c r="E12" s="104"/>
    </row>
    <row r="13" spans="1:5" x14ac:dyDescent="0.3">
      <c r="A13" s="58">
        <v>1120</v>
      </c>
      <c r="B13" s="57" t="s">
        <v>131</v>
      </c>
      <c r="C13" s="8"/>
      <c r="D13" s="8"/>
      <c r="E13" s="104"/>
    </row>
    <row r="14" spans="1:5" x14ac:dyDescent="0.3">
      <c r="A14" s="58">
        <v>1211</v>
      </c>
      <c r="B14" s="57" t="s">
        <v>132</v>
      </c>
      <c r="C14" s="8">
        <v>161053.75</v>
      </c>
      <c r="D14" s="438">
        <v>358281.11</v>
      </c>
      <c r="E14" s="104"/>
    </row>
    <row r="15" spans="1:5" x14ac:dyDescent="0.3">
      <c r="A15" s="58">
        <v>1212</v>
      </c>
      <c r="B15" s="57" t="s">
        <v>133</v>
      </c>
      <c r="C15" s="8"/>
      <c r="D15" s="8"/>
      <c r="E15" s="104"/>
    </row>
    <row r="16" spans="1:5" x14ac:dyDescent="0.3">
      <c r="A16" s="58">
        <v>1213</v>
      </c>
      <c r="B16" s="57" t="s">
        <v>134</v>
      </c>
      <c r="C16" s="8"/>
      <c r="D16" s="8"/>
      <c r="E16" s="104"/>
    </row>
    <row r="17" spans="1:5" x14ac:dyDescent="0.3">
      <c r="A17" s="58">
        <v>1214</v>
      </c>
      <c r="B17" s="57" t="s">
        <v>135</v>
      </c>
      <c r="C17" s="8"/>
      <c r="D17" s="8"/>
      <c r="E17" s="104"/>
    </row>
    <row r="18" spans="1:5" x14ac:dyDescent="0.3">
      <c r="A18" s="58">
        <v>1215</v>
      </c>
      <c r="B18" s="57" t="s">
        <v>136</v>
      </c>
      <c r="C18" s="8"/>
      <c r="D18" s="8"/>
      <c r="E18" s="104"/>
    </row>
    <row r="19" spans="1:5" x14ac:dyDescent="0.3">
      <c r="A19" s="58">
        <v>1300</v>
      </c>
      <c r="B19" s="57" t="s">
        <v>137</v>
      </c>
      <c r="C19" s="8"/>
      <c r="D19" s="8"/>
      <c r="E19" s="104"/>
    </row>
    <row r="20" spans="1:5" x14ac:dyDescent="0.3">
      <c r="A20" s="58">
        <v>1410</v>
      </c>
      <c r="B20" s="57" t="s">
        <v>138</v>
      </c>
      <c r="C20" s="8"/>
      <c r="D20" s="8"/>
      <c r="E20" s="104"/>
    </row>
    <row r="21" spans="1:5" x14ac:dyDescent="0.3">
      <c r="A21" s="58">
        <v>1421</v>
      </c>
      <c r="B21" s="57" t="s">
        <v>139</v>
      </c>
      <c r="C21" s="8"/>
      <c r="D21" s="8"/>
      <c r="E21" s="104"/>
    </row>
    <row r="22" spans="1:5" x14ac:dyDescent="0.3">
      <c r="A22" s="58">
        <v>1422</v>
      </c>
      <c r="B22" s="57" t="s">
        <v>140</v>
      </c>
      <c r="C22" s="8"/>
      <c r="D22" s="8"/>
      <c r="E22" s="104"/>
    </row>
    <row r="23" spans="1:5" x14ac:dyDescent="0.3">
      <c r="A23" s="58">
        <v>1423</v>
      </c>
      <c r="B23" s="57" t="s">
        <v>141</v>
      </c>
      <c r="C23" s="8"/>
      <c r="D23" s="8"/>
      <c r="E23" s="104"/>
    </row>
    <row r="24" spans="1:5" x14ac:dyDescent="0.3">
      <c r="A24" s="58">
        <v>1431</v>
      </c>
      <c r="B24" s="57" t="s">
        <v>142</v>
      </c>
      <c r="C24" s="8"/>
      <c r="D24" s="8"/>
      <c r="E24" s="104"/>
    </row>
    <row r="25" spans="1:5" x14ac:dyDescent="0.3">
      <c r="A25" s="58">
        <v>1432</v>
      </c>
      <c r="B25" s="57" t="s">
        <v>143</v>
      </c>
      <c r="C25" s="8"/>
      <c r="D25" s="8"/>
      <c r="E25" s="104"/>
    </row>
    <row r="26" spans="1:5" x14ac:dyDescent="0.3">
      <c r="A26" s="58">
        <v>1433</v>
      </c>
      <c r="B26" s="57" t="s">
        <v>144</v>
      </c>
      <c r="C26" s="8"/>
      <c r="D26" s="8"/>
      <c r="E26" s="104"/>
    </row>
    <row r="27" spans="1:5" x14ac:dyDescent="0.3">
      <c r="A27" s="58">
        <v>1441</v>
      </c>
      <c r="B27" s="57" t="s">
        <v>145</v>
      </c>
      <c r="C27" s="8"/>
      <c r="D27" s="8"/>
      <c r="E27" s="104"/>
    </row>
    <row r="28" spans="1:5" x14ac:dyDescent="0.3">
      <c r="A28" s="58">
        <v>1442</v>
      </c>
      <c r="B28" s="57" t="s">
        <v>146</v>
      </c>
      <c r="C28" s="8">
        <v>21626.76</v>
      </c>
      <c r="D28" s="8">
        <v>16201.79</v>
      </c>
      <c r="E28" s="104"/>
    </row>
    <row r="29" spans="1:5" x14ac:dyDescent="0.3">
      <c r="A29" s="58">
        <v>1443</v>
      </c>
      <c r="B29" s="57" t="s">
        <v>147</v>
      </c>
      <c r="C29" s="8"/>
      <c r="D29" s="8"/>
      <c r="E29" s="104"/>
    </row>
    <row r="30" spans="1:5" x14ac:dyDescent="0.3">
      <c r="A30" s="58">
        <v>1444</v>
      </c>
      <c r="B30" s="57" t="s">
        <v>148</v>
      </c>
      <c r="C30" s="8"/>
      <c r="D30" s="8"/>
      <c r="E30" s="104"/>
    </row>
    <row r="31" spans="1:5" x14ac:dyDescent="0.3">
      <c r="A31" s="58">
        <v>1445</v>
      </c>
      <c r="B31" s="57" t="s">
        <v>149</v>
      </c>
      <c r="C31" s="8"/>
      <c r="D31" s="8"/>
      <c r="E31" s="104"/>
    </row>
    <row r="32" spans="1:5" x14ac:dyDescent="0.3">
      <c r="A32" s="58">
        <v>1446</v>
      </c>
      <c r="B32" s="57" t="s">
        <v>150</v>
      </c>
      <c r="C32" s="8"/>
      <c r="D32" s="8"/>
      <c r="E32" s="104"/>
    </row>
    <row r="33" spans="1:5" x14ac:dyDescent="0.3">
      <c r="A33" s="31"/>
      <c r="E33" s="104"/>
    </row>
    <row r="34" spans="1:5" x14ac:dyDescent="0.3">
      <c r="A34" s="59" t="s">
        <v>181</v>
      </c>
      <c r="B34" s="57"/>
      <c r="C34" s="84">
        <f>SUM(C35:C42)</f>
        <v>4384439.13</v>
      </c>
      <c r="D34" s="84">
        <f>SUM(D35:D42)</f>
        <v>4384439.13</v>
      </c>
      <c r="E34" s="104"/>
    </row>
    <row r="35" spans="1:5" x14ac:dyDescent="0.3">
      <c r="A35" s="58">
        <v>2110</v>
      </c>
      <c r="B35" s="57" t="s">
        <v>89</v>
      </c>
      <c r="C35" s="8">
        <v>2952428.55</v>
      </c>
      <c r="D35" s="8">
        <v>2952428.55</v>
      </c>
      <c r="E35" s="104"/>
    </row>
    <row r="36" spans="1:5" x14ac:dyDescent="0.3">
      <c r="A36" s="58">
        <v>2120</v>
      </c>
      <c r="B36" s="57" t="s">
        <v>151</v>
      </c>
      <c r="C36" s="8">
        <v>223679.26</v>
      </c>
      <c r="D36" s="8">
        <v>223679.26</v>
      </c>
      <c r="E36" s="104"/>
    </row>
    <row r="37" spans="1:5" x14ac:dyDescent="0.3">
      <c r="A37" s="58">
        <v>2130</v>
      </c>
      <c r="B37" s="57" t="s">
        <v>90</v>
      </c>
      <c r="C37" s="8">
        <v>1179326.32</v>
      </c>
      <c r="D37" s="8">
        <v>1179326.32</v>
      </c>
      <c r="E37" s="104"/>
    </row>
    <row r="38" spans="1:5" x14ac:dyDescent="0.3">
      <c r="A38" s="58">
        <v>2140</v>
      </c>
      <c r="B38" s="57" t="s">
        <v>366</v>
      </c>
      <c r="C38" s="8"/>
      <c r="D38" s="8"/>
      <c r="E38" s="104"/>
    </row>
    <row r="39" spans="1:5" x14ac:dyDescent="0.3">
      <c r="A39" s="58">
        <v>2150</v>
      </c>
      <c r="B39" s="57" t="s">
        <v>369</v>
      </c>
      <c r="C39" s="8">
        <v>29005</v>
      </c>
      <c r="D39" s="8">
        <v>29005</v>
      </c>
      <c r="E39" s="104"/>
    </row>
    <row r="40" spans="1:5" x14ac:dyDescent="0.3">
      <c r="A40" s="58">
        <v>2220</v>
      </c>
      <c r="B40" s="57" t="s">
        <v>91</v>
      </c>
      <c r="C40" s="8"/>
      <c r="D40" s="8"/>
      <c r="E40" s="104"/>
    </row>
    <row r="41" spans="1:5" x14ac:dyDescent="0.3">
      <c r="A41" s="58">
        <v>2300</v>
      </c>
      <c r="B41" s="57" t="s">
        <v>152</v>
      </c>
      <c r="C41" s="8"/>
      <c r="D41" s="8"/>
      <c r="E41" s="104"/>
    </row>
    <row r="42" spans="1:5" x14ac:dyDescent="0.3">
      <c r="A42" s="58">
        <v>2400</v>
      </c>
      <c r="B42" s="57" t="s">
        <v>153</v>
      </c>
      <c r="C42" s="8"/>
      <c r="D42" s="8"/>
      <c r="E42" s="104"/>
    </row>
    <row r="43" spans="1:5" x14ac:dyDescent="0.3">
      <c r="A43" s="32"/>
      <c r="E43" s="104"/>
    </row>
    <row r="44" spans="1:5" x14ac:dyDescent="0.3">
      <c r="A44" s="56" t="s">
        <v>185</v>
      </c>
      <c r="B44" s="57"/>
      <c r="C44" s="84">
        <f>SUM(C45,C64)</f>
        <v>4567129.1899999995</v>
      </c>
      <c r="D44" s="84">
        <f>SUM(D45,D64)</f>
        <v>4758931.58</v>
      </c>
      <c r="E44" s="104"/>
    </row>
    <row r="45" spans="1:5" x14ac:dyDescent="0.3">
      <c r="A45" s="59" t="s">
        <v>182</v>
      </c>
      <c r="B45" s="57"/>
      <c r="C45" s="84">
        <f>SUM(C46:C61)</f>
        <v>527089.68000000005</v>
      </c>
      <c r="D45" s="84">
        <f>SUM(D46:D61)</f>
        <v>635153.86</v>
      </c>
      <c r="E45" s="104"/>
    </row>
    <row r="46" spans="1:5" x14ac:dyDescent="0.3">
      <c r="A46" s="58">
        <v>3100</v>
      </c>
      <c r="B46" s="57" t="s">
        <v>154</v>
      </c>
      <c r="C46" s="8"/>
      <c r="D46" s="8"/>
      <c r="E46" s="104"/>
    </row>
    <row r="47" spans="1:5" x14ac:dyDescent="0.3">
      <c r="A47" s="58">
        <v>3210</v>
      </c>
      <c r="B47" s="57" t="s">
        <v>155</v>
      </c>
      <c r="C47" s="8">
        <v>527089.68000000005</v>
      </c>
      <c r="D47" s="8">
        <v>635153.86</v>
      </c>
      <c r="E47" s="104"/>
    </row>
    <row r="48" spans="1:5" x14ac:dyDescent="0.3">
      <c r="A48" s="58">
        <v>3221</v>
      </c>
      <c r="B48" s="57" t="s">
        <v>156</v>
      </c>
      <c r="C48" s="8"/>
      <c r="D48" s="8"/>
      <c r="E48" s="104"/>
    </row>
    <row r="49" spans="1:5" x14ac:dyDescent="0.3">
      <c r="A49" s="58">
        <v>3222</v>
      </c>
      <c r="B49" s="57" t="s">
        <v>157</v>
      </c>
      <c r="C49" s="8"/>
      <c r="D49" s="8"/>
      <c r="E49" s="104"/>
    </row>
    <row r="50" spans="1:5" x14ac:dyDescent="0.3">
      <c r="A50" s="58">
        <v>3223</v>
      </c>
      <c r="B50" s="57" t="s">
        <v>158</v>
      </c>
      <c r="C50" s="8"/>
      <c r="D50" s="8"/>
      <c r="E50" s="104"/>
    </row>
    <row r="51" spans="1:5" x14ac:dyDescent="0.3">
      <c r="A51" s="58">
        <v>3224</v>
      </c>
      <c r="B51" s="57" t="s">
        <v>159</v>
      </c>
      <c r="C51" s="8"/>
      <c r="D51" s="8"/>
      <c r="E51" s="104"/>
    </row>
    <row r="52" spans="1:5" x14ac:dyDescent="0.3">
      <c r="A52" s="58">
        <v>3231</v>
      </c>
      <c r="B52" s="57" t="s">
        <v>160</v>
      </c>
      <c r="C52" s="8"/>
      <c r="D52" s="8"/>
      <c r="E52" s="104"/>
    </row>
    <row r="53" spans="1:5" x14ac:dyDescent="0.3">
      <c r="A53" s="58">
        <v>3232</v>
      </c>
      <c r="B53" s="57" t="s">
        <v>161</v>
      </c>
      <c r="C53" s="8"/>
      <c r="D53" s="8"/>
      <c r="E53" s="104"/>
    </row>
    <row r="54" spans="1:5" x14ac:dyDescent="0.3">
      <c r="A54" s="58">
        <v>3234</v>
      </c>
      <c r="B54" s="57" t="s">
        <v>162</v>
      </c>
      <c r="C54" s="8"/>
      <c r="D54" s="8"/>
      <c r="E54" s="104"/>
    </row>
    <row r="55" spans="1:5" ht="30" x14ac:dyDescent="0.3">
      <c r="A55" s="58">
        <v>3236</v>
      </c>
      <c r="B55" s="57" t="s">
        <v>177</v>
      </c>
      <c r="C55" s="8"/>
      <c r="D55" s="8"/>
      <c r="E55" s="104"/>
    </row>
    <row r="56" spans="1:5" ht="45" x14ac:dyDescent="0.3">
      <c r="A56" s="58">
        <v>3237</v>
      </c>
      <c r="B56" s="57" t="s">
        <v>163</v>
      </c>
      <c r="C56" s="8"/>
      <c r="D56" s="8"/>
      <c r="E56" s="104"/>
    </row>
    <row r="57" spans="1:5" x14ac:dyDescent="0.3">
      <c r="A57" s="58">
        <v>3241</v>
      </c>
      <c r="B57" s="57" t="s">
        <v>164</v>
      </c>
      <c r="C57" s="8"/>
      <c r="D57" s="8"/>
      <c r="E57" s="104"/>
    </row>
    <row r="58" spans="1:5" x14ac:dyDescent="0.3">
      <c r="A58" s="58">
        <v>3242</v>
      </c>
      <c r="B58" s="57" t="s">
        <v>165</v>
      </c>
      <c r="C58" s="8"/>
      <c r="D58" s="8"/>
      <c r="E58" s="104"/>
    </row>
    <row r="59" spans="1:5" x14ac:dyDescent="0.3">
      <c r="A59" s="58">
        <v>3243</v>
      </c>
      <c r="B59" s="57" t="s">
        <v>166</v>
      </c>
      <c r="C59" s="8"/>
      <c r="D59" s="8"/>
      <c r="E59" s="104"/>
    </row>
    <row r="60" spans="1:5" x14ac:dyDescent="0.3">
      <c r="A60" s="58">
        <v>3245</v>
      </c>
      <c r="B60" s="57" t="s">
        <v>167</v>
      </c>
      <c r="C60" s="8"/>
      <c r="D60" s="8"/>
      <c r="E60" s="104"/>
    </row>
    <row r="61" spans="1:5" x14ac:dyDescent="0.3">
      <c r="A61" s="58">
        <v>3246</v>
      </c>
      <c r="B61" s="57" t="s">
        <v>168</v>
      </c>
      <c r="C61" s="8"/>
      <c r="D61" s="8"/>
      <c r="E61" s="104"/>
    </row>
    <row r="62" spans="1:5" x14ac:dyDescent="0.3">
      <c r="A62" s="32"/>
      <c r="E62" s="104"/>
    </row>
    <row r="63" spans="1:5" x14ac:dyDescent="0.3">
      <c r="A63" s="33"/>
      <c r="E63" s="104"/>
    </row>
    <row r="64" spans="1:5" x14ac:dyDescent="0.3">
      <c r="A64" s="59" t="s">
        <v>183</v>
      </c>
      <c r="B64" s="57"/>
      <c r="C64" s="84">
        <f>SUM(C65:C67)</f>
        <v>4040039.5099999993</v>
      </c>
      <c r="D64" s="84">
        <f>SUM(D65:D67)</f>
        <v>4123777.72</v>
      </c>
      <c r="E64" s="104"/>
    </row>
    <row r="65" spans="1:5" x14ac:dyDescent="0.3">
      <c r="A65" s="58">
        <v>5100</v>
      </c>
      <c r="B65" s="57" t="s">
        <v>238</v>
      </c>
      <c r="C65" s="8"/>
      <c r="D65" s="8"/>
      <c r="E65" s="104"/>
    </row>
    <row r="66" spans="1:5" x14ac:dyDescent="0.3">
      <c r="A66" s="58">
        <v>5220</v>
      </c>
      <c r="B66" s="57" t="s">
        <v>378</v>
      </c>
      <c r="C66" s="8">
        <v>4040039.5099999993</v>
      </c>
      <c r="D66" s="8">
        <v>4123777.72</v>
      </c>
      <c r="E66" s="104"/>
    </row>
    <row r="67" spans="1:5" x14ac:dyDescent="0.3">
      <c r="A67" s="58">
        <v>5230</v>
      </c>
      <c r="B67" s="57" t="s">
        <v>379</v>
      </c>
      <c r="C67" s="8"/>
      <c r="D67" s="8"/>
      <c r="E67" s="104"/>
    </row>
    <row r="68" spans="1:5" x14ac:dyDescent="0.3">
      <c r="A68" s="32"/>
      <c r="E68" s="104"/>
    </row>
    <row r="69" spans="1:5" x14ac:dyDescent="0.3">
      <c r="A69" s="2"/>
      <c r="E69" s="104"/>
    </row>
    <row r="70" spans="1:5" x14ac:dyDescent="0.3">
      <c r="A70" s="56" t="s">
        <v>184</v>
      </c>
      <c r="B70" s="57"/>
      <c r="C70" s="8"/>
      <c r="D70" s="8"/>
      <c r="E70" s="104"/>
    </row>
    <row r="71" spans="1:5" ht="30" x14ac:dyDescent="0.3">
      <c r="A71" s="58">
        <v>1</v>
      </c>
      <c r="B71" s="57" t="s">
        <v>169</v>
      </c>
      <c r="C71" s="8"/>
      <c r="D71" s="8"/>
      <c r="E71" s="104"/>
    </row>
    <row r="72" spans="1:5" x14ac:dyDescent="0.3">
      <c r="A72" s="58">
        <v>2</v>
      </c>
      <c r="B72" s="57" t="s">
        <v>170</v>
      </c>
      <c r="C72" s="8"/>
      <c r="D72" s="8"/>
      <c r="E72" s="104"/>
    </row>
    <row r="73" spans="1:5" x14ac:dyDescent="0.3">
      <c r="A73" s="58">
        <v>3</v>
      </c>
      <c r="B73" s="57" t="s">
        <v>171</v>
      </c>
      <c r="C73" s="8"/>
      <c r="D73" s="8"/>
      <c r="E73" s="104"/>
    </row>
    <row r="74" spans="1:5" x14ac:dyDescent="0.3">
      <c r="A74" s="58">
        <v>4</v>
      </c>
      <c r="B74" s="57" t="s">
        <v>334</v>
      </c>
      <c r="C74" s="8"/>
      <c r="D74" s="8"/>
      <c r="E74" s="104"/>
    </row>
    <row r="75" spans="1:5" x14ac:dyDescent="0.3">
      <c r="A75" s="58">
        <v>5</v>
      </c>
      <c r="B75" s="57" t="s">
        <v>172</v>
      </c>
      <c r="C75" s="8"/>
      <c r="D75" s="8"/>
      <c r="E75" s="104"/>
    </row>
    <row r="76" spans="1:5" x14ac:dyDescent="0.3">
      <c r="A76" s="58">
        <v>6</v>
      </c>
      <c r="B76" s="57" t="s">
        <v>173</v>
      </c>
      <c r="C76" s="8"/>
      <c r="D76" s="8"/>
      <c r="E76" s="104"/>
    </row>
    <row r="77" spans="1:5" x14ac:dyDescent="0.3">
      <c r="A77" s="58">
        <v>7</v>
      </c>
      <c r="B77" s="57" t="s">
        <v>174</v>
      </c>
      <c r="C77" s="8"/>
      <c r="D77" s="8"/>
      <c r="E77" s="104"/>
    </row>
    <row r="78" spans="1:5" x14ac:dyDescent="0.3">
      <c r="A78" s="58">
        <v>8</v>
      </c>
      <c r="B78" s="57" t="s">
        <v>175</v>
      </c>
      <c r="C78" s="8"/>
      <c r="D78" s="8"/>
      <c r="E78" s="104"/>
    </row>
    <row r="79" spans="1:5" x14ac:dyDescent="0.3">
      <c r="A79" s="58">
        <v>9</v>
      </c>
      <c r="B79" s="57" t="s">
        <v>176</v>
      </c>
      <c r="C79" s="8"/>
      <c r="D79" s="8"/>
      <c r="E79" s="104"/>
    </row>
    <row r="83" spans="1:7" x14ac:dyDescent="0.3">
      <c r="A83" s="2"/>
      <c r="B83" s="2"/>
    </row>
    <row r="84" spans="1:7" x14ac:dyDescent="0.3">
      <c r="A84" s="68" t="s">
        <v>96</v>
      </c>
      <c r="B84" s="2"/>
      <c r="E84" s="5"/>
    </row>
    <row r="85" spans="1:7" x14ac:dyDescent="0.3">
      <c r="A85" s="2"/>
      <c r="B85" s="2"/>
      <c r="E85"/>
      <c r="F85"/>
      <c r="G85"/>
    </row>
    <row r="86" spans="1:7" x14ac:dyDescent="0.3">
      <c r="A86" s="2"/>
      <c r="B86" s="2"/>
      <c r="D86" s="12"/>
      <c r="E86"/>
      <c r="F86"/>
      <c r="G86"/>
    </row>
    <row r="87" spans="1:7" x14ac:dyDescent="0.3">
      <c r="A87"/>
      <c r="B87" s="68" t="s">
        <v>386</v>
      </c>
      <c r="D87" s="12"/>
      <c r="E87"/>
      <c r="F87"/>
      <c r="G87"/>
    </row>
    <row r="88" spans="1:7" x14ac:dyDescent="0.3">
      <c r="A88"/>
      <c r="B88" s="2" t="s">
        <v>387</v>
      </c>
      <c r="D88" s="12"/>
      <c r="E88"/>
      <c r="F88"/>
      <c r="G88"/>
    </row>
    <row r="89" spans="1:7" customFormat="1" ht="12.75" x14ac:dyDescent="0.2">
      <c r="B89" s="65" t="s">
        <v>127</v>
      </c>
    </row>
    <row r="90" spans="1:7" customFormat="1" ht="12.75" x14ac:dyDescent="0.2"/>
    <row r="91" spans="1:7" customFormat="1" ht="12.75" x14ac:dyDescent="0.2"/>
    <row r="92" spans="1:7" customFormat="1" ht="12.75" x14ac:dyDescent="0.2"/>
    <row r="93" spans="1:7" customFormat="1" ht="12.75" x14ac:dyDescent="0.2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K25"/>
  <sheetViews>
    <sheetView showGridLines="0" zoomScaleNormal="100" zoomScaleSheetLayoutView="80" workbookViewId="0">
      <selection activeCell="I14" sqref="I14"/>
    </sheetView>
  </sheetViews>
  <sheetFormatPr defaultRowHeight="15" x14ac:dyDescent="0.3"/>
  <cols>
    <col min="1" max="1" width="4.85546875" style="2" customWidth="1"/>
    <col min="2" max="2" width="15.7109375" style="2" customWidth="1"/>
    <col min="3" max="3" width="26.285156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3" t="s">
        <v>392</v>
      </c>
      <c r="B1" s="75"/>
      <c r="C1" s="75"/>
      <c r="D1" s="75"/>
      <c r="E1" s="75"/>
      <c r="F1" s="75"/>
      <c r="G1" s="75"/>
      <c r="H1" s="75"/>
      <c r="I1" s="454" t="s">
        <v>97</v>
      </c>
      <c r="J1" s="454"/>
      <c r="K1" s="104"/>
    </row>
    <row r="2" spans="1:11" x14ac:dyDescent="0.3">
      <c r="A2" s="75" t="s">
        <v>128</v>
      </c>
      <c r="B2" s="75"/>
      <c r="C2" s="75"/>
      <c r="D2" s="75"/>
      <c r="E2" s="75"/>
      <c r="F2" s="75"/>
      <c r="G2" s="75"/>
      <c r="H2" s="75"/>
      <c r="I2" s="452" t="str">
        <f>'ფორმა N1'!L2</f>
        <v>09/01/2020-09/21/2020</v>
      </c>
      <c r="J2" s="453"/>
      <c r="K2" s="104"/>
    </row>
    <row r="3" spans="1:11" x14ac:dyDescent="0.3">
      <c r="A3" s="75"/>
      <c r="B3" s="75"/>
      <c r="C3" s="75"/>
      <c r="D3" s="75"/>
      <c r="E3" s="75"/>
      <c r="F3" s="75"/>
      <c r="G3" s="75"/>
      <c r="H3" s="75"/>
      <c r="I3" s="74"/>
      <c r="J3" s="74"/>
      <c r="K3" s="104"/>
    </row>
    <row r="4" spans="1:11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5"/>
      <c r="G4" s="75"/>
      <c r="H4" s="75"/>
      <c r="I4" s="75"/>
      <c r="J4" s="75"/>
      <c r="K4" s="104"/>
    </row>
    <row r="5" spans="1:11" x14ac:dyDescent="0.3">
      <c r="A5" s="202" t="str">
        <f>'ფორმა N1'!A5</f>
        <v>მპგ "ერთიანი ნაციონალური მოძრაობა"</v>
      </c>
      <c r="B5" s="339"/>
      <c r="C5" s="339"/>
      <c r="D5" s="339"/>
      <c r="E5" s="339"/>
      <c r="F5" s="340"/>
      <c r="G5" s="339"/>
      <c r="H5" s="339"/>
      <c r="I5" s="339"/>
      <c r="J5" s="339"/>
      <c r="K5" s="104"/>
    </row>
    <row r="6" spans="1:11" x14ac:dyDescent="0.3">
      <c r="A6" s="76"/>
      <c r="B6" s="76"/>
      <c r="C6" s="75"/>
      <c r="D6" s="75"/>
      <c r="E6" s="75"/>
      <c r="F6" s="125"/>
      <c r="G6" s="75"/>
      <c r="H6" s="75"/>
      <c r="I6" s="75"/>
      <c r="J6" s="75"/>
      <c r="K6" s="104"/>
    </row>
    <row r="7" spans="1:11" x14ac:dyDescent="0.3">
      <c r="A7" s="126"/>
      <c r="B7" s="122"/>
      <c r="C7" s="122"/>
      <c r="D7" s="122"/>
      <c r="E7" s="122"/>
      <c r="F7" s="122"/>
      <c r="G7" s="122"/>
      <c r="H7" s="122"/>
      <c r="I7" s="122"/>
      <c r="J7" s="122"/>
      <c r="K7" s="104"/>
    </row>
    <row r="8" spans="1:11" s="27" customFormat="1" ht="45" x14ac:dyDescent="0.3">
      <c r="A8" s="128" t="s">
        <v>64</v>
      </c>
      <c r="B8" s="128" t="s">
        <v>99</v>
      </c>
      <c r="C8" s="129" t="s">
        <v>101</v>
      </c>
      <c r="D8" s="129" t="s">
        <v>258</v>
      </c>
      <c r="E8" s="129" t="s">
        <v>100</v>
      </c>
      <c r="F8" s="127" t="s">
        <v>239</v>
      </c>
      <c r="G8" s="127" t="s">
        <v>277</v>
      </c>
      <c r="H8" s="127" t="s">
        <v>278</v>
      </c>
      <c r="I8" s="127" t="s">
        <v>240</v>
      </c>
      <c r="J8" s="130" t="s">
        <v>102</v>
      </c>
      <c r="K8" s="104"/>
    </row>
    <row r="9" spans="1:11" s="27" customFormat="1" x14ac:dyDescent="0.3">
      <c r="A9" s="156">
        <v>1</v>
      </c>
      <c r="B9" s="156">
        <v>2</v>
      </c>
      <c r="C9" s="157">
        <v>3</v>
      </c>
      <c r="D9" s="157">
        <v>4</v>
      </c>
      <c r="E9" s="157">
        <v>5</v>
      </c>
      <c r="F9" s="157">
        <v>6</v>
      </c>
      <c r="G9" s="157">
        <v>7</v>
      </c>
      <c r="H9" s="157">
        <v>8</v>
      </c>
      <c r="I9" s="157">
        <v>9</v>
      </c>
      <c r="J9" s="157">
        <v>10</v>
      </c>
      <c r="K9" s="104"/>
    </row>
    <row r="10" spans="1:11" s="27" customFormat="1" x14ac:dyDescent="0.3">
      <c r="A10" s="153">
        <v>1</v>
      </c>
      <c r="B10" s="439" t="s">
        <v>491</v>
      </c>
      <c r="C10" s="154" t="s">
        <v>1616</v>
      </c>
      <c r="D10" s="155" t="s">
        <v>209</v>
      </c>
      <c r="E10" s="440" t="s">
        <v>1617</v>
      </c>
      <c r="F10" s="28">
        <v>161053.75000000006</v>
      </c>
      <c r="G10" s="28">
        <v>531429</v>
      </c>
      <c r="H10" s="28">
        <v>334201.64</v>
      </c>
      <c r="I10" s="28">
        <f>F10+G10-H10</f>
        <v>358281.11</v>
      </c>
      <c r="J10" s="28" t="s">
        <v>1618</v>
      </c>
      <c r="K10" s="104"/>
    </row>
    <row r="11" spans="1:11" x14ac:dyDescent="0.3">
      <c r="A11" s="103"/>
      <c r="B11" s="103"/>
      <c r="C11" s="103"/>
      <c r="D11" s="103"/>
      <c r="E11" s="103"/>
      <c r="F11" s="103"/>
      <c r="G11" s="103"/>
      <c r="H11" s="103"/>
      <c r="I11" s="103"/>
      <c r="J11" s="103"/>
    </row>
    <row r="12" spans="1:11" x14ac:dyDescent="0.3">
      <c r="A12" s="103"/>
      <c r="B12" s="103"/>
      <c r="C12" s="103"/>
      <c r="D12" s="103"/>
      <c r="E12" s="103"/>
      <c r="F12" s="103"/>
      <c r="G12" s="103"/>
      <c r="H12" s="103"/>
      <c r="I12" s="103"/>
      <c r="J12" s="103"/>
    </row>
    <row r="13" spans="1:11" x14ac:dyDescent="0.3">
      <c r="A13" s="103"/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1" x14ac:dyDescent="0.3">
      <c r="A14" s="103"/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1" x14ac:dyDescent="0.3">
      <c r="A15" s="103"/>
      <c r="B15" s="211" t="s">
        <v>96</v>
      </c>
      <c r="C15" s="103"/>
      <c r="D15" s="103"/>
      <c r="E15" s="103"/>
      <c r="F15" s="212"/>
      <c r="G15" s="103"/>
      <c r="H15" s="103"/>
      <c r="I15" s="103"/>
      <c r="J15" s="103"/>
    </row>
    <row r="16" spans="1:11" x14ac:dyDescent="0.3">
      <c r="A16" s="103"/>
      <c r="B16" s="103"/>
      <c r="C16" s="103"/>
      <c r="D16" s="103"/>
      <c r="E16" s="103"/>
      <c r="F16" s="100"/>
      <c r="G16" s="100"/>
      <c r="H16" s="100"/>
      <c r="I16" s="100"/>
      <c r="J16" s="100"/>
    </row>
    <row r="17" spans="1:10" x14ac:dyDescent="0.3">
      <c r="A17" s="103"/>
      <c r="B17" s="103"/>
      <c r="C17" s="250"/>
      <c r="D17" s="103"/>
      <c r="E17" s="103"/>
      <c r="F17" s="250"/>
      <c r="G17" s="251"/>
      <c r="H17" s="251"/>
      <c r="I17" s="100"/>
      <c r="J17" s="100"/>
    </row>
    <row r="18" spans="1:10" x14ac:dyDescent="0.3">
      <c r="A18" s="100"/>
      <c r="B18" s="103"/>
      <c r="C18" s="213" t="s">
        <v>251</v>
      </c>
      <c r="D18" s="213"/>
      <c r="E18" s="103"/>
      <c r="F18" s="103" t="s">
        <v>256</v>
      </c>
      <c r="G18" s="100"/>
      <c r="H18" s="100"/>
      <c r="I18" s="100"/>
      <c r="J18" s="100"/>
    </row>
    <row r="19" spans="1:10" x14ac:dyDescent="0.3">
      <c r="A19" s="100"/>
      <c r="B19" s="103"/>
      <c r="C19" s="214" t="s">
        <v>127</v>
      </c>
      <c r="D19" s="103"/>
      <c r="E19" s="103"/>
      <c r="F19" s="103" t="s">
        <v>252</v>
      </c>
      <c r="G19" s="100"/>
      <c r="H19" s="100"/>
      <c r="I19" s="100"/>
      <c r="J19" s="100"/>
    </row>
    <row r="20" spans="1:10" customFormat="1" x14ac:dyDescent="0.3">
      <c r="A20" s="100"/>
      <c r="B20" s="103"/>
      <c r="C20" s="103"/>
      <c r="D20" s="214"/>
      <c r="E20" s="100"/>
      <c r="F20" s="100"/>
      <c r="G20" s="100"/>
      <c r="H20" s="100"/>
      <c r="I20" s="100"/>
      <c r="J20" s="100"/>
    </row>
    <row r="21" spans="1:10" customFormat="1" ht="12.75" x14ac:dyDescent="0.2">
      <c r="A21" s="100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 xr:uid="{00000000-0002-0000-0B00-000000000000}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 xr:uid="{00000000-0002-0000-0B00-000001000000}"/>
    <dataValidation allowBlank="1" showInputMessage="1" showErrorMessage="1" prompt="თვე/დღე/წელი" sqref="J10" xr:uid="{00000000-0002-0000-0B00-000002000000}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6"/>
  <sheetViews>
    <sheetView view="pageBreakPreview" zoomScale="80" zoomScaleNormal="100" zoomScaleSheetLayoutView="80" workbookViewId="0">
      <selection activeCell="G13" sqref="G13"/>
    </sheetView>
  </sheetViews>
  <sheetFormatPr defaultRowHeight="15" x14ac:dyDescent="0.3"/>
  <cols>
    <col min="1" max="1" width="12" style="180" customWidth="1"/>
    <col min="2" max="2" width="13.28515625" style="180" customWidth="1"/>
    <col min="3" max="3" width="21.42578125" style="180" customWidth="1"/>
    <col min="4" max="4" width="17.85546875" style="180" customWidth="1"/>
    <col min="5" max="5" width="12.7109375" style="180" customWidth="1"/>
    <col min="6" max="6" width="36.85546875" style="180" customWidth="1"/>
    <col min="7" max="7" width="22.28515625" style="180" customWidth="1"/>
    <col min="8" max="8" width="0.5703125" style="180" customWidth="1"/>
    <col min="9" max="16384" width="9.140625" style="180"/>
  </cols>
  <sheetData>
    <row r="1" spans="1:8" x14ac:dyDescent="0.3">
      <c r="A1" s="73" t="s">
        <v>337</v>
      </c>
      <c r="B1" s="75"/>
      <c r="C1" s="75"/>
      <c r="D1" s="75"/>
      <c r="E1" s="75"/>
      <c r="F1" s="75"/>
      <c r="G1" s="160" t="s">
        <v>97</v>
      </c>
      <c r="H1" s="161"/>
    </row>
    <row r="2" spans="1:8" x14ac:dyDescent="0.3">
      <c r="A2" s="75" t="s">
        <v>128</v>
      </c>
      <c r="B2" s="75"/>
      <c r="C2" s="75"/>
      <c r="D2" s="75"/>
      <c r="E2" s="75"/>
      <c r="F2" s="75"/>
      <c r="G2" s="162" t="str">
        <f>'ფორმა N1'!L2</f>
        <v>09/01/2020-09/21/2020</v>
      </c>
      <c r="H2" s="161"/>
    </row>
    <row r="3" spans="1:8" x14ac:dyDescent="0.3">
      <c r="A3" s="75"/>
      <c r="B3" s="75"/>
      <c r="C3" s="75"/>
      <c r="D3" s="75"/>
      <c r="E3" s="75"/>
      <c r="F3" s="75"/>
      <c r="G3" s="101"/>
      <c r="H3" s="161"/>
    </row>
    <row r="4" spans="1:8" x14ac:dyDescent="0.3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3"/>
    </row>
    <row r="5" spans="1:8" x14ac:dyDescent="0.3">
      <c r="A5" s="202" t="str">
        <f>'ფორმა N1'!A5</f>
        <v>მპგ "ერთიანი ნაციონალური მოძრაობა"</v>
      </c>
      <c r="B5" s="202"/>
      <c r="C5" s="202"/>
      <c r="D5" s="202"/>
      <c r="E5" s="202"/>
      <c r="F5" s="202"/>
      <c r="G5" s="202"/>
      <c r="H5" s="103"/>
    </row>
    <row r="6" spans="1:8" x14ac:dyDescent="0.3">
      <c r="A6" s="76"/>
      <c r="B6" s="75"/>
      <c r="C6" s="75"/>
      <c r="D6" s="75"/>
      <c r="E6" s="75"/>
      <c r="F6" s="75"/>
      <c r="G6" s="75"/>
      <c r="H6" s="103"/>
    </row>
    <row r="7" spans="1:8" x14ac:dyDescent="0.3">
      <c r="A7" s="75"/>
      <c r="B7" s="75"/>
      <c r="C7" s="75"/>
      <c r="D7" s="75"/>
      <c r="E7" s="75"/>
      <c r="F7" s="75"/>
      <c r="G7" s="75"/>
      <c r="H7" s="104"/>
    </row>
    <row r="8" spans="1:8" ht="45.75" customHeight="1" x14ac:dyDescent="0.3">
      <c r="A8" s="163" t="s">
        <v>295</v>
      </c>
      <c r="B8" s="163" t="s">
        <v>129</v>
      </c>
      <c r="C8" s="164" t="s">
        <v>335</v>
      </c>
      <c r="D8" s="164" t="s">
        <v>336</v>
      </c>
      <c r="E8" s="164" t="s">
        <v>258</v>
      </c>
      <c r="F8" s="163" t="s">
        <v>300</v>
      </c>
      <c r="G8" s="164" t="s">
        <v>296</v>
      </c>
      <c r="H8" s="104"/>
    </row>
    <row r="9" spans="1:8" x14ac:dyDescent="0.3">
      <c r="A9" s="165" t="s">
        <v>297</v>
      </c>
      <c r="B9" s="166"/>
      <c r="C9" s="167"/>
      <c r="D9" s="168"/>
      <c r="E9" s="168"/>
      <c r="F9" s="168"/>
      <c r="G9" s="169">
        <v>9.5500000000000007</v>
      </c>
      <c r="H9" s="104"/>
    </row>
    <row r="10" spans="1:8" ht="15.75" x14ac:dyDescent="0.3">
      <c r="A10" s="166">
        <v>1</v>
      </c>
      <c r="B10" s="151"/>
      <c r="C10" s="170"/>
      <c r="D10" s="171"/>
      <c r="E10" s="171"/>
      <c r="F10" s="171"/>
      <c r="G10" s="172" t="str">
        <f>IF(ISBLANK(B10),"",G9+C10-D10)</f>
        <v/>
      </c>
      <c r="H10" s="104"/>
    </row>
    <row r="11" spans="1:8" ht="15.75" x14ac:dyDescent="0.3">
      <c r="A11" s="166">
        <v>2</v>
      </c>
      <c r="B11" s="151"/>
      <c r="C11" s="170"/>
      <c r="D11" s="171"/>
      <c r="E11" s="171"/>
      <c r="F11" s="171"/>
      <c r="G11" s="172" t="str">
        <f t="shared" ref="G11" si="0">IF(ISBLANK(B11),"",G10+C11-D11)</f>
        <v/>
      </c>
      <c r="H11" s="104"/>
    </row>
    <row r="12" spans="1:8" ht="15.75" x14ac:dyDescent="0.3">
      <c r="A12" s="166" t="s">
        <v>261</v>
      </c>
      <c r="B12" s="151"/>
      <c r="C12" s="173"/>
      <c r="D12" s="174"/>
      <c r="E12" s="174"/>
      <c r="F12" s="174"/>
      <c r="G12" s="172" t="str">
        <f>IF(ISBLANK(B12),"",#REF!+C12-D12)</f>
        <v/>
      </c>
      <c r="H12" s="104"/>
    </row>
    <row r="13" spans="1:8" x14ac:dyDescent="0.3">
      <c r="A13" s="175" t="s">
        <v>298</v>
      </c>
      <c r="B13" s="176"/>
      <c r="C13" s="177"/>
      <c r="D13" s="178"/>
      <c r="E13" s="178"/>
      <c r="F13" s="179"/>
      <c r="G13" s="441">
        <v>9.5500000000000007</v>
      </c>
      <c r="H13" s="104"/>
    </row>
    <row r="17" spans="1:10" x14ac:dyDescent="0.3">
      <c r="B17" s="182" t="s">
        <v>96</v>
      </c>
      <c r="F17" s="183"/>
    </row>
    <row r="18" spans="1:10" x14ac:dyDescent="0.3">
      <c r="F18" s="181"/>
      <c r="G18" s="181"/>
      <c r="H18" s="181"/>
      <c r="I18" s="181"/>
      <c r="J18" s="181"/>
    </row>
    <row r="19" spans="1:10" x14ac:dyDescent="0.3">
      <c r="C19" s="184"/>
      <c r="F19" s="184"/>
      <c r="G19" s="185"/>
      <c r="H19" s="181"/>
      <c r="I19" s="181"/>
      <c r="J19" s="181"/>
    </row>
    <row r="20" spans="1:10" x14ac:dyDescent="0.3">
      <c r="A20" s="181"/>
      <c r="C20" s="186" t="s">
        <v>251</v>
      </c>
      <c r="F20" s="187" t="s">
        <v>256</v>
      </c>
      <c r="G20" s="185"/>
      <c r="H20" s="181"/>
      <c r="I20" s="181"/>
      <c r="J20" s="181"/>
    </row>
    <row r="21" spans="1:10" x14ac:dyDescent="0.3">
      <c r="A21" s="181"/>
      <c r="C21" s="188" t="s">
        <v>127</v>
      </c>
      <c r="F21" s="180" t="s">
        <v>252</v>
      </c>
      <c r="G21" s="181"/>
      <c r="H21" s="181"/>
      <c r="I21" s="181"/>
      <c r="J21" s="181"/>
    </row>
    <row r="22" spans="1:10" s="181" customFormat="1" x14ac:dyDescent="0.3">
      <c r="B22" s="180"/>
    </row>
    <row r="23" spans="1:10" s="181" customFormat="1" ht="12.75" x14ac:dyDescent="0.2"/>
    <row r="24" spans="1:10" s="181" customFormat="1" ht="12.75" x14ac:dyDescent="0.2"/>
    <row r="25" spans="1:10" s="181" customFormat="1" ht="12.75" x14ac:dyDescent="0.2"/>
    <row r="26" spans="1:10" s="181" customFormat="1" ht="12.75" x14ac:dyDescent="0.2"/>
  </sheetData>
  <dataValidations count="1">
    <dataValidation allowBlank="1" showInputMessage="1" showErrorMessage="1" prompt="თვე/დღე/წელი" sqref="B10:B12" xr:uid="{00000000-0002-0000-0C00-000000000000}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>
    <pageSetUpPr fitToPage="1"/>
  </sheetPr>
  <dimension ref="A1:L53"/>
  <sheetViews>
    <sheetView showGridLines="0" view="pageBreakPreview" topLeftCell="A28" zoomScale="80" zoomScaleNormal="100" zoomScaleSheetLayoutView="80" workbookViewId="0">
      <selection activeCell="M21" sqref="M21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6" t="s">
        <v>287</v>
      </c>
      <c r="B1" s="137"/>
      <c r="C1" s="137"/>
      <c r="D1" s="137"/>
      <c r="E1" s="137"/>
      <c r="F1" s="77"/>
      <c r="G1" s="77"/>
      <c r="H1" s="77"/>
      <c r="I1" s="469" t="s">
        <v>97</v>
      </c>
      <c r="J1" s="469"/>
      <c r="K1" s="143"/>
    </row>
    <row r="2" spans="1:12" s="23" customFormat="1" ht="15" x14ac:dyDescent="0.3">
      <c r="A2" s="104" t="s">
        <v>128</v>
      </c>
      <c r="B2" s="137"/>
      <c r="C2" s="137"/>
      <c r="D2" s="137"/>
      <c r="E2" s="137"/>
      <c r="F2" s="138"/>
      <c r="G2" s="139"/>
      <c r="H2" s="139"/>
      <c r="I2" s="452" t="str">
        <f>'ფორმა N1'!L2</f>
        <v>09/01/2020-09/21/2020</v>
      </c>
      <c r="J2" s="453"/>
      <c r="K2" s="143"/>
    </row>
    <row r="3" spans="1:12" s="23" customFormat="1" ht="15" x14ac:dyDescent="0.2">
      <c r="A3" s="137"/>
      <c r="B3" s="137"/>
      <c r="C3" s="137"/>
      <c r="D3" s="137"/>
      <c r="E3" s="137"/>
      <c r="F3" s="138"/>
      <c r="G3" s="139"/>
      <c r="H3" s="139"/>
      <c r="I3" s="140"/>
      <c r="J3" s="74"/>
      <c r="K3" s="143"/>
    </row>
    <row r="4" spans="1:12" s="2" customFormat="1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5"/>
      <c r="J4" s="75"/>
      <c r="K4" s="104"/>
      <c r="L4" s="23"/>
    </row>
    <row r="5" spans="1:12" s="2" customFormat="1" ht="15" x14ac:dyDescent="0.3">
      <c r="A5" s="118" t="str">
        <f>'ფორმა N1'!A5</f>
        <v>მპგ "ერთიანი ნაციონალური მოძრაობა"</v>
      </c>
      <c r="B5" s="119"/>
      <c r="C5" s="119"/>
      <c r="D5" s="119"/>
      <c r="E5" s="119"/>
      <c r="F5" s="60"/>
      <c r="G5" s="60"/>
      <c r="H5" s="60"/>
      <c r="I5" s="131"/>
      <c r="J5" s="60"/>
      <c r="K5" s="104"/>
    </row>
    <row r="6" spans="1:12" s="23" customFormat="1" ht="13.5" x14ac:dyDescent="0.2">
      <c r="A6" s="141"/>
      <c r="B6" s="142"/>
      <c r="C6" s="142"/>
      <c r="D6" s="137"/>
      <c r="E6" s="137"/>
      <c r="F6" s="137"/>
      <c r="G6" s="137"/>
      <c r="H6" s="137"/>
      <c r="I6" s="137"/>
      <c r="J6" s="137"/>
      <c r="K6" s="143"/>
    </row>
    <row r="7" spans="1:12" ht="45" x14ac:dyDescent="0.2">
      <c r="A7" s="132"/>
      <c r="B7" s="468" t="s">
        <v>208</v>
      </c>
      <c r="C7" s="468"/>
      <c r="D7" s="468" t="s">
        <v>275</v>
      </c>
      <c r="E7" s="468"/>
      <c r="F7" s="468" t="s">
        <v>276</v>
      </c>
      <c r="G7" s="468"/>
      <c r="H7" s="150" t="s">
        <v>262</v>
      </c>
      <c r="I7" s="468" t="s">
        <v>211</v>
      </c>
      <c r="J7" s="468"/>
      <c r="K7" s="144"/>
    </row>
    <row r="8" spans="1:12" ht="15" x14ac:dyDescent="0.2">
      <c r="A8" s="133" t="s">
        <v>103</v>
      </c>
      <c r="B8" s="134" t="s">
        <v>210</v>
      </c>
      <c r="C8" s="135" t="s">
        <v>209</v>
      </c>
      <c r="D8" s="134" t="s">
        <v>210</v>
      </c>
      <c r="E8" s="135" t="s">
        <v>209</v>
      </c>
      <c r="F8" s="134" t="s">
        <v>210</v>
      </c>
      <c r="G8" s="135" t="s">
        <v>209</v>
      </c>
      <c r="H8" s="135" t="s">
        <v>209</v>
      </c>
      <c r="I8" s="134" t="s">
        <v>210</v>
      </c>
      <c r="J8" s="135" t="s">
        <v>209</v>
      </c>
      <c r="K8" s="144"/>
    </row>
    <row r="9" spans="1:12" ht="15" x14ac:dyDescent="0.2">
      <c r="A9" s="61" t="s">
        <v>104</v>
      </c>
      <c r="B9" s="81">
        <f t="shared" ref="B9:J9" si="0">SUM(B10,B14,B17)</f>
        <v>15</v>
      </c>
      <c r="C9" s="81">
        <f t="shared" si="0"/>
        <v>4384439.13</v>
      </c>
      <c r="D9" s="81">
        <f t="shared" si="0"/>
        <v>0</v>
      </c>
      <c r="E9" s="81">
        <f t="shared" si="0"/>
        <v>0</v>
      </c>
      <c r="F9" s="81">
        <f t="shared" si="0"/>
        <v>0</v>
      </c>
      <c r="G9" s="81">
        <f t="shared" si="0"/>
        <v>0</v>
      </c>
      <c r="H9" s="81">
        <f t="shared" si="0"/>
        <v>0</v>
      </c>
      <c r="I9" s="81">
        <f t="shared" si="0"/>
        <v>15</v>
      </c>
      <c r="J9" s="81">
        <f t="shared" si="0"/>
        <v>4384439.13</v>
      </c>
      <c r="K9" s="144"/>
    </row>
    <row r="10" spans="1:12" ht="15" x14ac:dyDescent="0.2">
      <c r="A10" s="62" t="s">
        <v>105</v>
      </c>
      <c r="B10" s="132">
        <f t="shared" ref="B10:J10" si="1">SUM(B11:B13)</f>
        <v>3</v>
      </c>
      <c r="C10" s="132">
        <f t="shared" si="1"/>
        <v>2952428.55</v>
      </c>
      <c r="D10" s="132">
        <f t="shared" si="1"/>
        <v>0</v>
      </c>
      <c r="E10" s="132">
        <f t="shared" si="1"/>
        <v>0</v>
      </c>
      <c r="F10" s="132">
        <f t="shared" si="1"/>
        <v>0</v>
      </c>
      <c r="G10" s="132">
        <f t="shared" si="1"/>
        <v>0</v>
      </c>
      <c r="H10" s="132">
        <f t="shared" si="1"/>
        <v>0</v>
      </c>
      <c r="I10" s="132">
        <f t="shared" si="1"/>
        <v>3</v>
      </c>
      <c r="J10" s="132">
        <f t="shared" si="1"/>
        <v>2952428.55</v>
      </c>
      <c r="K10" s="144"/>
    </row>
    <row r="11" spans="1:12" ht="15" x14ac:dyDescent="0.2">
      <c r="A11" s="62" t="s">
        <v>106</v>
      </c>
      <c r="B11" s="26"/>
      <c r="C11" s="26"/>
      <c r="D11" s="26"/>
      <c r="E11" s="26"/>
      <c r="F11" s="26"/>
      <c r="G11" s="26"/>
      <c r="H11" s="26"/>
      <c r="I11" s="26">
        <f>B11+D11+-F11-G11</f>
        <v>0</v>
      </c>
      <c r="J11" s="26">
        <f>C11+E11+-G11-H11</f>
        <v>0</v>
      </c>
      <c r="K11" s="144"/>
    </row>
    <row r="12" spans="1:12" ht="15" x14ac:dyDescent="0.2">
      <c r="A12" s="62" t="s">
        <v>107</v>
      </c>
      <c r="B12" s="26">
        <v>3</v>
      </c>
      <c r="C12" s="26">
        <v>2952428.55</v>
      </c>
      <c r="D12" s="26"/>
      <c r="E12" s="26"/>
      <c r="F12" s="26"/>
      <c r="G12" s="26"/>
      <c r="H12" s="26"/>
      <c r="I12" s="26">
        <f>B12+D12-F12</f>
        <v>3</v>
      </c>
      <c r="J12" s="26">
        <f>C12+E12+-G12-H12</f>
        <v>2952428.55</v>
      </c>
      <c r="K12" s="144"/>
    </row>
    <row r="13" spans="1:12" ht="15" x14ac:dyDescent="0.2">
      <c r="A13" s="62" t="s">
        <v>108</v>
      </c>
      <c r="B13" s="26"/>
      <c r="C13" s="26"/>
      <c r="D13" s="26"/>
      <c r="E13" s="26"/>
      <c r="F13" s="26"/>
      <c r="G13" s="26"/>
      <c r="H13" s="26"/>
      <c r="I13" s="26">
        <f>B13+D13+-F13-G13</f>
        <v>0</v>
      </c>
      <c r="J13" s="26">
        <f>C13+E13+-G13-H13</f>
        <v>0</v>
      </c>
      <c r="K13" s="144"/>
    </row>
    <row r="14" spans="1:12" ht="15" x14ac:dyDescent="0.2">
      <c r="A14" s="62" t="s">
        <v>109</v>
      </c>
      <c r="B14" s="132">
        <f t="shared" ref="B14:J14" si="2">SUM(B15:B16)</f>
        <v>12</v>
      </c>
      <c r="C14" s="132">
        <f t="shared" si="2"/>
        <v>1403005.58</v>
      </c>
      <c r="D14" s="132">
        <f t="shared" si="2"/>
        <v>0</v>
      </c>
      <c r="E14" s="132">
        <f t="shared" si="2"/>
        <v>0</v>
      </c>
      <c r="F14" s="132">
        <f t="shared" si="2"/>
        <v>0</v>
      </c>
      <c r="G14" s="132">
        <f t="shared" si="2"/>
        <v>0</v>
      </c>
      <c r="H14" s="132">
        <f t="shared" si="2"/>
        <v>0</v>
      </c>
      <c r="I14" s="132">
        <f t="shared" si="2"/>
        <v>12</v>
      </c>
      <c r="J14" s="132">
        <f t="shared" si="2"/>
        <v>1403005.58</v>
      </c>
      <c r="K14" s="144"/>
    </row>
    <row r="15" spans="1:12" ht="15" x14ac:dyDescent="0.2">
      <c r="A15" s="62" t="s">
        <v>110</v>
      </c>
      <c r="B15" s="26">
        <v>12</v>
      </c>
      <c r="C15" s="26">
        <v>223679.26</v>
      </c>
      <c r="D15" s="26">
        <v>0</v>
      </c>
      <c r="E15" s="26">
        <v>0</v>
      </c>
      <c r="F15" s="26">
        <v>0</v>
      </c>
      <c r="G15" s="26">
        <v>0</v>
      </c>
      <c r="H15" s="26"/>
      <c r="I15" s="26">
        <f>B15+D15-F15</f>
        <v>12</v>
      </c>
      <c r="J15" s="26">
        <f>C15+E15+-G15-H15</f>
        <v>223679.26</v>
      </c>
      <c r="K15" s="144"/>
    </row>
    <row r="16" spans="1:12" ht="15" x14ac:dyDescent="0.2">
      <c r="A16" s="62" t="s">
        <v>111</v>
      </c>
      <c r="B16" s="26">
        <v>0</v>
      </c>
      <c r="C16" s="26">
        <v>1179326.32</v>
      </c>
      <c r="D16" s="26"/>
      <c r="E16" s="26">
        <v>0</v>
      </c>
      <c r="F16" s="26"/>
      <c r="G16" s="26"/>
      <c r="H16" s="26"/>
      <c r="I16" s="26">
        <f>B16+D16+-F16-G16</f>
        <v>0</v>
      </c>
      <c r="J16" s="26">
        <f>C16+E16+-G16-H16</f>
        <v>1179326.32</v>
      </c>
      <c r="K16" s="144"/>
    </row>
    <row r="17" spans="1:11" ht="15" x14ac:dyDescent="0.2">
      <c r="A17" s="62" t="s">
        <v>112</v>
      </c>
      <c r="B17" s="132">
        <f t="shared" ref="B17:J17" si="3">SUM(B18:B19,B22,B23)</f>
        <v>0</v>
      </c>
      <c r="C17" s="132">
        <f t="shared" si="3"/>
        <v>29005</v>
      </c>
      <c r="D17" s="132">
        <f t="shared" si="3"/>
        <v>0</v>
      </c>
      <c r="E17" s="132">
        <f t="shared" si="3"/>
        <v>0</v>
      </c>
      <c r="F17" s="132">
        <f t="shared" si="3"/>
        <v>0</v>
      </c>
      <c r="G17" s="132">
        <f t="shared" si="3"/>
        <v>0</v>
      </c>
      <c r="H17" s="132">
        <f t="shared" si="3"/>
        <v>0</v>
      </c>
      <c r="I17" s="132">
        <f t="shared" si="3"/>
        <v>0</v>
      </c>
      <c r="J17" s="132">
        <f t="shared" si="3"/>
        <v>29005</v>
      </c>
      <c r="K17" s="144"/>
    </row>
    <row r="18" spans="1:11" ht="15" x14ac:dyDescent="0.2">
      <c r="A18" s="62" t="s">
        <v>113</v>
      </c>
      <c r="B18" s="26"/>
      <c r="C18" s="26"/>
      <c r="D18" s="26"/>
      <c r="E18" s="26"/>
      <c r="F18" s="26"/>
      <c r="G18" s="26"/>
      <c r="H18" s="26"/>
      <c r="I18" s="26">
        <f>B18+D18+-F18-G18</f>
        <v>0</v>
      </c>
      <c r="J18" s="26">
        <f>C18+E18+-G18-H18</f>
        <v>0</v>
      </c>
      <c r="K18" s="144"/>
    </row>
    <row r="19" spans="1:11" ht="15" x14ac:dyDescent="0.2">
      <c r="A19" s="62" t="s">
        <v>114</v>
      </c>
      <c r="B19" s="132">
        <f t="shared" ref="B19:J19" si="4">SUM(B20:B21)</f>
        <v>0</v>
      </c>
      <c r="C19" s="132">
        <f t="shared" si="4"/>
        <v>19301.009999999998</v>
      </c>
      <c r="D19" s="132">
        <f t="shared" si="4"/>
        <v>0</v>
      </c>
      <c r="E19" s="132">
        <f t="shared" si="4"/>
        <v>0</v>
      </c>
      <c r="F19" s="132">
        <f t="shared" si="4"/>
        <v>0</v>
      </c>
      <c r="G19" s="132">
        <f t="shared" si="4"/>
        <v>0</v>
      </c>
      <c r="H19" s="132">
        <f t="shared" si="4"/>
        <v>0</v>
      </c>
      <c r="I19" s="132">
        <f t="shared" si="4"/>
        <v>0</v>
      </c>
      <c r="J19" s="132">
        <f t="shared" si="4"/>
        <v>19301.009999999998</v>
      </c>
      <c r="K19" s="144"/>
    </row>
    <row r="20" spans="1:11" ht="15" x14ac:dyDescent="0.2">
      <c r="A20" s="62" t="s">
        <v>115</v>
      </c>
      <c r="B20" s="26"/>
      <c r="C20" s="26"/>
      <c r="D20" s="26"/>
      <c r="E20" s="26"/>
      <c r="F20" s="26"/>
      <c r="G20" s="26"/>
      <c r="H20" s="26"/>
      <c r="I20" s="26">
        <f t="shared" ref="I20:J23" si="5">B20+D20+-F20-G20</f>
        <v>0</v>
      </c>
      <c r="J20" s="26">
        <f t="shared" si="5"/>
        <v>0</v>
      </c>
      <c r="K20" s="144"/>
    </row>
    <row r="21" spans="1:11" ht="15" x14ac:dyDescent="0.2">
      <c r="A21" s="62" t="s">
        <v>116</v>
      </c>
      <c r="B21" s="26"/>
      <c r="C21" s="26">
        <v>19301.009999999998</v>
      </c>
      <c r="D21" s="26"/>
      <c r="E21" s="26"/>
      <c r="F21" s="26"/>
      <c r="G21" s="26"/>
      <c r="H21" s="26"/>
      <c r="I21" s="26">
        <f t="shared" si="5"/>
        <v>0</v>
      </c>
      <c r="J21" s="26">
        <f t="shared" si="5"/>
        <v>19301.009999999998</v>
      </c>
      <c r="K21" s="144"/>
    </row>
    <row r="22" spans="1:11" ht="15" x14ac:dyDescent="0.2">
      <c r="A22" s="62" t="s">
        <v>117</v>
      </c>
      <c r="B22" s="26"/>
      <c r="C22" s="26"/>
      <c r="D22" s="26"/>
      <c r="E22" s="26"/>
      <c r="F22" s="26"/>
      <c r="G22" s="26"/>
      <c r="H22" s="26"/>
      <c r="I22" s="26">
        <f t="shared" si="5"/>
        <v>0</v>
      </c>
      <c r="J22" s="26">
        <f t="shared" si="5"/>
        <v>0</v>
      </c>
      <c r="K22" s="144"/>
    </row>
    <row r="23" spans="1:11" ht="15" x14ac:dyDescent="0.2">
      <c r="A23" s="62" t="s">
        <v>118</v>
      </c>
      <c r="B23" s="26"/>
      <c r="C23" s="26">
        <v>9703.99</v>
      </c>
      <c r="D23" s="26"/>
      <c r="E23" s="26"/>
      <c r="F23" s="26"/>
      <c r="G23" s="26"/>
      <c r="H23" s="26"/>
      <c r="I23" s="26">
        <f t="shared" si="5"/>
        <v>0</v>
      </c>
      <c r="J23" s="26">
        <f t="shared" si="5"/>
        <v>9703.99</v>
      </c>
      <c r="K23" s="144"/>
    </row>
    <row r="24" spans="1:11" ht="15" x14ac:dyDescent="0.2">
      <c r="A24" s="61" t="s">
        <v>119</v>
      </c>
      <c r="B24" s="81">
        <f>SUM(B25:B31)</f>
        <v>0</v>
      </c>
      <c r="C24" s="81">
        <f t="shared" ref="C24:J24" si="6">SUM(C25:C31)</f>
        <v>0</v>
      </c>
      <c r="D24" s="81">
        <f t="shared" si="6"/>
        <v>0</v>
      </c>
      <c r="E24" s="81">
        <f t="shared" si="6"/>
        <v>0</v>
      </c>
      <c r="F24" s="81">
        <f t="shared" si="6"/>
        <v>0</v>
      </c>
      <c r="G24" s="81">
        <f t="shared" si="6"/>
        <v>0</v>
      </c>
      <c r="H24" s="81">
        <f t="shared" si="6"/>
        <v>0</v>
      </c>
      <c r="I24" s="81">
        <f t="shared" si="6"/>
        <v>0</v>
      </c>
      <c r="J24" s="81">
        <f t="shared" si="6"/>
        <v>0</v>
      </c>
      <c r="K24" s="144"/>
    </row>
    <row r="25" spans="1:11" ht="15" x14ac:dyDescent="0.2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4"/>
    </row>
    <row r="26" spans="1:11" ht="15" x14ac:dyDescent="0.2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4"/>
    </row>
    <row r="27" spans="1:11" ht="15" x14ac:dyDescent="0.2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4"/>
    </row>
    <row r="28" spans="1:11" ht="15" x14ac:dyDescent="0.2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4"/>
    </row>
    <row r="29" spans="1:11" ht="15" x14ac:dyDescent="0.2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4"/>
    </row>
    <row r="30" spans="1:11" ht="15" x14ac:dyDescent="0.2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4"/>
    </row>
    <row r="31" spans="1:11" ht="15" x14ac:dyDescent="0.2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4"/>
    </row>
    <row r="32" spans="1:11" ht="15" x14ac:dyDescent="0.2">
      <c r="A32" s="61" t="s">
        <v>120</v>
      </c>
      <c r="B32" s="81">
        <f>SUM(B33:B35)</f>
        <v>0</v>
      </c>
      <c r="C32" s="81">
        <f>SUM(C33:C35)</f>
        <v>0</v>
      </c>
      <c r="D32" s="81">
        <f t="shared" ref="D32:J32" si="7">SUM(D33:D35)</f>
        <v>0</v>
      </c>
      <c r="E32" s="81">
        <f>SUM(E33:E35)</f>
        <v>0</v>
      </c>
      <c r="F32" s="81">
        <f t="shared" si="7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7"/>
        <v>0</v>
      </c>
      <c r="K32" s="144"/>
    </row>
    <row r="33" spans="1:11" ht="15" x14ac:dyDescent="0.2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4"/>
    </row>
    <row r="34" spans="1:11" ht="15" x14ac:dyDescent="0.2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4"/>
    </row>
    <row r="35" spans="1:11" ht="15" x14ac:dyDescent="0.2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4"/>
    </row>
    <row r="36" spans="1:11" ht="15" x14ac:dyDescent="0.2">
      <c r="A36" s="61" t="s">
        <v>121</v>
      </c>
      <c r="B36" s="81">
        <f t="shared" ref="B36:J36" si="8">SUM(B37:B39,B42)</f>
        <v>0</v>
      </c>
      <c r="C36" s="81">
        <f t="shared" si="8"/>
        <v>0</v>
      </c>
      <c r="D36" s="81">
        <f t="shared" si="8"/>
        <v>0</v>
      </c>
      <c r="E36" s="81">
        <f t="shared" si="8"/>
        <v>0</v>
      </c>
      <c r="F36" s="81">
        <f t="shared" si="8"/>
        <v>0</v>
      </c>
      <c r="G36" s="81">
        <f t="shared" si="8"/>
        <v>0</v>
      </c>
      <c r="H36" s="81">
        <f t="shared" si="8"/>
        <v>0</v>
      </c>
      <c r="I36" s="81">
        <f t="shared" si="8"/>
        <v>0</v>
      </c>
      <c r="J36" s="81">
        <f t="shared" si="8"/>
        <v>0</v>
      </c>
      <c r="K36" s="144"/>
    </row>
    <row r="37" spans="1:11" ht="15" x14ac:dyDescent="0.2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4"/>
    </row>
    <row r="38" spans="1:11" ht="15" x14ac:dyDescent="0.2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4"/>
    </row>
    <row r="39" spans="1:11" ht="15" x14ac:dyDescent="0.2">
      <c r="A39" s="62" t="s">
        <v>124</v>
      </c>
      <c r="B39" s="132">
        <f t="shared" ref="B39:J39" si="9">SUM(B40:B41)</f>
        <v>0</v>
      </c>
      <c r="C39" s="132">
        <f t="shared" si="9"/>
        <v>0</v>
      </c>
      <c r="D39" s="132">
        <f t="shared" si="9"/>
        <v>0</v>
      </c>
      <c r="E39" s="132">
        <f t="shared" si="9"/>
        <v>0</v>
      </c>
      <c r="F39" s="132">
        <f t="shared" si="9"/>
        <v>0</v>
      </c>
      <c r="G39" s="132">
        <f t="shared" si="9"/>
        <v>0</v>
      </c>
      <c r="H39" s="132">
        <f t="shared" si="9"/>
        <v>0</v>
      </c>
      <c r="I39" s="132">
        <f t="shared" si="9"/>
        <v>0</v>
      </c>
      <c r="J39" s="132">
        <f t="shared" si="9"/>
        <v>0</v>
      </c>
      <c r="K39" s="144"/>
    </row>
    <row r="40" spans="1:11" ht="30" x14ac:dyDescent="0.2">
      <c r="A40" s="62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4"/>
    </row>
    <row r="41" spans="1:11" ht="15" x14ac:dyDescent="0.2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4"/>
    </row>
    <row r="42" spans="1:11" ht="15" x14ac:dyDescent="0.2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4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0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9"/>
      <c r="C48" s="69"/>
      <c r="F48" s="69"/>
      <c r="G48" s="72"/>
      <c r="H48" s="69"/>
      <c r="I48"/>
      <c r="J48"/>
    </row>
    <row r="49" spans="1:10" s="2" customFormat="1" ht="15" x14ac:dyDescent="0.3">
      <c r="B49" s="68" t="s">
        <v>251</v>
      </c>
      <c r="F49" s="12" t="s">
        <v>256</v>
      </c>
      <c r="G49" s="71"/>
      <c r="I49"/>
      <c r="J49"/>
    </row>
    <row r="50" spans="1:10" s="2" customFormat="1" ht="15" x14ac:dyDescent="0.3">
      <c r="B50" s="65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3F3F3"/>
    <pageSetUpPr fitToPage="1"/>
  </sheetPr>
  <dimension ref="A1:I153"/>
  <sheetViews>
    <sheetView showGridLines="0" view="pageBreakPreview" topLeftCell="A70" zoomScale="80" zoomScaleNormal="80" zoomScaleSheetLayoutView="80" workbookViewId="0">
      <selection activeCell="C141" sqref="C141"/>
    </sheetView>
  </sheetViews>
  <sheetFormatPr defaultRowHeight="12.75" x14ac:dyDescent="0.2"/>
  <cols>
    <col min="1" max="1" width="6" style="196" customWidth="1"/>
    <col min="2" max="2" width="21.140625" style="196" customWidth="1"/>
    <col min="3" max="3" width="37.5703125" style="196" customWidth="1"/>
    <col min="4" max="4" width="18.42578125" style="196" customWidth="1"/>
    <col min="5" max="5" width="26.5703125" style="196" customWidth="1"/>
    <col min="6" max="6" width="14.140625" style="196" customWidth="1"/>
    <col min="7" max="7" width="25.28515625" style="196" customWidth="1"/>
    <col min="8" max="8" width="20.140625" style="196" customWidth="1"/>
    <col min="9" max="9" width="24.7109375" style="196" customWidth="1"/>
    <col min="10" max="16384" width="9.140625" style="196"/>
  </cols>
  <sheetData>
    <row r="1" spans="1:9" ht="15" x14ac:dyDescent="0.2">
      <c r="A1" s="189" t="s">
        <v>459</v>
      </c>
      <c r="B1" s="189"/>
      <c r="C1" s="190"/>
      <c r="D1" s="190"/>
      <c r="E1" s="190"/>
      <c r="F1" s="190"/>
      <c r="G1" s="190"/>
      <c r="H1" s="190"/>
      <c r="I1" s="346" t="s">
        <v>97</v>
      </c>
    </row>
    <row r="2" spans="1:9" ht="15" x14ac:dyDescent="0.3">
      <c r="A2" s="147" t="s">
        <v>128</v>
      </c>
      <c r="B2" s="147"/>
      <c r="C2" s="190"/>
      <c r="D2" s="190"/>
      <c r="E2" s="190"/>
      <c r="F2" s="190"/>
      <c r="G2" s="190"/>
      <c r="H2" s="190"/>
      <c r="I2" s="343" t="str">
        <f>'ფორმა N1'!L2</f>
        <v>09/01/2020-09/21/2020</v>
      </c>
    </row>
    <row r="3" spans="1:9" ht="15" x14ac:dyDescent="0.2">
      <c r="A3" s="190"/>
      <c r="B3" s="190"/>
      <c r="C3" s="190"/>
      <c r="D3" s="190"/>
      <c r="E3" s="190"/>
      <c r="F3" s="190"/>
      <c r="G3" s="190"/>
      <c r="H3" s="190"/>
      <c r="I3" s="140"/>
    </row>
    <row r="4" spans="1:9" ht="15" x14ac:dyDescent="0.3">
      <c r="A4" s="113" t="s">
        <v>257</v>
      </c>
      <c r="B4" s="113"/>
      <c r="C4" s="113"/>
      <c r="D4" s="113"/>
      <c r="E4" s="355"/>
      <c r="F4" s="191"/>
      <c r="G4" s="190"/>
      <c r="H4" s="190"/>
      <c r="I4" s="191"/>
    </row>
    <row r="5" spans="1:9" s="360" customFormat="1" ht="15" x14ac:dyDescent="0.3">
      <c r="A5" s="356" t="str">
        <f>'ფორმა N1'!A5</f>
        <v>მპგ "ერთიანი ნაციონალური მოძრაობა"</v>
      </c>
      <c r="B5" s="356"/>
      <c r="C5" s="357"/>
      <c r="D5" s="357"/>
      <c r="E5" s="357"/>
      <c r="F5" s="358"/>
      <c r="G5" s="359"/>
      <c r="H5" s="359"/>
      <c r="I5" s="358"/>
    </row>
    <row r="6" spans="1:9" ht="13.5" x14ac:dyDescent="0.2">
      <c r="A6" s="141"/>
      <c r="B6" s="141"/>
      <c r="C6" s="361"/>
      <c r="D6" s="361"/>
      <c r="E6" s="361"/>
      <c r="F6" s="190"/>
      <c r="G6" s="190"/>
      <c r="H6" s="190"/>
      <c r="I6" s="190"/>
    </row>
    <row r="7" spans="1:9" ht="60" x14ac:dyDescent="0.2">
      <c r="A7" s="362" t="s">
        <v>64</v>
      </c>
      <c r="B7" s="362" t="s">
        <v>450</v>
      </c>
      <c r="C7" s="363" t="s">
        <v>451</v>
      </c>
      <c r="D7" s="363" t="s">
        <v>452</v>
      </c>
      <c r="E7" s="363" t="s">
        <v>453</v>
      </c>
      <c r="F7" s="363" t="s">
        <v>346</v>
      </c>
      <c r="G7" s="363" t="s">
        <v>454</v>
      </c>
      <c r="H7" s="363" t="s">
        <v>455</v>
      </c>
      <c r="I7" s="363" t="s">
        <v>456</v>
      </c>
    </row>
    <row r="8" spans="1:9" ht="15" x14ac:dyDescent="0.2">
      <c r="A8" s="362">
        <v>1</v>
      </c>
      <c r="B8" s="362">
        <v>2</v>
      </c>
      <c r="C8" s="362">
        <v>3</v>
      </c>
      <c r="D8" s="363">
        <v>4</v>
      </c>
      <c r="E8" s="362">
        <v>5</v>
      </c>
      <c r="F8" s="363">
        <v>6</v>
      </c>
      <c r="G8" s="362">
        <v>7</v>
      </c>
      <c r="H8" s="363">
        <v>8</v>
      </c>
      <c r="I8" s="363">
        <v>9</v>
      </c>
    </row>
    <row r="9" spans="1:9" ht="30" x14ac:dyDescent="0.2">
      <c r="A9" s="364">
        <v>1</v>
      </c>
      <c r="B9" s="364" t="s">
        <v>923</v>
      </c>
      <c r="C9" s="365" t="s">
        <v>924</v>
      </c>
      <c r="D9" s="365" t="s">
        <v>925</v>
      </c>
      <c r="E9" s="420">
        <v>40904</v>
      </c>
      <c r="F9" s="365" t="s">
        <v>926</v>
      </c>
      <c r="G9" s="365"/>
      <c r="H9" s="365"/>
      <c r="I9" s="365"/>
    </row>
    <row r="10" spans="1:9" ht="30" x14ac:dyDescent="0.2">
      <c r="A10" s="364">
        <v>2</v>
      </c>
      <c r="B10" s="364" t="s">
        <v>927</v>
      </c>
      <c r="C10" s="365" t="s">
        <v>928</v>
      </c>
      <c r="D10" s="365" t="s">
        <v>929</v>
      </c>
      <c r="E10" s="420" t="s">
        <v>930</v>
      </c>
      <c r="F10" s="365">
        <v>128.76</v>
      </c>
      <c r="G10" s="365">
        <v>0</v>
      </c>
      <c r="H10" s="365" t="s">
        <v>931</v>
      </c>
      <c r="I10" s="365" t="s">
        <v>932</v>
      </c>
    </row>
    <row r="11" spans="1:9" ht="30" x14ac:dyDescent="0.2">
      <c r="A11" s="364">
        <v>3</v>
      </c>
      <c r="B11" s="364" t="s">
        <v>927</v>
      </c>
      <c r="C11" s="365" t="s">
        <v>933</v>
      </c>
      <c r="D11" s="365" t="s">
        <v>934</v>
      </c>
      <c r="E11" s="420" t="s">
        <v>935</v>
      </c>
      <c r="F11" s="365">
        <v>330.35</v>
      </c>
      <c r="G11" s="365">
        <v>0</v>
      </c>
      <c r="H11" s="365" t="s">
        <v>936</v>
      </c>
      <c r="I11" s="365" t="s">
        <v>937</v>
      </c>
    </row>
    <row r="12" spans="1:9" ht="30" x14ac:dyDescent="0.2">
      <c r="A12" s="364">
        <v>4</v>
      </c>
      <c r="B12" s="364" t="s">
        <v>927</v>
      </c>
      <c r="C12" s="365" t="s">
        <v>938</v>
      </c>
      <c r="D12" s="365" t="s">
        <v>939</v>
      </c>
      <c r="E12" s="420" t="s">
        <v>940</v>
      </c>
      <c r="F12" s="365">
        <v>369.25</v>
      </c>
      <c r="G12" s="365">
        <v>8125</v>
      </c>
      <c r="H12" s="365" t="s">
        <v>941</v>
      </c>
      <c r="I12" s="365" t="s">
        <v>942</v>
      </c>
    </row>
    <row r="13" spans="1:9" ht="30" x14ac:dyDescent="0.2">
      <c r="A13" s="364">
        <v>5</v>
      </c>
      <c r="B13" s="364" t="s">
        <v>927</v>
      </c>
      <c r="C13" s="365" t="s">
        <v>943</v>
      </c>
      <c r="D13" s="365" t="s">
        <v>944</v>
      </c>
      <c r="E13" s="420" t="s">
        <v>945</v>
      </c>
      <c r="F13" s="365">
        <v>19</v>
      </c>
      <c r="G13" s="365">
        <v>875</v>
      </c>
      <c r="H13" s="365" t="s">
        <v>946</v>
      </c>
      <c r="I13" s="365" t="s">
        <v>947</v>
      </c>
    </row>
    <row r="14" spans="1:9" ht="30" x14ac:dyDescent="0.2">
      <c r="A14" s="364">
        <v>6</v>
      </c>
      <c r="B14" s="364" t="s">
        <v>927</v>
      </c>
      <c r="C14" s="365" t="s">
        <v>948</v>
      </c>
      <c r="D14" s="365" t="s">
        <v>949</v>
      </c>
      <c r="E14" s="420" t="s">
        <v>950</v>
      </c>
      <c r="F14" s="365">
        <v>100</v>
      </c>
      <c r="G14" s="365">
        <v>750</v>
      </c>
      <c r="H14" s="365" t="s">
        <v>951</v>
      </c>
      <c r="I14" s="365" t="s">
        <v>952</v>
      </c>
    </row>
    <row r="15" spans="1:9" ht="30" x14ac:dyDescent="0.2">
      <c r="A15" s="364">
        <v>7</v>
      </c>
      <c r="B15" s="364" t="s">
        <v>927</v>
      </c>
      <c r="C15" s="365" t="s">
        <v>953</v>
      </c>
      <c r="D15" s="365" t="s">
        <v>954</v>
      </c>
      <c r="E15" s="420" t="s">
        <v>955</v>
      </c>
      <c r="F15" s="365">
        <v>149.85</v>
      </c>
      <c r="G15" s="365">
        <v>2600</v>
      </c>
      <c r="H15" s="365" t="s">
        <v>956</v>
      </c>
      <c r="I15" s="365" t="s">
        <v>957</v>
      </c>
    </row>
    <row r="16" spans="1:9" ht="27" customHeight="1" x14ac:dyDescent="0.2">
      <c r="A16" s="364">
        <v>8</v>
      </c>
      <c r="B16" s="364" t="s">
        <v>927</v>
      </c>
      <c r="C16" s="365" t="s">
        <v>958</v>
      </c>
      <c r="D16" s="365" t="s">
        <v>959</v>
      </c>
      <c r="E16" s="420" t="s">
        <v>950</v>
      </c>
      <c r="F16" s="365">
        <v>150</v>
      </c>
      <c r="G16" s="365">
        <v>1300</v>
      </c>
      <c r="H16" s="365" t="s">
        <v>960</v>
      </c>
      <c r="I16" s="365" t="s">
        <v>961</v>
      </c>
    </row>
    <row r="17" spans="1:9" ht="30" x14ac:dyDescent="0.2">
      <c r="A17" s="364">
        <v>9</v>
      </c>
      <c r="B17" s="364" t="s">
        <v>927</v>
      </c>
      <c r="C17" s="365" t="s">
        <v>962</v>
      </c>
      <c r="D17" s="365" t="s">
        <v>963</v>
      </c>
      <c r="E17" s="420" t="s">
        <v>950</v>
      </c>
      <c r="F17" s="365">
        <v>190</v>
      </c>
      <c r="G17" s="365">
        <v>750</v>
      </c>
      <c r="H17" s="365" t="s">
        <v>964</v>
      </c>
      <c r="I17" s="365" t="s">
        <v>965</v>
      </c>
    </row>
    <row r="18" spans="1:9" ht="30" x14ac:dyDescent="0.2">
      <c r="A18" s="364">
        <v>10</v>
      </c>
      <c r="B18" s="364" t="s">
        <v>927</v>
      </c>
      <c r="C18" s="365" t="s">
        <v>966</v>
      </c>
      <c r="D18" s="365" t="s">
        <v>967</v>
      </c>
      <c r="E18" s="420" t="s">
        <v>950</v>
      </c>
      <c r="F18" s="365">
        <v>69.319999999999993</v>
      </c>
      <c r="G18" s="365">
        <v>875</v>
      </c>
      <c r="H18" s="365" t="s">
        <v>968</v>
      </c>
      <c r="I18" s="365" t="s">
        <v>969</v>
      </c>
    </row>
    <row r="19" spans="1:9" ht="32.25" customHeight="1" x14ac:dyDescent="0.2">
      <c r="A19" s="364">
        <v>11</v>
      </c>
      <c r="B19" s="364" t="s">
        <v>927</v>
      </c>
      <c r="C19" s="365" t="s">
        <v>970</v>
      </c>
      <c r="D19" s="365" t="s">
        <v>971</v>
      </c>
      <c r="E19" s="420" t="s">
        <v>972</v>
      </c>
      <c r="F19" s="365">
        <v>127</v>
      </c>
      <c r="G19" s="365">
        <v>2062.5</v>
      </c>
      <c r="H19" s="365" t="s">
        <v>973</v>
      </c>
      <c r="I19" s="365" t="s">
        <v>974</v>
      </c>
    </row>
    <row r="20" spans="1:9" ht="30" x14ac:dyDescent="0.2">
      <c r="A20" s="364">
        <v>12</v>
      </c>
      <c r="B20" s="364" t="s">
        <v>927</v>
      </c>
      <c r="C20" s="365" t="s">
        <v>975</v>
      </c>
      <c r="D20" s="365" t="s">
        <v>976</v>
      </c>
      <c r="E20" s="420" t="s">
        <v>950</v>
      </c>
      <c r="F20" s="365">
        <v>110</v>
      </c>
      <c r="G20" s="365">
        <v>875</v>
      </c>
      <c r="H20" s="365" t="s">
        <v>977</v>
      </c>
      <c r="I20" s="365" t="s">
        <v>978</v>
      </c>
    </row>
    <row r="21" spans="1:9" ht="30" x14ac:dyDescent="0.2">
      <c r="A21" s="364">
        <v>13</v>
      </c>
      <c r="B21" s="364" t="s">
        <v>927</v>
      </c>
      <c r="C21" s="365" t="s">
        <v>979</v>
      </c>
      <c r="D21" s="365" t="s">
        <v>980</v>
      </c>
      <c r="E21" s="420" t="s">
        <v>981</v>
      </c>
      <c r="F21" s="365">
        <v>44.25</v>
      </c>
      <c r="G21" s="365">
        <v>800</v>
      </c>
      <c r="H21" s="365" t="s">
        <v>982</v>
      </c>
      <c r="I21" s="365" t="s">
        <v>983</v>
      </c>
    </row>
    <row r="22" spans="1:9" ht="30" x14ac:dyDescent="0.2">
      <c r="A22" s="364">
        <v>14</v>
      </c>
      <c r="B22" s="364" t="s">
        <v>927</v>
      </c>
      <c r="C22" s="365" t="s">
        <v>984</v>
      </c>
      <c r="D22" s="365" t="s">
        <v>985</v>
      </c>
      <c r="E22" s="420" t="s">
        <v>986</v>
      </c>
      <c r="F22" s="365">
        <v>60.23</v>
      </c>
      <c r="G22" s="365">
        <v>1250</v>
      </c>
      <c r="H22" s="365" t="s">
        <v>987</v>
      </c>
      <c r="I22" s="365" t="s">
        <v>988</v>
      </c>
    </row>
    <row r="23" spans="1:9" ht="30" x14ac:dyDescent="0.2">
      <c r="A23" s="364">
        <v>15</v>
      </c>
      <c r="B23" s="364" t="s">
        <v>927</v>
      </c>
      <c r="C23" s="365" t="s">
        <v>989</v>
      </c>
      <c r="D23" s="365" t="s">
        <v>990</v>
      </c>
      <c r="E23" s="420" t="s">
        <v>991</v>
      </c>
      <c r="F23" s="365">
        <v>133.6</v>
      </c>
      <c r="G23" s="365">
        <v>800</v>
      </c>
      <c r="H23" s="365" t="s">
        <v>992</v>
      </c>
      <c r="I23" s="365" t="s">
        <v>993</v>
      </c>
    </row>
    <row r="24" spans="1:9" ht="30" x14ac:dyDescent="0.2">
      <c r="A24" s="364">
        <v>16</v>
      </c>
      <c r="B24" s="364" t="s">
        <v>927</v>
      </c>
      <c r="C24" s="365" t="s">
        <v>994</v>
      </c>
      <c r="D24" s="365" t="s">
        <v>995</v>
      </c>
      <c r="E24" s="420" t="s">
        <v>996</v>
      </c>
      <c r="F24" s="365">
        <v>79.14</v>
      </c>
      <c r="G24" s="365">
        <v>1500</v>
      </c>
      <c r="H24" s="365" t="s">
        <v>997</v>
      </c>
      <c r="I24" s="365" t="s">
        <v>998</v>
      </c>
    </row>
    <row r="25" spans="1:9" ht="30" x14ac:dyDescent="0.2">
      <c r="A25" s="364">
        <v>17</v>
      </c>
      <c r="B25" s="364" t="s">
        <v>927</v>
      </c>
      <c r="C25" s="365" t="s">
        <v>999</v>
      </c>
      <c r="D25" s="365" t="s">
        <v>1000</v>
      </c>
      <c r="E25" s="420" t="s">
        <v>1001</v>
      </c>
      <c r="F25" s="365">
        <v>108</v>
      </c>
      <c r="G25" s="365">
        <v>1500</v>
      </c>
      <c r="H25" s="365" t="s">
        <v>1002</v>
      </c>
      <c r="I25" s="365" t="s">
        <v>1003</v>
      </c>
    </row>
    <row r="26" spans="1:9" ht="30" x14ac:dyDescent="0.2">
      <c r="A26" s="364">
        <v>18</v>
      </c>
      <c r="B26" s="364" t="s">
        <v>927</v>
      </c>
      <c r="C26" s="365" t="s">
        <v>1004</v>
      </c>
      <c r="D26" s="365" t="s">
        <v>1005</v>
      </c>
      <c r="E26" s="420" t="s">
        <v>1006</v>
      </c>
      <c r="F26" s="365">
        <v>40</v>
      </c>
      <c r="G26" s="365">
        <v>1500</v>
      </c>
      <c r="H26" s="365" t="s">
        <v>1007</v>
      </c>
      <c r="I26" s="365" t="s">
        <v>1008</v>
      </c>
    </row>
    <row r="27" spans="1:9" ht="60" x14ac:dyDescent="0.2">
      <c r="A27" s="364">
        <v>19</v>
      </c>
      <c r="B27" s="364" t="s">
        <v>927</v>
      </c>
      <c r="C27" s="365" t="s">
        <v>1009</v>
      </c>
      <c r="D27" s="365" t="s">
        <v>1010</v>
      </c>
      <c r="E27" s="420" t="s">
        <v>1011</v>
      </c>
      <c r="F27" s="365">
        <v>57</v>
      </c>
      <c r="G27" s="365">
        <v>1200</v>
      </c>
      <c r="H27" s="365" t="s">
        <v>1012</v>
      </c>
      <c r="I27" s="365" t="s">
        <v>1013</v>
      </c>
    </row>
    <row r="28" spans="1:9" ht="30" x14ac:dyDescent="0.2">
      <c r="A28" s="364">
        <v>20</v>
      </c>
      <c r="B28" s="364" t="s">
        <v>927</v>
      </c>
      <c r="C28" s="365" t="s">
        <v>1014</v>
      </c>
      <c r="D28" s="365" t="s">
        <v>1015</v>
      </c>
      <c r="E28" s="420" t="s">
        <v>1016</v>
      </c>
      <c r="F28" s="365">
        <v>93.53</v>
      </c>
      <c r="G28" s="365">
        <v>1500</v>
      </c>
      <c r="H28" s="365" t="s">
        <v>1017</v>
      </c>
      <c r="I28" s="365" t="s">
        <v>1018</v>
      </c>
    </row>
    <row r="29" spans="1:9" ht="30" x14ac:dyDescent="0.2">
      <c r="A29" s="364">
        <v>21</v>
      </c>
      <c r="B29" s="364" t="s">
        <v>927</v>
      </c>
      <c r="C29" s="365" t="s">
        <v>1019</v>
      </c>
      <c r="D29" s="365" t="s">
        <v>1020</v>
      </c>
      <c r="E29" s="420" t="s">
        <v>1016</v>
      </c>
      <c r="F29" s="365">
        <v>74.040000000000006</v>
      </c>
      <c r="G29" s="365">
        <v>1438.125</v>
      </c>
      <c r="H29" s="365" t="s">
        <v>1021</v>
      </c>
      <c r="I29" s="365" t="s">
        <v>1022</v>
      </c>
    </row>
    <row r="30" spans="1:9" ht="30" x14ac:dyDescent="0.2">
      <c r="A30" s="364">
        <v>22</v>
      </c>
      <c r="B30" s="364" t="s">
        <v>927</v>
      </c>
      <c r="C30" s="365" t="s">
        <v>1023</v>
      </c>
      <c r="D30" s="365" t="s">
        <v>1024</v>
      </c>
      <c r="E30" s="420" t="s">
        <v>1025</v>
      </c>
      <c r="F30" s="365">
        <v>134.80000000000001</v>
      </c>
      <c r="G30" s="365">
        <v>3046.875</v>
      </c>
      <c r="H30" s="365" t="s">
        <v>1026</v>
      </c>
      <c r="I30" s="365" t="s">
        <v>1027</v>
      </c>
    </row>
    <row r="31" spans="1:9" ht="30" x14ac:dyDescent="0.2">
      <c r="A31" s="364">
        <v>23</v>
      </c>
      <c r="B31" s="364" t="s">
        <v>927</v>
      </c>
      <c r="C31" s="365" t="s">
        <v>1028</v>
      </c>
      <c r="D31" s="365" t="s">
        <v>1029</v>
      </c>
      <c r="E31" s="420" t="s">
        <v>1030</v>
      </c>
      <c r="F31" s="365">
        <v>90</v>
      </c>
      <c r="G31" s="365">
        <v>1625</v>
      </c>
      <c r="H31" s="365" t="s">
        <v>1031</v>
      </c>
      <c r="I31" s="365" t="s">
        <v>1032</v>
      </c>
    </row>
    <row r="32" spans="1:9" ht="30" x14ac:dyDescent="0.2">
      <c r="A32" s="364">
        <v>24</v>
      </c>
      <c r="B32" s="364" t="s">
        <v>927</v>
      </c>
      <c r="C32" s="365" t="s">
        <v>1033</v>
      </c>
      <c r="D32" s="365" t="s">
        <v>1034</v>
      </c>
      <c r="E32" s="420" t="s">
        <v>935</v>
      </c>
      <c r="F32" s="365">
        <v>109</v>
      </c>
      <c r="G32" s="365">
        <v>750</v>
      </c>
      <c r="H32" s="365" t="s">
        <v>1035</v>
      </c>
      <c r="I32" s="365" t="s">
        <v>1036</v>
      </c>
    </row>
    <row r="33" spans="1:9" ht="30" x14ac:dyDescent="0.2">
      <c r="A33" s="364">
        <v>25</v>
      </c>
      <c r="B33" s="364" t="s">
        <v>927</v>
      </c>
      <c r="C33" s="365" t="s">
        <v>1037</v>
      </c>
      <c r="D33" s="365" t="s">
        <v>1038</v>
      </c>
      <c r="E33" s="420" t="s">
        <v>1039</v>
      </c>
      <c r="F33" s="365">
        <v>38.32</v>
      </c>
      <c r="G33" s="365">
        <v>1535</v>
      </c>
      <c r="H33" s="365" t="s">
        <v>1040</v>
      </c>
      <c r="I33" s="365" t="s">
        <v>1041</v>
      </c>
    </row>
    <row r="34" spans="1:9" ht="30" x14ac:dyDescent="0.2">
      <c r="A34" s="364">
        <v>26</v>
      </c>
      <c r="B34" s="364" t="s">
        <v>927</v>
      </c>
      <c r="C34" s="365" t="s">
        <v>1042</v>
      </c>
      <c r="D34" s="365" t="s">
        <v>1043</v>
      </c>
      <c r="E34" s="420" t="s">
        <v>1044</v>
      </c>
      <c r="F34" s="365">
        <v>55.76</v>
      </c>
      <c r="G34" s="365">
        <v>1787.5</v>
      </c>
      <c r="H34" s="365" t="s">
        <v>1045</v>
      </c>
      <c r="I34" s="365" t="s">
        <v>1046</v>
      </c>
    </row>
    <row r="35" spans="1:9" ht="30" x14ac:dyDescent="0.2">
      <c r="A35" s="364">
        <v>27</v>
      </c>
      <c r="B35" s="364" t="s">
        <v>927</v>
      </c>
      <c r="C35" s="365" t="s">
        <v>1047</v>
      </c>
      <c r="D35" s="365" t="s">
        <v>1048</v>
      </c>
      <c r="E35" s="420" t="s">
        <v>1049</v>
      </c>
      <c r="F35" s="365">
        <v>39.47</v>
      </c>
      <c r="G35" s="365">
        <v>1875</v>
      </c>
      <c r="H35" s="365" t="s">
        <v>1050</v>
      </c>
      <c r="I35" s="365" t="s">
        <v>1051</v>
      </c>
    </row>
    <row r="36" spans="1:9" ht="30" x14ac:dyDescent="0.2">
      <c r="A36" s="364">
        <v>28</v>
      </c>
      <c r="B36" s="364" t="s">
        <v>927</v>
      </c>
      <c r="C36" s="365" t="s">
        <v>1052</v>
      </c>
      <c r="D36" s="365" t="s">
        <v>1053</v>
      </c>
      <c r="E36" s="420" t="s">
        <v>1054</v>
      </c>
      <c r="F36" s="365">
        <v>405.91</v>
      </c>
      <c r="G36" s="365">
        <v>8125</v>
      </c>
      <c r="H36" s="365" t="s">
        <v>1055</v>
      </c>
      <c r="I36" s="365" t="s">
        <v>1056</v>
      </c>
    </row>
    <row r="37" spans="1:9" ht="27" customHeight="1" x14ac:dyDescent="0.2">
      <c r="A37" s="364">
        <v>29</v>
      </c>
      <c r="B37" s="364" t="s">
        <v>927</v>
      </c>
      <c r="C37" s="365" t="s">
        <v>1057</v>
      </c>
      <c r="D37" s="365" t="s">
        <v>1058</v>
      </c>
      <c r="E37" s="420" t="s">
        <v>1059</v>
      </c>
      <c r="F37" s="365">
        <v>108</v>
      </c>
      <c r="G37" s="365">
        <v>1875</v>
      </c>
      <c r="H37" s="365" t="s">
        <v>1060</v>
      </c>
      <c r="I37" s="365" t="s">
        <v>1061</v>
      </c>
    </row>
    <row r="38" spans="1:9" ht="30" x14ac:dyDescent="0.2">
      <c r="A38" s="364">
        <v>30</v>
      </c>
      <c r="B38" s="364" t="s">
        <v>927</v>
      </c>
      <c r="C38" s="365" t="s">
        <v>1062</v>
      </c>
      <c r="D38" s="365" t="s">
        <v>1063</v>
      </c>
      <c r="E38" s="420" t="s">
        <v>1064</v>
      </c>
      <c r="F38" s="365"/>
      <c r="G38" s="365">
        <v>625</v>
      </c>
      <c r="H38" s="365" t="s">
        <v>1065</v>
      </c>
      <c r="I38" s="365" t="s">
        <v>1066</v>
      </c>
    </row>
    <row r="39" spans="1:9" ht="30" x14ac:dyDescent="0.2">
      <c r="A39" s="364">
        <v>31</v>
      </c>
      <c r="B39" s="364" t="s">
        <v>927</v>
      </c>
      <c r="C39" s="365" t="s">
        <v>1067</v>
      </c>
      <c r="D39" s="365" t="s">
        <v>1068</v>
      </c>
      <c r="E39" s="420" t="s">
        <v>1069</v>
      </c>
      <c r="F39" s="365">
        <v>62.7</v>
      </c>
      <c r="G39" s="365">
        <v>875</v>
      </c>
      <c r="H39" s="365" t="s">
        <v>1070</v>
      </c>
      <c r="I39" s="365" t="s">
        <v>1071</v>
      </c>
    </row>
    <row r="40" spans="1:9" ht="30" x14ac:dyDescent="0.2">
      <c r="A40" s="364">
        <v>32</v>
      </c>
      <c r="B40" s="364" t="s">
        <v>927</v>
      </c>
      <c r="C40" s="365" t="s">
        <v>1072</v>
      </c>
      <c r="D40" s="365" t="s">
        <v>1073</v>
      </c>
      <c r="E40" s="420" t="s">
        <v>1074</v>
      </c>
      <c r="F40" s="365">
        <v>75.16</v>
      </c>
      <c r="G40" s="365">
        <v>625</v>
      </c>
      <c r="H40" s="365" t="s">
        <v>1075</v>
      </c>
      <c r="I40" s="365" t="s">
        <v>1076</v>
      </c>
    </row>
    <row r="41" spans="1:9" ht="30" x14ac:dyDescent="0.2">
      <c r="A41" s="364">
        <v>33</v>
      </c>
      <c r="B41" s="364" t="s">
        <v>927</v>
      </c>
      <c r="C41" s="365" t="s">
        <v>1077</v>
      </c>
      <c r="D41" s="365" t="s">
        <v>1078</v>
      </c>
      <c r="E41" s="420" t="s">
        <v>1079</v>
      </c>
      <c r="F41" s="365">
        <v>62</v>
      </c>
      <c r="G41" s="365">
        <v>2876.25</v>
      </c>
      <c r="H41" s="365" t="s">
        <v>1080</v>
      </c>
      <c r="I41" s="365" t="s">
        <v>1081</v>
      </c>
    </row>
    <row r="42" spans="1:9" ht="21.75" customHeight="1" x14ac:dyDescent="0.2">
      <c r="A42" s="364">
        <v>34</v>
      </c>
      <c r="B42" s="364" t="s">
        <v>927</v>
      </c>
      <c r="C42" s="365" t="s">
        <v>1082</v>
      </c>
      <c r="D42" s="365" t="s">
        <v>1083</v>
      </c>
      <c r="E42" s="420" t="s">
        <v>1084</v>
      </c>
      <c r="F42" s="365">
        <v>100.92</v>
      </c>
      <c r="G42" s="365">
        <v>1625</v>
      </c>
      <c r="H42" s="365" t="s">
        <v>1085</v>
      </c>
      <c r="I42" s="365" t="s">
        <v>1086</v>
      </c>
    </row>
    <row r="43" spans="1:9" ht="24.75" customHeight="1" x14ac:dyDescent="0.2">
      <c r="A43" s="364">
        <v>35</v>
      </c>
      <c r="B43" s="364" t="s">
        <v>927</v>
      </c>
      <c r="C43" s="365" t="s">
        <v>1082</v>
      </c>
      <c r="D43" s="365" t="s">
        <v>1087</v>
      </c>
      <c r="E43" s="420" t="s">
        <v>1084</v>
      </c>
      <c r="F43" s="365">
        <v>212.54</v>
      </c>
      <c r="G43" s="365">
        <v>1625</v>
      </c>
      <c r="H43" s="365" t="s">
        <v>1088</v>
      </c>
      <c r="I43" s="365" t="s">
        <v>1089</v>
      </c>
    </row>
    <row r="44" spans="1:9" ht="23.25" customHeight="1" x14ac:dyDescent="0.2">
      <c r="A44" s="364">
        <v>36</v>
      </c>
      <c r="B44" s="364" t="s">
        <v>927</v>
      </c>
      <c r="C44" s="365" t="s">
        <v>1090</v>
      </c>
      <c r="D44" s="365" t="s">
        <v>1091</v>
      </c>
      <c r="E44" s="420" t="s">
        <v>1016</v>
      </c>
      <c r="F44" s="365">
        <v>52</v>
      </c>
      <c r="G44" s="365">
        <v>1250</v>
      </c>
      <c r="H44" s="365" t="s">
        <v>1092</v>
      </c>
      <c r="I44" s="365" t="s">
        <v>1093</v>
      </c>
    </row>
    <row r="45" spans="1:9" ht="30" x14ac:dyDescent="0.2">
      <c r="A45" s="364">
        <v>37</v>
      </c>
      <c r="B45" s="364" t="s">
        <v>927</v>
      </c>
      <c r="C45" s="365" t="s">
        <v>1094</v>
      </c>
      <c r="D45" s="365" t="s">
        <v>1095</v>
      </c>
      <c r="E45" s="420" t="s">
        <v>1016</v>
      </c>
      <c r="F45" s="365">
        <v>90</v>
      </c>
      <c r="G45" s="365">
        <v>1000</v>
      </c>
      <c r="H45" s="365" t="s">
        <v>1096</v>
      </c>
      <c r="I45" s="365" t="s">
        <v>1097</v>
      </c>
    </row>
    <row r="46" spans="1:9" ht="22.5" customHeight="1" x14ac:dyDescent="0.2">
      <c r="A46" s="364">
        <v>38</v>
      </c>
      <c r="B46" s="364" t="s">
        <v>927</v>
      </c>
      <c r="C46" s="365" t="s">
        <v>1098</v>
      </c>
      <c r="D46" s="365" t="s">
        <v>1099</v>
      </c>
      <c r="E46" s="420" t="s">
        <v>1016</v>
      </c>
      <c r="F46" s="365">
        <v>70</v>
      </c>
      <c r="G46" s="365">
        <v>875</v>
      </c>
      <c r="H46" s="365" t="s">
        <v>1100</v>
      </c>
      <c r="I46" s="365" t="s">
        <v>1101</v>
      </c>
    </row>
    <row r="47" spans="1:9" ht="24.75" customHeight="1" x14ac:dyDescent="0.2">
      <c r="A47" s="364">
        <v>39</v>
      </c>
      <c r="B47" s="364" t="s">
        <v>927</v>
      </c>
      <c r="C47" s="365" t="s">
        <v>1102</v>
      </c>
      <c r="D47" s="365" t="s">
        <v>1103</v>
      </c>
      <c r="E47" s="420" t="s">
        <v>1016</v>
      </c>
      <c r="F47" s="365">
        <v>44</v>
      </c>
      <c r="G47" s="365">
        <v>1000</v>
      </c>
      <c r="H47" s="365" t="s">
        <v>1104</v>
      </c>
      <c r="I47" s="365" t="s">
        <v>1105</v>
      </c>
    </row>
    <row r="48" spans="1:9" ht="27" customHeight="1" x14ac:dyDescent="0.2">
      <c r="A48" s="364">
        <v>40</v>
      </c>
      <c r="B48" s="364" t="s">
        <v>927</v>
      </c>
      <c r="C48" s="365" t="s">
        <v>1106</v>
      </c>
      <c r="D48" s="365" t="s">
        <v>1107</v>
      </c>
      <c r="E48" s="420" t="s">
        <v>986</v>
      </c>
      <c r="F48" s="365">
        <v>90.82</v>
      </c>
      <c r="G48" s="365">
        <v>1000</v>
      </c>
      <c r="H48" s="365" t="s">
        <v>1108</v>
      </c>
      <c r="I48" s="365" t="s">
        <v>1109</v>
      </c>
    </row>
    <row r="49" spans="1:9" ht="30" x14ac:dyDescent="0.2">
      <c r="A49" s="364">
        <v>41</v>
      </c>
      <c r="B49" s="364" t="s">
        <v>927</v>
      </c>
      <c r="C49" s="365" t="s">
        <v>1110</v>
      </c>
      <c r="D49" s="365" t="s">
        <v>1111</v>
      </c>
      <c r="E49" s="420" t="s">
        <v>1112</v>
      </c>
      <c r="F49" s="365">
        <v>39.200000000000003</v>
      </c>
      <c r="G49" s="365">
        <v>1000</v>
      </c>
      <c r="H49" s="365" t="s">
        <v>1113</v>
      </c>
      <c r="I49" s="365" t="s">
        <v>1114</v>
      </c>
    </row>
    <row r="50" spans="1:9" ht="30" x14ac:dyDescent="0.2">
      <c r="A50" s="364">
        <v>42</v>
      </c>
      <c r="B50" s="364" t="s">
        <v>927</v>
      </c>
      <c r="C50" s="365" t="s">
        <v>1115</v>
      </c>
      <c r="D50" s="365" t="s">
        <v>1116</v>
      </c>
      <c r="E50" s="420" t="s">
        <v>1117</v>
      </c>
      <c r="F50" s="365">
        <v>43</v>
      </c>
      <c r="G50" s="365">
        <v>1560</v>
      </c>
      <c r="H50" s="365" t="s">
        <v>1118</v>
      </c>
      <c r="I50" s="365" t="s">
        <v>1119</v>
      </c>
    </row>
    <row r="51" spans="1:9" ht="30" x14ac:dyDescent="0.2">
      <c r="A51" s="364">
        <v>43</v>
      </c>
      <c r="B51" s="364" t="s">
        <v>927</v>
      </c>
      <c r="C51" s="365" t="s">
        <v>1120</v>
      </c>
      <c r="D51" s="365" t="s">
        <v>1121</v>
      </c>
      <c r="E51" s="420" t="s">
        <v>1122</v>
      </c>
      <c r="F51" s="365">
        <v>60</v>
      </c>
      <c r="G51" s="365">
        <v>0</v>
      </c>
      <c r="H51" s="365" t="s">
        <v>1123</v>
      </c>
      <c r="I51" s="365" t="s">
        <v>1124</v>
      </c>
    </row>
    <row r="52" spans="1:9" ht="15" x14ac:dyDescent="0.2">
      <c r="A52" s="364">
        <v>44</v>
      </c>
      <c r="B52" s="364" t="s">
        <v>927</v>
      </c>
      <c r="C52" s="365" t="s">
        <v>1620</v>
      </c>
      <c r="D52" s="365" t="s">
        <v>1621</v>
      </c>
      <c r="E52" s="420" t="s">
        <v>1622</v>
      </c>
      <c r="F52" s="365">
        <v>107.64</v>
      </c>
      <c r="G52" s="365">
        <v>4892</v>
      </c>
      <c r="H52" s="365" t="s">
        <v>1623</v>
      </c>
      <c r="I52" s="365" t="s">
        <v>1624</v>
      </c>
    </row>
    <row r="53" spans="1:9" ht="15" x14ac:dyDescent="0.2">
      <c r="A53" s="364">
        <v>45</v>
      </c>
      <c r="B53" s="364" t="s">
        <v>927</v>
      </c>
      <c r="C53" s="365" t="s">
        <v>1125</v>
      </c>
      <c r="D53" s="365" t="s">
        <v>1126</v>
      </c>
      <c r="E53" s="420" t="s">
        <v>1127</v>
      </c>
      <c r="F53" s="365">
        <v>201.12</v>
      </c>
      <c r="G53" s="365">
        <v>0</v>
      </c>
      <c r="H53" s="365">
        <v>404572075</v>
      </c>
      <c r="I53" s="365" t="s">
        <v>702</v>
      </c>
    </row>
    <row r="54" spans="1:9" ht="15" x14ac:dyDescent="0.2">
      <c r="A54" s="364">
        <v>46</v>
      </c>
      <c r="B54" s="364" t="s">
        <v>927</v>
      </c>
      <c r="C54" s="365" t="s">
        <v>1128</v>
      </c>
      <c r="D54" s="365" t="s">
        <v>1129</v>
      </c>
      <c r="E54" s="420" t="s">
        <v>1130</v>
      </c>
      <c r="F54" s="365">
        <v>79</v>
      </c>
      <c r="G54" s="365">
        <v>0</v>
      </c>
      <c r="H54" s="365" t="s">
        <v>677</v>
      </c>
      <c r="I54" s="365" t="s">
        <v>676</v>
      </c>
    </row>
    <row r="55" spans="1:9" ht="15" x14ac:dyDescent="0.2">
      <c r="A55" s="364">
        <v>47</v>
      </c>
      <c r="B55" s="364" t="s">
        <v>927</v>
      </c>
      <c r="C55" s="365" t="s">
        <v>1131</v>
      </c>
      <c r="D55" s="365" t="s">
        <v>1132</v>
      </c>
      <c r="E55" s="420" t="s">
        <v>950</v>
      </c>
      <c r="F55" s="365">
        <v>172.87</v>
      </c>
      <c r="G55" s="365">
        <v>1375</v>
      </c>
      <c r="H55" s="365" t="s">
        <v>1133</v>
      </c>
      <c r="I55" s="365" t="s">
        <v>1134</v>
      </c>
    </row>
    <row r="56" spans="1:9" ht="15" x14ac:dyDescent="0.2">
      <c r="A56" s="364">
        <v>48</v>
      </c>
      <c r="B56" s="364" t="s">
        <v>927</v>
      </c>
      <c r="C56" s="365" t="s">
        <v>1135</v>
      </c>
      <c r="D56" s="365" t="s">
        <v>1136</v>
      </c>
      <c r="E56" s="420" t="s">
        <v>1137</v>
      </c>
      <c r="F56" s="365">
        <v>175</v>
      </c>
      <c r="G56" s="365">
        <v>375</v>
      </c>
      <c r="H56" s="365" t="s">
        <v>1138</v>
      </c>
      <c r="I56" s="365" t="s">
        <v>1139</v>
      </c>
    </row>
    <row r="57" spans="1:9" ht="30" x14ac:dyDescent="0.2">
      <c r="A57" s="364">
        <v>49</v>
      </c>
      <c r="B57" s="364" t="s">
        <v>927</v>
      </c>
      <c r="C57" s="365" t="s">
        <v>1140</v>
      </c>
      <c r="D57" s="365" t="s">
        <v>1141</v>
      </c>
      <c r="E57" s="420" t="s">
        <v>1142</v>
      </c>
      <c r="F57" s="365">
        <v>38.590000000000003</v>
      </c>
      <c r="G57" s="365">
        <v>200</v>
      </c>
      <c r="H57" s="365" t="s">
        <v>1143</v>
      </c>
      <c r="I57" s="365" t="s">
        <v>1144</v>
      </c>
    </row>
    <row r="58" spans="1:9" ht="30" x14ac:dyDescent="0.2">
      <c r="A58" s="364">
        <v>50</v>
      </c>
      <c r="B58" s="364" t="s">
        <v>927</v>
      </c>
      <c r="C58" s="365" t="s">
        <v>1145</v>
      </c>
      <c r="D58" s="365" t="s">
        <v>1146</v>
      </c>
      <c r="E58" s="420" t="s">
        <v>1147</v>
      </c>
      <c r="F58" s="365">
        <v>155.19999999999999</v>
      </c>
      <c r="G58" s="365">
        <v>400</v>
      </c>
      <c r="H58" s="365" t="s">
        <v>1148</v>
      </c>
      <c r="I58" s="365" t="s">
        <v>1149</v>
      </c>
    </row>
    <row r="59" spans="1:9" ht="15" x14ac:dyDescent="0.2">
      <c r="A59" s="364">
        <v>51</v>
      </c>
      <c r="B59" s="364" t="s">
        <v>927</v>
      </c>
      <c r="C59" s="365" t="s">
        <v>1150</v>
      </c>
      <c r="D59" s="365" t="s">
        <v>1151</v>
      </c>
      <c r="E59" s="420" t="s">
        <v>950</v>
      </c>
      <c r="F59" s="365">
        <v>66</v>
      </c>
      <c r="G59" s="365">
        <v>665</v>
      </c>
      <c r="H59" s="365" t="s">
        <v>1152</v>
      </c>
      <c r="I59" s="365" t="s">
        <v>1153</v>
      </c>
    </row>
    <row r="60" spans="1:9" ht="15" x14ac:dyDescent="0.2">
      <c r="A60" s="364">
        <v>52</v>
      </c>
      <c r="B60" s="364" t="s">
        <v>927</v>
      </c>
      <c r="C60" s="365" t="s">
        <v>1154</v>
      </c>
      <c r="D60" s="365" t="s">
        <v>1155</v>
      </c>
      <c r="E60" s="420" t="s">
        <v>1016</v>
      </c>
      <c r="F60" s="365">
        <v>28.3</v>
      </c>
      <c r="G60" s="365">
        <v>625</v>
      </c>
      <c r="H60" s="365" t="s">
        <v>1156</v>
      </c>
      <c r="I60" s="365" t="s">
        <v>1157</v>
      </c>
    </row>
    <row r="61" spans="1:9" ht="15" x14ac:dyDescent="0.2">
      <c r="A61" s="364">
        <v>53</v>
      </c>
      <c r="B61" s="364" t="s">
        <v>927</v>
      </c>
      <c r="C61" s="365" t="s">
        <v>1158</v>
      </c>
      <c r="D61" s="365" t="s">
        <v>1159</v>
      </c>
      <c r="E61" s="420" t="s">
        <v>1016</v>
      </c>
      <c r="F61" s="365">
        <v>70</v>
      </c>
      <c r="G61" s="365">
        <v>500</v>
      </c>
      <c r="H61" s="365" t="s">
        <v>1160</v>
      </c>
      <c r="I61" s="365" t="s">
        <v>1161</v>
      </c>
    </row>
    <row r="62" spans="1:9" ht="15" x14ac:dyDescent="0.2">
      <c r="A62" s="364">
        <v>54</v>
      </c>
      <c r="B62" s="364" t="s">
        <v>927</v>
      </c>
      <c r="C62" s="365" t="s">
        <v>1162</v>
      </c>
      <c r="D62" s="365" t="s">
        <v>1163</v>
      </c>
      <c r="E62" s="420" t="s">
        <v>1164</v>
      </c>
      <c r="F62" s="365">
        <v>115</v>
      </c>
      <c r="G62" s="365">
        <v>812.5</v>
      </c>
      <c r="H62" s="365" t="s">
        <v>1165</v>
      </c>
      <c r="I62" s="365" t="s">
        <v>1166</v>
      </c>
    </row>
    <row r="63" spans="1:9" ht="30" x14ac:dyDescent="0.2">
      <c r="A63" s="364">
        <v>55</v>
      </c>
      <c r="B63" s="364" t="s">
        <v>927</v>
      </c>
      <c r="C63" s="365" t="s">
        <v>1167</v>
      </c>
      <c r="D63" s="365" t="s">
        <v>1168</v>
      </c>
      <c r="E63" s="420" t="s">
        <v>1016</v>
      </c>
      <c r="F63" s="365">
        <v>141.74</v>
      </c>
      <c r="G63" s="365">
        <v>480</v>
      </c>
      <c r="H63" s="365" t="s">
        <v>1169</v>
      </c>
      <c r="I63" s="365" t="s">
        <v>1170</v>
      </c>
    </row>
    <row r="64" spans="1:9" ht="15" x14ac:dyDescent="0.2">
      <c r="A64" s="364">
        <v>56</v>
      </c>
      <c r="B64" s="364" t="s">
        <v>927</v>
      </c>
      <c r="C64" s="365" t="s">
        <v>1171</v>
      </c>
      <c r="D64" s="365" t="s">
        <v>1172</v>
      </c>
      <c r="E64" s="420" t="s">
        <v>1016</v>
      </c>
      <c r="F64" s="365">
        <v>148</v>
      </c>
      <c r="G64" s="365">
        <v>625</v>
      </c>
      <c r="H64" s="365" t="s">
        <v>1173</v>
      </c>
      <c r="I64" s="365" t="s">
        <v>1174</v>
      </c>
    </row>
    <row r="65" spans="1:9" ht="15" x14ac:dyDescent="0.2">
      <c r="A65" s="364">
        <v>57</v>
      </c>
      <c r="B65" s="364" t="s">
        <v>927</v>
      </c>
      <c r="C65" s="365" t="s">
        <v>1175</v>
      </c>
      <c r="D65" s="365" t="s">
        <v>1176</v>
      </c>
      <c r="E65" s="420" t="s">
        <v>1016</v>
      </c>
      <c r="F65" s="365">
        <v>30</v>
      </c>
      <c r="G65" s="365">
        <v>200</v>
      </c>
      <c r="H65" s="365" t="s">
        <v>1177</v>
      </c>
      <c r="I65" s="365" t="s">
        <v>1178</v>
      </c>
    </row>
    <row r="66" spans="1:9" ht="15" x14ac:dyDescent="0.2">
      <c r="A66" s="364">
        <v>58</v>
      </c>
      <c r="B66" s="364" t="s">
        <v>927</v>
      </c>
      <c r="C66" s="365" t="s">
        <v>1179</v>
      </c>
      <c r="D66" s="365" t="s">
        <v>1176</v>
      </c>
      <c r="E66" s="420" t="s">
        <v>1016</v>
      </c>
      <c r="F66" s="365">
        <v>117</v>
      </c>
      <c r="G66" s="365">
        <v>800</v>
      </c>
      <c r="H66" s="365" t="s">
        <v>1180</v>
      </c>
      <c r="I66" s="365" t="s">
        <v>1181</v>
      </c>
    </row>
    <row r="67" spans="1:9" ht="30" x14ac:dyDescent="0.2">
      <c r="A67" s="364">
        <v>59</v>
      </c>
      <c r="B67" s="364" t="s">
        <v>927</v>
      </c>
      <c r="C67" s="365" t="s">
        <v>1182</v>
      </c>
      <c r="D67" s="365" t="s">
        <v>1183</v>
      </c>
      <c r="E67" s="420" t="s">
        <v>1184</v>
      </c>
      <c r="F67" s="365">
        <v>98.66</v>
      </c>
      <c r="G67" s="365">
        <v>3250</v>
      </c>
      <c r="H67" s="365" t="s">
        <v>1185</v>
      </c>
      <c r="I67" s="365" t="s">
        <v>1186</v>
      </c>
    </row>
    <row r="68" spans="1:9" ht="15" x14ac:dyDescent="0.2">
      <c r="A68" s="364">
        <v>60</v>
      </c>
      <c r="B68" s="364" t="s">
        <v>927</v>
      </c>
      <c r="C68" s="365" t="s">
        <v>1187</v>
      </c>
      <c r="D68" s="365" t="s">
        <v>1188</v>
      </c>
      <c r="E68" s="420" t="s">
        <v>1064</v>
      </c>
      <c r="F68" s="365">
        <v>60.89</v>
      </c>
      <c r="G68" s="365">
        <v>1250</v>
      </c>
      <c r="H68" s="365" t="s">
        <v>1189</v>
      </c>
      <c r="I68" s="365" t="s">
        <v>1190</v>
      </c>
    </row>
    <row r="69" spans="1:9" ht="15" x14ac:dyDescent="0.2">
      <c r="A69" s="364">
        <v>61</v>
      </c>
      <c r="B69" s="364" t="s">
        <v>927</v>
      </c>
      <c r="C69" s="365" t="s">
        <v>1191</v>
      </c>
      <c r="D69" s="365" t="s">
        <v>1192</v>
      </c>
      <c r="E69" s="420" t="s">
        <v>1193</v>
      </c>
      <c r="F69" s="365">
        <v>82.5</v>
      </c>
      <c r="G69" s="365">
        <v>750</v>
      </c>
      <c r="H69" s="365" t="s">
        <v>1194</v>
      </c>
      <c r="I69" s="365" t="s">
        <v>1195</v>
      </c>
    </row>
    <row r="70" spans="1:9" ht="15" x14ac:dyDescent="0.2">
      <c r="A70" s="364">
        <v>62</v>
      </c>
      <c r="B70" s="364" t="s">
        <v>927</v>
      </c>
      <c r="C70" s="365" t="s">
        <v>1196</v>
      </c>
      <c r="D70" s="365" t="s">
        <v>1197</v>
      </c>
      <c r="E70" s="420" t="s">
        <v>1198</v>
      </c>
      <c r="F70" s="365">
        <v>54</v>
      </c>
      <c r="G70" s="365">
        <v>750</v>
      </c>
      <c r="H70" s="365" t="s">
        <v>1199</v>
      </c>
      <c r="I70" s="365" t="s">
        <v>1200</v>
      </c>
    </row>
    <row r="71" spans="1:9" ht="15" x14ac:dyDescent="0.2">
      <c r="A71" s="364">
        <v>63</v>
      </c>
      <c r="B71" s="364" t="s">
        <v>927</v>
      </c>
      <c r="C71" s="365" t="s">
        <v>1201</v>
      </c>
      <c r="D71" s="365" t="s">
        <v>1202</v>
      </c>
      <c r="E71" s="420" t="s">
        <v>1064</v>
      </c>
      <c r="F71" s="365">
        <v>119.7</v>
      </c>
      <c r="G71" s="365">
        <v>1250</v>
      </c>
      <c r="H71" s="365" t="s">
        <v>1203</v>
      </c>
      <c r="I71" s="365" t="s">
        <v>1204</v>
      </c>
    </row>
    <row r="72" spans="1:9" ht="30" x14ac:dyDescent="0.2">
      <c r="A72" s="364">
        <v>64</v>
      </c>
      <c r="B72" s="364" t="s">
        <v>927</v>
      </c>
      <c r="C72" s="365" t="s">
        <v>1205</v>
      </c>
      <c r="D72" s="365" t="s">
        <v>1206</v>
      </c>
      <c r="E72" s="420" t="s">
        <v>1064</v>
      </c>
      <c r="F72" s="365">
        <v>50</v>
      </c>
      <c r="G72" s="365">
        <v>875</v>
      </c>
      <c r="H72" s="365" t="s">
        <v>1207</v>
      </c>
      <c r="I72" s="365" t="s">
        <v>1208</v>
      </c>
    </row>
    <row r="73" spans="1:9" ht="15" x14ac:dyDescent="0.2">
      <c r="A73" s="364">
        <v>65</v>
      </c>
      <c r="B73" s="364" t="s">
        <v>927</v>
      </c>
      <c r="C73" s="365" t="s">
        <v>1209</v>
      </c>
      <c r="D73" s="365" t="s">
        <v>1210</v>
      </c>
      <c r="E73" s="420" t="s">
        <v>1064</v>
      </c>
      <c r="F73" s="365">
        <v>75.27</v>
      </c>
      <c r="G73" s="365">
        <v>1250</v>
      </c>
      <c r="H73" s="365" t="s">
        <v>1211</v>
      </c>
      <c r="I73" s="365" t="s">
        <v>1212</v>
      </c>
    </row>
    <row r="74" spans="1:9" ht="30" x14ac:dyDescent="0.2">
      <c r="A74" s="364">
        <v>66</v>
      </c>
      <c r="B74" s="364" t="s">
        <v>927</v>
      </c>
      <c r="C74" s="365" t="s">
        <v>1213</v>
      </c>
      <c r="D74" s="365" t="s">
        <v>1214</v>
      </c>
      <c r="E74" s="420" t="s">
        <v>1064</v>
      </c>
      <c r="F74" s="365">
        <v>50</v>
      </c>
      <c r="G74" s="365">
        <v>625</v>
      </c>
      <c r="H74" s="365" t="s">
        <v>1215</v>
      </c>
      <c r="I74" s="365" t="s">
        <v>1216</v>
      </c>
    </row>
    <row r="75" spans="1:9" ht="30" x14ac:dyDescent="0.2">
      <c r="A75" s="364">
        <v>67</v>
      </c>
      <c r="B75" s="364" t="s">
        <v>927</v>
      </c>
      <c r="C75" s="365" t="s">
        <v>1217</v>
      </c>
      <c r="D75" s="365" t="s">
        <v>1218</v>
      </c>
      <c r="E75" s="420" t="s">
        <v>1064</v>
      </c>
      <c r="F75" s="365">
        <v>80</v>
      </c>
      <c r="G75" s="365">
        <v>500</v>
      </c>
      <c r="H75" s="365" t="s">
        <v>1219</v>
      </c>
      <c r="I75" s="365" t="s">
        <v>1220</v>
      </c>
    </row>
    <row r="76" spans="1:9" ht="15" x14ac:dyDescent="0.2">
      <c r="A76" s="364">
        <v>68</v>
      </c>
      <c r="B76" s="364" t="s">
        <v>927</v>
      </c>
      <c r="C76" s="365" t="s">
        <v>1221</v>
      </c>
      <c r="D76" s="365" t="s">
        <v>1222</v>
      </c>
      <c r="E76" s="420" t="s">
        <v>1064</v>
      </c>
      <c r="F76" s="365">
        <v>50</v>
      </c>
      <c r="G76" s="365">
        <v>625</v>
      </c>
      <c r="H76" s="365" t="s">
        <v>1223</v>
      </c>
      <c r="I76" s="365" t="s">
        <v>1224</v>
      </c>
    </row>
    <row r="77" spans="1:9" ht="30" x14ac:dyDescent="0.2">
      <c r="A77" s="364">
        <v>69</v>
      </c>
      <c r="B77" s="364" t="s">
        <v>927</v>
      </c>
      <c r="C77" s="365" t="s">
        <v>1225</v>
      </c>
      <c r="D77" s="365" t="s">
        <v>1226</v>
      </c>
      <c r="E77" s="420" t="s">
        <v>1227</v>
      </c>
      <c r="F77" s="365">
        <v>76.56</v>
      </c>
      <c r="G77" s="365">
        <v>3750</v>
      </c>
      <c r="H77" s="365" t="s">
        <v>1228</v>
      </c>
      <c r="I77" s="365" t="s">
        <v>1229</v>
      </c>
    </row>
    <row r="78" spans="1:9" ht="15" x14ac:dyDescent="0.2">
      <c r="A78" s="364">
        <v>70</v>
      </c>
      <c r="B78" s="364" t="s">
        <v>927</v>
      </c>
      <c r="C78" s="365" t="s">
        <v>1230</v>
      </c>
      <c r="D78" s="365" t="s">
        <v>1231</v>
      </c>
      <c r="E78" s="420" t="s">
        <v>1016</v>
      </c>
      <c r="F78" s="365">
        <v>32</v>
      </c>
      <c r="G78" s="365">
        <v>1000</v>
      </c>
      <c r="H78" s="365" t="s">
        <v>1232</v>
      </c>
      <c r="I78" s="365" t="s">
        <v>1233</v>
      </c>
    </row>
    <row r="79" spans="1:9" ht="15" x14ac:dyDescent="0.2">
      <c r="A79" s="364">
        <v>71</v>
      </c>
      <c r="B79" s="364" t="s">
        <v>927</v>
      </c>
      <c r="C79" s="365" t="s">
        <v>1234</v>
      </c>
      <c r="D79" s="365" t="s">
        <v>1235</v>
      </c>
      <c r="E79" s="420" t="s">
        <v>1016</v>
      </c>
      <c r="F79" s="365">
        <v>48</v>
      </c>
      <c r="G79" s="365">
        <v>780</v>
      </c>
      <c r="H79" s="365" t="s">
        <v>1236</v>
      </c>
      <c r="I79" s="365" t="s">
        <v>1237</v>
      </c>
    </row>
    <row r="80" spans="1:9" ht="15" x14ac:dyDescent="0.2">
      <c r="A80" s="364">
        <v>72</v>
      </c>
      <c r="B80" s="364" t="s">
        <v>927</v>
      </c>
      <c r="C80" s="365" t="s">
        <v>1238</v>
      </c>
      <c r="D80" s="365" t="s">
        <v>1239</v>
      </c>
      <c r="E80" s="420" t="s">
        <v>1016</v>
      </c>
      <c r="F80" s="365">
        <v>144</v>
      </c>
      <c r="G80" s="365">
        <v>625</v>
      </c>
      <c r="H80" s="365" t="s">
        <v>1240</v>
      </c>
      <c r="I80" s="365" t="s">
        <v>1241</v>
      </c>
    </row>
    <row r="81" spans="1:9" ht="15" x14ac:dyDescent="0.2">
      <c r="A81" s="364">
        <v>73</v>
      </c>
      <c r="B81" s="364" t="s">
        <v>927</v>
      </c>
      <c r="C81" s="365" t="s">
        <v>1242</v>
      </c>
      <c r="D81" s="365" t="s">
        <v>1243</v>
      </c>
      <c r="E81" s="420" t="s">
        <v>1016</v>
      </c>
      <c r="F81" s="365">
        <v>71</v>
      </c>
      <c r="G81" s="365">
        <v>815</v>
      </c>
      <c r="H81" s="365" t="s">
        <v>1244</v>
      </c>
      <c r="I81" s="365" t="s">
        <v>1245</v>
      </c>
    </row>
    <row r="82" spans="1:9" ht="15" x14ac:dyDescent="0.2">
      <c r="A82" s="364">
        <v>74</v>
      </c>
      <c r="B82" s="364" t="s">
        <v>927</v>
      </c>
      <c r="C82" s="365" t="s">
        <v>1246</v>
      </c>
      <c r="D82" s="365" t="s">
        <v>1247</v>
      </c>
      <c r="E82" s="420" t="s">
        <v>1016</v>
      </c>
      <c r="F82" s="365">
        <v>21.5</v>
      </c>
      <c r="G82" s="365">
        <v>625</v>
      </c>
      <c r="H82" s="365" t="s">
        <v>1248</v>
      </c>
      <c r="I82" s="365" t="s">
        <v>1249</v>
      </c>
    </row>
    <row r="83" spans="1:9" ht="15" x14ac:dyDescent="0.2">
      <c r="A83" s="364">
        <v>75</v>
      </c>
      <c r="B83" s="364" t="s">
        <v>927</v>
      </c>
      <c r="C83" s="365" t="s">
        <v>1250</v>
      </c>
      <c r="D83" s="365" t="s">
        <v>1251</v>
      </c>
      <c r="E83" s="420" t="s">
        <v>1016</v>
      </c>
      <c r="F83" s="365">
        <v>293.16000000000003</v>
      </c>
      <c r="G83" s="365">
        <v>500</v>
      </c>
      <c r="H83" s="365" t="s">
        <v>1252</v>
      </c>
      <c r="I83" s="365" t="s">
        <v>1253</v>
      </c>
    </row>
    <row r="84" spans="1:9" ht="15" x14ac:dyDescent="0.2">
      <c r="A84" s="364">
        <v>76</v>
      </c>
      <c r="B84" s="364" t="s">
        <v>927</v>
      </c>
      <c r="C84" s="365" t="s">
        <v>1254</v>
      </c>
      <c r="D84" s="365" t="s">
        <v>1255</v>
      </c>
      <c r="E84" s="420" t="s">
        <v>1016</v>
      </c>
      <c r="F84" s="365">
        <v>62</v>
      </c>
      <c r="G84" s="365">
        <v>500</v>
      </c>
      <c r="H84" s="365" t="s">
        <v>1256</v>
      </c>
      <c r="I84" s="365" t="s">
        <v>1257</v>
      </c>
    </row>
    <row r="85" spans="1:9" ht="15" x14ac:dyDescent="0.2">
      <c r="A85" s="364">
        <v>77</v>
      </c>
      <c r="B85" s="364" t="s">
        <v>927</v>
      </c>
      <c r="C85" s="365" t="s">
        <v>1258</v>
      </c>
      <c r="D85" s="365" t="s">
        <v>1259</v>
      </c>
      <c r="E85" s="420" t="s">
        <v>1260</v>
      </c>
      <c r="F85" s="365">
        <v>202</v>
      </c>
      <c r="G85" s="365">
        <v>1000</v>
      </c>
      <c r="H85" s="365" t="s">
        <v>1261</v>
      </c>
      <c r="I85" s="365" t="s">
        <v>1262</v>
      </c>
    </row>
    <row r="86" spans="1:9" ht="15" x14ac:dyDescent="0.2">
      <c r="A86" s="364">
        <v>78</v>
      </c>
      <c r="B86" s="364" t="s">
        <v>927</v>
      </c>
      <c r="C86" s="365" t="s">
        <v>1263</v>
      </c>
      <c r="D86" s="365" t="s">
        <v>1264</v>
      </c>
      <c r="E86" s="420" t="s">
        <v>1122</v>
      </c>
      <c r="F86" s="365">
        <v>246</v>
      </c>
      <c r="G86" s="365">
        <v>0</v>
      </c>
      <c r="H86" s="365" t="s">
        <v>1265</v>
      </c>
      <c r="I86" s="365" t="s">
        <v>1266</v>
      </c>
    </row>
    <row r="87" spans="1:9" ht="15" x14ac:dyDescent="0.2">
      <c r="A87" s="364">
        <v>79</v>
      </c>
      <c r="B87" s="364" t="s">
        <v>927</v>
      </c>
      <c r="C87" s="365" t="s">
        <v>1267</v>
      </c>
      <c r="D87" s="365" t="s">
        <v>1268</v>
      </c>
      <c r="E87" s="420" t="s">
        <v>1269</v>
      </c>
      <c r="F87" s="365">
        <v>42</v>
      </c>
      <c r="G87" s="365">
        <v>0</v>
      </c>
      <c r="H87" s="365" t="s">
        <v>637</v>
      </c>
      <c r="I87" s="365" t="s">
        <v>636</v>
      </c>
    </row>
    <row r="88" spans="1:9" ht="15" x14ac:dyDescent="0.2">
      <c r="A88" s="364">
        <v>80</v>
      </c>
      <c r="B88" s="364" t="s">
        <v>927</v>
      </c>
      <c r="C88" s="365" t="s">
        <v>1270</v>
      </c>
      <c r="D88" s="365" t="s">
        <v>1271</v>
      </c>
      <c r="E88" s="420" t="s">
        <v>1272</v>
      </c>
      <c r="F88" s="365">
        <v>79</v>
      </c>
      <c r="G88" s="365">
        <v>0</v>
      </c>
      <c r="H88" s="365" t="s">
        <v>659</v>
      </c>
      <c r="I88" s="365" t="s">
        <v>658</v>
      </c>
    </row>
    <row r="89" spans="1:9" ht="15" x14ac:dyDescent="0.2">
      <c r="A89" s="364">
        <v>81</v>
      </c>
      <c r="B89" s="364" t="s">
        <v>927</v>
      </c>
      <c r="C89" s="365" t="s">
        <v>1273</v>
      </c>
      <c r="D89" s="365" t="s">
        <v>1274</v>
      </c>
      <c r="E89" s="420" t="s">
        <v>1275</v>
      </c>
      <c r="F89" s="365">
        <v>54</v>
      </c>
      <c r="G89" s="365">
        <v>0</v>
      </c>
      <c r="H89" s="365" t="s">
        <v>692</v>
      </c>
      <c r="I89" s="365" t="s">
        <v>691</v>
      </c>
    </row>
    <row r="90" spans="1:9" ht="15" x14ac:dyDescent="0.2">
      <c r="A90" s="364">
        <v>82</v>
      </c>
      <c r="B90" s="364" t="s">
        <v>927</v>
      </c>
      <c r="C90" s="365" t="s">
        <v>1276</v>
      </c>
      <c r="D90" s="365" t="s">
        <v>1277</v>
      </c>
      <c r="E90" s="420" t="s">
        <v>986</v>
      </c>
      <c r="F90" s="365">
        <v>70</v>
      </c>
      <c r="G90" s="365">
        <v>375</v>
      </c>
      <c r="H90" s="365" t="s">
        <v>1278</v>
      </c>
      <c r="I90" s="365" t="s">
        <v>1279</v>
      </c>
    </row>
    <row r="91" spans="1:9" ht="15" x14ac:dyDescent="0.2">
      <c r="A91" s="364">
        <v>83</v>
      </c>
      <c r="B91" s="364" t="s">
        <v>927</v>
      </c>
      <c r="C91" s="365" t="s">
        <v>1280</v>
      </c>
      <c r="D91" s="365" t="s">
        <v>1281</v>
      </c>
      <c r="E91" s="420" t="s">
        <v>1016</v>
      </c>
      <c r="F91" s="365">
        <v>170</v>
      </c>
      <c r="G91" s="365">
        <v>400</v>
      </c>
      <c r="H91" s="365" t="s">
        <v>1282</v>
      </c>
      <c r="I91" s="365" t="s">
        <v>1283</v>
      </c>
    </row>
    <row r="92" spans="1:9" ht="15" x14ac:dyDescent="0.2">
      <c r="A92" s="364">
        <v>84</v>
      </c>
      <c r="B92" s="364" t="s">
        <v>927</v>
      </c>
      <c r="C92" s="365" t="s">
        <v>1284</v>
      </c>
      <c r="D92" s="365" t="s">
        <v>1285</v>
      </c>
      <c r="E92" s="420" t="s">
        <v>1016</v>
      </c>
      <c r="F92" s="365">
        <v>205.25</v>
      </c>
      <c r="G92" s="365">
        <v>400</v>
      </c>
      <c r="H92" s="365" t="s">
        <v>1286</v>
      </c>
      <c r="I92" s="365" t="s">
        <v>1287</v>
      </c>
    </row>
    <row r="93" spans="1:9" ht="15" x14ac:dyDescent="0.2">
      <c r="A93" s="364">
        <v>85</v>
      </c>
      <c r="B93" s="364" t="s">
        <v>927</v>
      </c>
      <c r="C93" s="365" t="s">
        <v>1288</v>
      </c>
      <c r="D93" s="365" t="s">
        <v>1289</v>
      </c>
      <c r="E93" s="420" t="s">
        <v>1290</v>
      </c>
      <c r="F93" s="365">
        <v>160.11000000000001</v>
      </c>
      <c r="G93" s="365">
        <v>0</v>
      </c>
      <c r="H93" s="365" t="s">
        <v>614</v>
      </c>
      <c r="I93" s="365" t="s">
        <v>613</v>
      </c>
    </row>
    <row r="94" spans="1:9" ht="15" x14ac:dyDescent="0.2">
      <c r="A94" s="364">
        <v>86</v>
      </c>
      <c r="B94" s="364" t="s">
        <v>927</v>
      </c>
      <c r="C94" s="365" t="s">
        <v>1291</v>
      </c>
      <c r="D94" s="365" t="s">
        <v>1292</v>
      </c>
      <c r="E94" s="420" t="s">
        <v>1016</v>
      </c>
      <c r="F94" s="365">
        <v>100</v>
      </c>
      <c r="G94" s="365">
        <v>800</v>
      </c>
      <c r="H94" s="365" t="s">
        <v>1293</v>
      </c>
      <c r="I94" s="365" t="s">
        <v>1294</v>
      </c>
    </row>
    <row r="95" spans="1:9" ht="15" x14ac:dyDescent="0.2">
      <c r="A95" s="364">
        <v>87</v>
      </c>
      <c r="B95" s="364" t="s">
        <v>927</v>
      </c>
      <c r="C95" s="365" t="s">
        <v>1295</v>
      </c>
      <c r="D95" s="365" t="s">
        <v>1296</v>
      </c>
      <c r="E95" s="420" t="s">
        <v>1297</v>
      </c>
      <c r="F95" s="365">
        <v>96</v>
      </c>
      <c r="G95" s="365">
        <v>875</v>
      </c>
      <c r="H95" s="365" t="s">
        <v>1298</v>
      </c>
      <c r="I95" s="365" t="s">
        <v>1299</v>
      </c>
    </row>
    <row r="96" spans="1:9" ht="15" x14ac:dyDescent="0.2">
      <c r="A96" s="364">
        <v>88</v>
      </c>
      <c r="B96" s="364" t="s">
        <v>927</v>
      </c>
      <c r="C96" s="365" t="s">
        <v>1300</v>
      </c>
      <c r="D96" s="365" t="s">
        <v>1301</v>
      </c>
      <c r="E96" s="420" t="s">
        <v>1260</v>
      </c>
      <c r="F96" s="365">
        <v>51.6</v>
      </c>
      <c r="G96" s="365">
        <v>625</v>
      </c>
      <c r="H96" s="365" t="s">
        <v>1302</v>
      </c>
      <c r="I96" s="365" t="s">
        <v>1303</v>
      </c>
    </row>
    <row r="97" spans="1:9" ht="15" x14ac:dyDescent="0.2">
      <c r="A97" s="364">
        <v>89</v>
      </c>
      <c r="B97" s="364" t="s">
        <v>927</v>
      </c>
      <c r="C97" s="365" t="s">
        <v>1304</v>
      </c>
      <c r="D97" s="365" t="s">
        <v>1305</v>
      </c>
      <c r="E97" s="420" t="s">
        <v>1016</v>
      </c>
      <c r="F97" s="365">
        <v>92.25</v>
      </c>
      <c r="G97" s="365">
        <v>625</v>
      </c>
      <c r="H97" s="365" t="s">
        <v>1306</v>
      </c>
      <c r="I97" s="365" t="s">
        <v>1307</v>
      </c>
    </row>
    <row r="98" spans="1:9" ht="15" x14ac:dyDescent="0.2">
      <c r="A98" s="364">
        <v>90</v>
      </c>
      <c r="B98" s="364" t="s">
        <v>927</v>
      </c>
      <c r="C98" s="365" t="s">
        <v>1308</v>
      </c>
      <c r="D98" s="365" t="s">
        <v>1309</v>
      </c>
      <c r="E98" s="420" t="s">
        <v>1310</v>
      </c>
      <c r="F98" s="365">
        <v>137.43</v>
      </c>
      <c r="G98" s="365">
        <v>2000</v>
      </c>
      <c r="H98" s="365" t="s">
        <v>1311</v>
      </c>
      <c r="I98" s="365" t="s">
        <v>1312</v>
      </c>
    </row>
    <row r="99" spans="1:9" ht="15" x14ac:dyDescent="0.2">
      <c r="A99" s="364">
        <v>91</v>
      </c>
      <c r="B99" s="364" t="s">
        <v>927</v>
      </c>
      <c r="C99" s="365" t="s">
        <v>1313</v>
      </c>
      <c r="D99" s="365" t="s">
        <v>1314</v>
      </c>
      <c r="E99" s="420" t="s">
        <v>1016</v>
      </c>
      <c r="F99" s="365">
        <v>95</v>
      </c>
      <c r="G99" s="365">
        <v>1000</v>
      </c>
      <c r="H99" s="365" t="s">
        <v>1315</v>
      </c>
      <c r="I99" s="365" t="s">
        <v>1316</v>
      </c>
    </row>
    <row r="100" spans="1:9" ht="15" x14ac:dyDescent="0.2">
      <c r="A100" s="364">
        <v>92</v>
      </c>
      <c r="B100" s="364" t="s">
        <v>927</v>
      </c>
      <c r="C100" s="365" t="s">
        <v>1317</v>
      </c>
      <c r="D100" s="365" t="s">
        <v>1318</v>
      </c>
      <c r="E100" s="420" t="s">
        <v>1016</v>
      </c>
      <c r="F100" s="365">
        <v>71.02</v>
      </c>
      <c r="G100" s="365">
        <v>400</v>
      </c>
      <c r="H100" s="365" t="s">
        <v>1319</v>
      </c>
      <c r="I100" s="365" t="s">
        <v>1320</v>
      </c>
    </row>
    <row r="101" spans="1:9" ht="15" x14ac:dyDescent="0.2">
      <c r="A101" s="364">
        <v>93</v>
      </c>
      <c r="B101" s="364" t="s">
        <v>927</v>
      </c>
      <c r="C101" s="365" t="s">
        <v>1321</v>
      </c>
      <c r="D101" s="365"/>
      <c r="E101" s="420" t="s">
        <v>1322</v>
      </c>
      <c r="F101" s="365">
        <v>196</v>
      </c>
      <c r="G101" s="365">
        <v>2250</v>
      </c>
      <c r="H101" s="365" t="s">
        <v>1323</v>
      </c>
      <c r="I101" s="365" t="s">
        <v>1324</v>
      </c>
    </row>
    <row r="102" spans="1:9" ht="15" x14ac:dyDescent="0.2">
      <c r="A102" s="364">
        <v>94</v>
      </c>
      <c r="B102" s="364" t="s">
        <v>927</v>
      </c>
      <c r="C102" s="365" t="s">
        <v>1325</v>
      </c>
      <c r="D102" s="365" t="s">
        <v>1326</v>
      </c>
      <c r="E102" s="420" t="s">
        <v>1016</v>
      </c>
      <c r="F102" s="365">
        <v>74</v>
      </c>
      <c r="G102" s="365">
        <v>1250</v>
      </c>
      <c r="H102" s="365" t="s">
        <v>1327</v>
      </c>
      <c r="I102" s="365" t="s">
        <v>1328</v>
      </c>
    </row>
    <row r="103" spans="1:9" ht="15" x14ac:dyDescent="0.2">
      <c r="A103" s="364">
        <v>95</v>
      </c>
      <c r="B103" s="364" t="s">
        <v>927</v>
      </c>
      <c r="C103" s="365" t="s">
        <v>1329</v>
      </c>
      <c r="D103" s="365" t="s">
        <v>1330</v>
      </c>
      <c r="E103" s="420" t="s">
        <v>1016</v>
      </c>
      <c r="F103" s="365">
        <v>140</v>
      </c>
      <c r="G103" s="365">
        <v>625</v>
      </c>
      <c r="H103" s="365" t="s">
        <v>1331</v>
      </c>
      <c r="I103" s="365" t="s">
        <v>1332</v>
      </c>
    </row>
    <row r="104" spans="1:9" ht="15" x14ac:dyDescent="0.2">
      <c r="A104" s="364">
        <v>96</v>
      </c>
      <c r="B104" s="364" t="s">
        <v>927</v>
      </c>
      <c r="C104" s="365" t="s">
        <v>1333</v>
      </c>
      <c r="D104" s="365" t="s">
        <v>1334</v>
      </c>
      <c r="E104" s="420" t="s">
        <v>1016</v>
      </c>
      <c r="F104" s="365">
        <v>48</v>
      </c>
      <c r="G104" s="365">
        <v>500</v>
      </c>
      <c r="H104" s="365" t="s">
        <v>1335</v>
      </c>
      <c r="I104" s="365" t="s">
        <v>1336</v>
      </c>
    </row>
    <row r="105" spans="1:9" ht="15" x14ac:dyDescent="0.2">
      <c r="A105" s="364">
        <v>97</v>
      </c>
      <c r="B105" s="364" t="s">
        <v>927</v>
      </c>
      <c r="C105" s="365" t="s">
        <v>1337</v>
      </c>
      <c r="D105" s="365" t="s">
        <v>1338</v>
      </c>
      <c r="E105" s="420" t="s">
        <v>1016</v>
      </c>
      <c r="F105" s="365">
        <v>84</v>
      </c>
      <c r="G105" s="365">
        <v>1000</v>
      </c>
      <c r="H105" s="365" t="s">
        <v>1339</v>
      </c>
      <c r="I105" s="365" t="s">
        <v>1340</v>
      </c>
    </row>
    <row r="106" spans="1:9" ht="15" x14ac:dyDescent="0.2">
      <c r="A106" s="364">
        <v>98</v>
      </c>
      <c r="B106" s="364" t="s">
        <v>927</v>
      </c>
      <c r="C106" s="365" t="s">
        <v>1341</v>
      </c>
      <c r="D106" s="365" t="s">
        <v>1342</v>
      </c>
      <c r="E106" s="420" t="s">
        <v>1016</v>
      </c>
      <c r="F106" s="365">
        <v>40</v>
      </c>
      <c r="G106" s="365">
        <v>750</v>
      </c>
      <c r="H106" s="365" t="s">
        <v>1343</v>
      </c>
      <c r="I106" s="365" t="s">
        <v>1344</v>
      </c>
    </row>
    <row r="107" spans="1:9" ht="15" x14ac:dyDescent="0.2">
      <c r="A107" s="364">
        <v>99</v>
      </c>
      <c r="B107" s="364" t="s">
        <v>927</v>
      </c>
      <c r="C107" s="365" t="s">
        <v>1345</v>
      </c>
      <c r="D107" s="365" t="s">
        <v>1346</v>
      </c>
      <c r="E107" s="420" t="s">
        <v>1260</v>
      </c>
      <c r="F107" s="365">
        <v>45</v>
      </c>
      <c r="G107" s="365">
        <v>625</v>
      </c>
      <c r="H107" s="365" t="s">
        <v>1347</v>
      </c>
      <c r="I107" s="365" t="s">
        <v>1348</v>
      </c>
    </row>
    <row r="108" spans="1:9" ht="15" x14ac:dyDescent="0.2">
      <c r="A108" s="364">
        <v>100</v>
      </c>
      <c r="B108" s="364" t="s">
        <v>927</v>
      </c>
      <c r="C108" s="365" t="s">
        <v>1349</v>
      </c>
      <c r="D108" s="365" t="s">
        <v>1350</v>
      </c>
      <c r="E108" s="420" t="s">
        <v>1351</v>
      </c>
      <c r="F108" s="365">
        <v>93.14</v>
      </c>
      <c r="G108" s="365">
        <v>500</v>
      </c>
      <c r="H108" s="365" t="s">
        <v>1352</v>
      </c>
      <c r="I108" s="365" t="s">
        <v>1353</v>
      </c>
    </row>
    <row r="109" spans="1:9" ht="15" x14ac:dyDescent="0.2">
      <c r="A109" s="364">
        <v>101</v>
      </c>
      <c r="B109" s="364" t="s">
        <v>927</v>
      </c>
      <c r="C109" s="365" t="s">
        <v>1354</v>
      </c>
      <c r="D109" s="365" t="s">
        <v>1355</v>
      </c>
      <c r="E109" s="420" t="s">
        <v>1351</v>
      </c>
      <c r="F109" s="365">
        <v>67.75</v>
      </c>
      <c r="G109" s="365">
        <v>250</v>
      </c>
      <c r="H109" s="365" t="s">
        <v>1356</v>
      </c>
      <c r="I109" s="365" t="s">
        <v>1357</v>
      </c>
    </row>
    <row r="110" spans="1:9" ht="30" x14ac:dyDescent="0.2">
      <c r="A110" s="364">
        <v>102</v>
      </c>
      <c r="B110" s="364" t="s">
        <v>927</v>
      </c>
      <c r="C110" s="365" t="s">
        <v>1358</v>
      </c>
      <c r="D110" s="365" t="s">
        <v>1359</v>
      </c>
      <c r="E110" s="420" t="s">
        <v>1351</v>
      </c>
      <c r="F110" s="365">
        <v>23</v>
      </c>
      <c r="G110" s="365">
        <v>300</v>
      </c>
      <c r="H110" s="365" t="s">
        <v>1360</v>
      </c>
      <c r="I110" s="365" t="s">
        <v>1361</v>
      </c>
    </row>
    <row r="111" spans="1:9" ht="15" x14ac:dyDescent="0.2">
      <c r="A111" s="364">
        <v>103</v>
      </c>
      <c r="B111" s="364" t="s">
        <v>927</v>
      </c>
      <c r="C111" s="365" t="s">
        <v>1362</v>
      </c>
      <c r="D111" s="365" t="s">
        <v>1363</v>
      </c>
      <c r="E111" s="420" t="s">
        <v>1364</v>
      </c>
      <c r="F111" s="365">
        <v>60</v>
      </c>
      <c r="G111" s="365">
        <v>0</v>
      </c>
      <c r="H111" s="365" t="s">
        <v>673</v>
      </c>
      <c r="I111" s="365" t="s">
        <v>1365</v>
      </c>
    </row>
    <row r="112" spans="1:9" ht="15" x14ac:dyDescent="0.2">
      <c r="A112" s="364">
        <v>104</v>
      </c>
      <c r="B112" s="364" t="s">
        <v>927</v>
      </c>
      <c r="C112" s="365" t="s">
        <v>1366</v>
      </c>
      <c r="D112" s="365" t="s">
        <v>1367</v>
      </c>
      <c r="E112" s="420" t="s">
        <v>1016</v>
      </c>
      <c r="F112" s="365">
        <v>120</v>
      </c>
      <c r="G112" s="365">
        <v>600</v>
      </c>
      <c r="H112" s="365" t="s">
        <v>1368</v>
      </c>
      <c r="I112" s="365" t="s">
        <v>1369</v>
      </c>
    </row>
    <row r="113" spans="1:9" ht="15" x14ac:dyDescent="0.2">
      <c r="A113" s="364">
        <v>105</v>
      </c>
      <c r="B113" s="364" t="s">
        <v>927</v>
      </c>
      <c r="C113" s="365" t="s">
        <v>1370</v>
      </c>
      <c r="D113" s="365" t="s">
        <v>1371</v>
      </c>
      <c r="E113" s="420" t="s">
        <v>1016</v>
      </c>
      <c r="F113" s="365">
        <v>21.5</v>
      </c>
      <c r="G113" s="365">
        <v>375</v>
      </c>
      <c r="H113" s="365" t="s">
        <v>1372</v>
      </c>
      <c r="I113" s="365" t="s">
        <v>1373</v>
      </c>
    </row>
    <row r="114" spans="1:9" ht="15" x14ac:dyDescent="0.2">
      <c r="A114" s="364">
        <v>106</v>
      </c>
      <c r="B114" s="364" t="s">
        <v>927</v>
      </c>
      <c r="C114" s="365" t="s">
        <v>1374</v>
      </c>
      <c r="D114" s="365" t="s">
        <v>1375</v>
      </c>
      <c r="E114" s="420" t="s">
        <v>1016</v>
      </c>
      <c r="F114" s="365">
        <v>121</v>
      </c>
      <c r="G114" s="365">
        <v>1250</v>
      </c>
      <c r="H114" s="365" t="s">
        <v>1376</v>
      </c>
      <c r="I114" s="365" t="s">
        <v>1377</v>
      </c>
    </row>
    <row r="115" spans="1:9" ht="15" x14ac:dyDescent="0.2">
      <c r="A115" s="364">
        <v>107</v>
      </c>
      <c r="B115" s="364" t="s">
        <v>927</v>
      </c>
      <c r="C115" s="365" t="s">
        <v>1378</v>
      </c>
      <c r="D115" s="365" t="s">
        <v>1379</v>
      </c>
      <c r="E115" s="420" t="s">
        <v>1380</v>
      </c>
      <c r="F115" s="365">
        <v>111.34</v>
      </c>
      <c r="G115" s="365">
        <v>875</v>
      </c>
      <c r="H115" s="365" t="s">
        <v>1381</v>
      </c>
      <c r="I115" s="365" t="s">
        <v>1382</v>
      </c>
    </row>
    <row r="116" spans="1:9" ht="15" x14ac:dyDescent="0.2">
      <c r="A116" s="364">
        <v>108</v>
      </c>
      <c r="B116" s="364" t="s">
        <v>927</v>
      </c>
      <c r="C116" s="365" t="s">
        <v>1383</v>
      </c>
      <c r="D116" s="365" t="s">
        <v>1384</v>
      </c>
      <c r="E116" s="420" t="s">
        <v>1064</v>
      </c>
      <c r="F116" s="365">
        <v>50</v>
      </c>
      <c r="G116" s="365">
        <v>0</v>
      </c>
      <c r="H116" s="365" t="s">
        <v>508</v>
      </c>
      <c r="I116" s="365" t="s">
        <v>507</v>
      </c>
    </row>
    <row r="117" spans="1:9" ht="15" x14ac:dyDescent="0.2">
      <c r="A117" s="364">
        <v>109</v>
      </c>
      <c r="B117" s="364" t="s">
        <v>927</v>
      </c>
      <c r="C117" s="365" t="s">
        <v>1385</v>
      </c>
      <c r="D117" s="365" t="s">
        <v>1386</v>
      </c>
      <c r="E117" s="420" t="s">
        <v>1064</v>
      </c>
      <c r="F117" s="365">
        <v>75</v>
      </c>
      <c r="G117" s="365">
        <v>0</v>
      </c>
      <c r="H117" s="365" t="s">
        <v>503</v>
      </c>
      <c r="I117" s="365" t="s">
        <v>502</v>
      </c>
    </row>
    <row r="118" spans="1:9" ht="15" x14ac:dyDescent="0.2">
      <c r="A118" s="364">
        <v>110</v>
      </c>
      <c r="B118" s="364" t="s">
        <v>927</v>
      </c>
      <c r="C118" s="365" t="s">
        <v>1387</v>
      </c>
      <c r="D118" s="365" t="s">
        <v>1388</v>
      </c>
      <c r="E118" s="420" t="s">
        <v>1064</v>
      </c>
      <c r="F118" s="365">
        <v>50</v>
      </c>
      <c r="G118" s="365">
        <v>0</v>
      </c>
      <c r="H118" s="365" t="s">
        <v>511</v>
      </c>
      <c r="I118" s="365" t="s">
        <v>510</v>
      </c>
    </row>
    <row r="119" spans="1:9" ht="30" x14ac:dyDescent="0.2">
      <c r="A119" s="364">
        <v>111</v>
      </c>
      <c r="B119" s="364" t="s">
        <v>927</v>
      </c>
      <c r="C119" s="365" t="s">
        <v>1389</v>
      </c>
      <c r="D119" s="365" t="s">
        <v>1390</v>
      </c>
      <c r="E119" s="420" t="s">
        <v>1391</v>
      </c>
      <c r="F119" s="365">
        <v>80</v>
      </c>
      <c r="G119" s="365">
        <v>875</v>
      </c>
      <c r="H119" s="365" t="s">
        <v>1392</v>
      </c>
      <c r="I119" s="365" t="s">
        <v>1393</v>
      </c>
    </row>
    <row r="120" spans="1:9" ht="30" x14ac:dyDescent="0.2">
      <c r="A120" s="364">
        <v>112</v>
      </c>
      <c r="B120" s="364" t="s">
        <v>927</v>
      </c>
      <c r="C120" s="365" t="s">
        <v>1394</v>
      </c>
      <c r="D120" s="365" t="s">
        <v>1395</v>
      </c>
      <c r="E120" s="420" t="s">
        <v>950</v>
      </c>
      <c r="F120" s="365">
        <v>50.16</v>
      </c>
      <c r="G120" s="365">
        <v>625</v>
      </c>
      <c r="H120" s="365" t="s">
        <v>1396</v>
      </c>
      <c r="I120" s="365" t="s">
        <v>1397</v>
      </c>
    </row>
    <row r="121" spans="1:9" ht="15" x14ac:dyDescent="0.2">
      <c r="A121" s="364">
        <v>113</v>
      </c>
      <c r="B121" s="364" t="s">
        <v>927</v>
      </c>
      <c r="C121" s="365" t="s">
        <v>1398</v>
      </c>
      <c r="D121" s="365" t="s">
        <v>1399</v>
      </c>
      <c r="E121" s="420" t="s">
        <v>1016</v>
      </c>
      <c r="F121" s="365">
        <v>44</v>
      </c>
      <c r="G121" s="365">
        <v>625</v>
      </c>
      <c r="H121" s="365" t="s">
        <v>1400</v>
      </c>
      <c r="I121" s="365" t="s">
        <v>1401</v>
      </c>
    </row>
    <row r="122" spans="1:9" ht="15" x14ac:dyDescent="0.2">
      <c r="A122" s="364">
        <v>114</v>
      </c>
      <c r="B122" s="364" t="s">
        <v>927</v>
      </c>
      <c r="C122" s="365" t="s">
        <v>1402</v>
      </c>
      <c r="D122" s="365" t="s">
        <v>1403</v>
      </c>
      <c r="E122" s="420" t="s">
        <v>1404</v>
      </c>
      <c r="F122" s="365">
        <v>70</v>
      </c>
      <c r="G122" s="365">
        <v>1000</v>
      </c>
      <c r="H122" s="365" t="s">
        <v>1405</v>
      </c>
      <c r="I122" s="365" t="s">
        <v>1406</v>
      </c>
    </row>
    <row r="123" spans="1:9" ht="30" x14ac:dyDescent="0.2">
      <c r="A123" s="364">
        <v>115</v>
      </c>
      <c r="B123" s="364" t="s">
        <v>927</v>
      </c>
      <c r="C123" s="365" t="s">
        <v>1625</v>
      </c>
      <c r="D123" s="365" t="s">
        <v>1626</v>
      </c>
      <c r="E123" s="420" t="s">
        <v>1627</v>
      </c>
      <c r="F123" s="365">
        <v>60</v>
      </c>
      <c r="G123" s="365">
        <v>1250</v>
      </c>
      <c r="H123" s="365" t="s">
        <v>1628</v>
      </c>
      <c r="I123" s="365" t="s">
        <v>1629</v>
      </c>
    </row>
    <row r="124" spans="1:9" ht="30" x14ac:dyDescent="0.2">
      <c r="A124" s="364">
        <v>116</v>
      </c>
      <c r="B124" s="364" t="s">
        <v>927</v>
      </c>
      <c r="C124" s="365" t="s">
        <v>1630</v>
      </c>
      <c r="D124" s="365" t="s">
        <v>1631</v>
      </c>
      <c r="E124" s="420" t="s">
        <v>1627</v>
      </c>
      <c r="F124" s="365">
        <v>60</v>
      </c>
      <c r="G124" s="365">
        <v>250</v>
      </c>
      <c r="H124" s="365" t="s">
        <v>1632</v>
      </c>
      <c r="I124" s="365" t="s">
        <v>1633</v>
      </c>
    </row>
    <row r="125" spans="1:9" ht="15" x14ac:dyDescent="0.2">
      <c r="A125" s="364">
        <v>117</v>
      </c>
      <c r="B125" s="364" t="s">
        <v>923</v>
      </c>
      <c r="C125" s="365" t="s">
        <v>1407</v>
      </c>
      <c r="D125" s="365" t="s">
        <v>1408</v>
      </c>
      <c r="E125" s="420">
        <v>41271</v>
      </c>
      <c r="F125" s="365">
        <v>52</v>
      </c>
      <c r="G125" s="365">
        <v>0</v>
      </c>
      <c r="H125" s="365"/>
      <c r="I125" s="365"/>
    </row>
    <row r="126" spans="1:9" ht="30" x14ac:dyDescent="0.2">
      <c r="A126" s="364">
        <v>118</v>
      </c>
      <c r="B126" s="364" t="s">
        <v>923</v>
      </c>
      <c r="C126" s="365" t="s">
        <v>1409</v>
      </c>
      <c r="D126" s="365" t="s">
        <v>1410</v>
      </c>
      <c r="E126" s="420">
        <v>41246</v>
      </c>
      <c r="F126" s="365" t="s">
        <v>1411</v>
      </c>
      <c r="G126" s="365">
        <v>0</v>
      </c>
      <c r="H126" s="365"/>
      <c r="I126" s="365"/>
    </row>
    <row r="127" spans="1:9" ht="15" x14ac:dyDescent="0.2">
      <c r="A127" s="364">
        <v>119</v>
      </c>
      <c r="B127" s="364" t="s">
        <v>927</v>
      </c>
      <c r="C127" s="365" t="s">
        <v>1412</v>
      </c>
      <c r="D127" s="365" t="s">
        <v>1413</v>
      </c>
      <c r="E127" s="420" t="s">
        <v>950</v>
      </c>
      <c r="F127" s="365">
        <v>77</v>
      </c>
      <c r="G127" s="365">
        <v>1000</v>
      </c>
      <c r="H127" s="365" t="s">
        <v>1414</v>
      </c>
      <c r="I127" s="365" t="s">
        <v>1415</v>
      </c>
    </row>
    <row r="128" spans="1:9" ht="15" x14ac:dyDescent="0.2">
      <c r="A128" s="364">
        <v>120</v>
      </c>
      <c r="B128" s="364" t="s">
        <v>927</v>
      </c>
      <c r="C128" s="365" t="s">
        <v>1416</v>
      </c>
      <c r="D128" s="365" t="s">
        <v>1417</v>
      </c>
      <c r="E128" s="420" t="s">
        <v>1016</v>
      </c>
      <c r="F128" s="365">
        <v>129.16999999999999</v>
      </c>
      <c r="G128" s="365">
        <v>562.5</v>
      </c>
      <c r="H128" s="365" t="s">
        <v>1418</v>
      </c>
      <c r="I128" s="365" t="s">
        <v>1419</v>
      </c>
    </row>
    <row r="129" spans="1:9" ht="30" x14ac:dyDescent="0.2">
      <c r="A129" s="364">
        <v>121</v>
      </c>
      <c r="B129" s="364" t="s">
        <v>927</v>
      </c>
      <c r="C129" s="365" t="s">
        <v>1420</v>
      </c>
      <c r="D129" s="365" t="s">
        <v>1421</v>
      </c>
      <c r="E129" s="420" t="s">
        <v>1016</v>
      </c>
      <c r="F129" s="365">
        <v>70</v>
      </c>
      <c r="G129" s="365">
        <v>875</v>
      </c>
      <c r="H129" s="365" t="s">
        <v>1422</v>
      </c>
      <c r="I129" s="365" t="s">
        <v>1423</v>
      </c>
    </row>
    <row r="130" spans="1:9" ht="15" x14ac:dyDescent="0.2">
      <c r="A130" s="364">
        <v>122</v>
      </c>
      <c r="B130" s="364" t="s">
        <v>927</v>
      </c>
      <c r="C130" s="365" t="s">
        <v>1424</v>
      </c>
      <c r="D130" s="365" t="s">
        <v>1425</v>
      </c>
      <c r="E130" s="420" t="s">
        <v>1016</v>
      </c>
      <c r="F130" s="365">
        <v>63.8</v>
      </c>
      <c r="G130" s="365">
        <v>500</v>
      </c>
      <c r="H130" s="365" t="s">
        <v>1426</v>
      </c>
      <c r="I130" s="365" t="s">
        <v>1427</v>
      </c>
    </row>
    <row r="131" spans="1:9" ht="15" x14ac:dyDescent="0.2">
      <c r="A131" s="364">
        <v>123</v>
      </c>
      <c r="B131" s="364" t="s">
        <v>927</v>
      </c>
      <c r="C131" s="365" t="s">
        <v>1428</v>
      </c>
      <c r="D131" s="365" t="s">
        <v>1429</v>
      </c>
      <c r="E131" s="420" t="s">
        <v>1016</v>
      </c>
      <c r="F131" s="365">
        <v>131.5</v>
      </c>
      <c r="G131" s="365">
        <v>250</v>
      </c>
      <c r="H131" s="365" t="s">
        <v>1430</v>
      </c>
      <c r="I131" s="365" t="s">
        <v>1431</v>
      </c>
    </row>
    <row r="132" spans="1:9" ht="15" x14ac:dyDescent="0.2">
      <c r="A132" s="364">
        <v>124</v>
      </c>
      <c r="B132" s="364" t="s">
        <v>927</v>
      </c>
      <c r="C132" s="365" t="s">
        <v>1432</v>
      </c>
      <c r="D132" s="365" t="s">
        <v>1433</v>
      </c>
      <c r="E132" s="420" t="s">
        <v>1016</v>
      </c>
      <c r="F132" s="365">
        <v>237.8</v>
      </c>
      <c r="G132" s="365">
        <v>1000</v>
      </c>
      <c r="H132" s="365">
        <v>424615465</v>
      </c>
      <c r="I132" s="365" t="s">
        <v>1434</v>
      </c>
    </row>
    <row r="133" spans="1:9" ht="15" x14ac:dyDescent="0.2">
      <c r="A133" s="364">
        <v>125</v>
      </c>
      <c r="B133" s="364" t="s">
        <v>927</v>
      </c>
      <c r="C133" s="365" t="s">
        <v>1435</v>
      </c>
      <c r="D133" s="365" t="s">
        <v>1436</v>
      </c>
      <c r="E133" s="420" t="s">
        <v>1437</v>
      </c>
      <c r="F133" s="365">
        <v>97</v>
      </c>
      <c r="G133" s="365">
        <v>1250</v>
      </c>
      <c r="H133" s="365" t="s">
        <v>1438</v>
      </c>
      <c r="I133" s="365" t="s">
        <v>1439</v>
      </c>
    </row>
    <row r="134" spans="1:9" ht="15" x14ac:dyDescent="0.2">
      <c r="A134" s="364">
        <v>126</v>
      </c>
      <c r="B134" s="364" t="s">
        <v>927</v>
      </c>
      <c r="C134" s="365" t="s">
        <v>1440</v>
      </c>
      <c r="D134" s="365" t="s">
        <v>1441</v>
      </c>
      <c r="E134" s="420" t="s">
        <v>1437</v>
      </c>
      <c r="F134" s="365">
        <v>26</v>
      </c>
      <c r="G134" s="365">
        <v>312.5</v>
      </c>
      <c r="H134" s="365" t="s">
        <v>1442</v>
      </c>
      <c r="I134" s="365" t="s">
        <v>1443</v>
      </c>
    </row>
    <row r="135" spans="1:9" ht="15" x14ac:dyDescent="0.2">
      <c r="A135" s="364">
        <v>127</v>
      </c>
      <c r="B135" s="364" t="s">
        <v>927</v>
      </c>
      <c r="C135" s="365" t="s">
        <v>1444</v>
      </c>
      <c r="D135" s="365" t="s">
        <v>1445</v>
      </c>
      <c r="E135" s="420" t="s">
        <v>1446</v>
      </c>
      <c r="F135" s="365">
        <v>45</v>
      </c>
      <c r="G135" s="365">
        <v>300</v>
      </c>
      <c r="H135" s="365" t="s">
        <v>1447</v>
      </c>
      <c r="I135" s="365" t="s">
        <v>1448</v>
      </c>
    </row>
    <row r="136" spans="1:9" ht="30" x14ac:dyDescent="0.2">
      <c r="A136" s="364">
        <v>128</v>
      </c>
      <c r="B136" s="364" t="s">
        <v>927</v>
      </c>
      <c r="C136" s="365" t="s">
        <v>1449</v>
      </c>
      <c r="D136" s="365" t="s">
        <v>1450</v>
      </c>
      <c r="E136" s="420" t="s">
        <v>1451</v>
      </c>
      <c r="F136" s="365">
        <v>168.7</v>
      </c>
      <c r="G136" s="365">
        <v>250</v>
      </c>
      <c r="H136" s="365" t="s">
        <v>1452</v>
      </c>
      <c r="I136" s="365" t="s">
        <v>1453</v>
      </c>
    </row>
    <row r="137" spans="1:9" ht="15" x14ac:dyDescent="0.2">
      <c r="A137" s="364">
        <v>129</v>
      </c>
      <c r="B137" s="364" t="s">
        <v>927</v>
      </c>
      <c r="C137" s="365" t="s">
        <v>1454</v>
      </c>
      <c r="D137" s="365" t="s">
        <v>1455</v>
      </c>
      <c r="E137" s="420" t="s">
        <v>1064</v>
      </c>
      <c r="F137" s="365">
        <v>56.8</v>
      </c>
      <c r="G137" s="365">
        <v>250</v>
      </c>
      <c r="H137" s="365" t="s">
        <v>1456</v>
      </c>
      <c r="I137" s="365" t="s">
        <v>1457</v>
      </c>
    </row>
    <row r="138" spans="1:9" ht="15" x14ac:dyDescent="0.2">
      <c r="A138" s="364">
        <v>130</v>
      </c>
      <c r="B138" s="364" t="s">
        <v>927</v>
      </c>
      <c r="C138" s="365" t="s">
        <v>1458</v>
      </c>
      <c r="D138" s="365" t="s">
        <v>1459</v>
      </c>
      <c r="E138" s="420" t="s">
        <v>935</v>
      </c>
      <c r="F138" s="365">
        <v>180</v>
      </c>
      <c r="G138" s="365">
        <v>0</v>
      </c>
      <c r="H138" s="365" t="s">
        <v>1460</v>
      </c>
      <c r="I138" s="365" t="s">
        <v>1461</v>
      </c>
    </row>
    <row r="139" spans="1:9" ht="15" x14ac:dyDescent="0.2">
      <c r="A139" s="364">
        <v>131</v>
      </c>
      <c r="B139" s="364" t="s">
        <v>927</v>
      </c>
      <c r="C139" s="365" t="s">
        <v>1462</v>
      </c>
      <c r="D139" s="365" t="s">
        <v>1463</v>
      </c>
      <c r="E139" s="420" t="s">
        <v>935</v>
      </c>
      <c r="F139" s="365">
        <v>231.46</v>
      </c>
      <c r="G139" s="365">
        <v>0</v>
      </c>
      <c r="H139" s="365" t="s">
        <v>1464</v>
      </c>
      <c r="I139" s="365" t="s">
        <v>1465</v>
      </c>
    </row>
    <row r="140" spans="1:9" ht="15" x14ac:dyDescent="0.2">
      <c r="A140" s="364">
        <v>132</v>
      </c>
      <c r="B140" s="364" t="s">
        <v>927</v>
      </c>
      <c r="C140" s="365" t="s">
        <v>1466</v>
      </c>
      <c r="D140" s="365" t="s">
        <v>1467</v>
      </c>
      <c r="E140" s="420" t="s">
        <v>1468</v>
      </c>
      <c r="F140" s="365">
        <v>93.9</v>
      </c>
      <c r="G140" s="365">
        <v>625</v>
      </c>
      <c r="H140" s="365" t="s">
        <v>1469</v>
      </c>
      <c r="I140" s="365" t="s">
        <v>1470</v>
      </c>
    </row>
    <row r="141" spans="1:9" ht="30" x14ac:dyDescent="0.2">
      <c r="A141" s="364">
        <v>133</v>
      </c>
      <c r="B141" s="364" t="s">
        <v>927</v>
      </c>
      <c r="C141" s="365" t="s">
        <v>1471</v>
      </c>
      <c r="D141" s="365" t="s">
        <v>1472</v>
      </c>
      <c r="E141" s="420" t="s">
        <v>1473</v>
      </c>
      <c r="F141" s="365">
        <v>171</v>
      </c>
      <c r="G141" s="365">
        <v>1250</v>
      </c>
      <c r="H141" s="365" t="s">
        <v>1474</v>
      </c>
      <c r="I141" s="365" t="s">
        <v>1475</v>
      </c>
    </row>
    <row r="142" spans="1:9" ht="15" x14ac:dyDescent="0.2">
      <c r="A142" s="364">
        <v>134</v>
      </c>
      <c r="B142" s="364" t="s">
        <v>927</v>
      </c>
      <c r="C142" s="365" t="s">
        <v>1476</v>
      </c>
      <c r="D142" s="365" t="s">
        <v>1477</v>
      </c>
      <c r="E142" s="365" t="s">
        <v>1478</v>
      </c>
      <c r="F142" s="365">
        <v>90</v>
      </c>
      <c r="G142" s="365">
        <v>3750</v>
      </c>
      <c r="H142" s="365" t="s">
        <v>1479</v>
      </c>
      <c r="I142" s="365" t="s">
        <v>1480</v>
      </c>
    </row>
    <row r="143" spans="1:9" ht="30" x14ac:dyDescent="0.2">
      <c r="A143" s="364">
        <v>135</v>
      </c>
      <c r="B143" s="364" t="s">
        <v>927</v>
      </c>
      <c r="C143" s="365" t="s">
        <v>1481</v>
      </c>
      <c r="D143" s="365" t="s">
        <v>1482</v>
      </c>
      <c r="E143" s="365" t="s">
        <v>1468</v>
      </c>
      <c r="F143" s="365">
        <v>31.4</v>
      </c>
      <c r="G143" s="365">
        <v>600</v>
      </c>
      <c r="H143" s="365" t="s">
        <v>1483</v>
      </c>
      <c r="I143" s="365" t="s">
        <v>1484</v>
      </c>
    </row>
    <row r="144" spans="1:9" ht="15" x14ac:dyDescent="0.2">
      <c r="A144" s="364">
        <v>136</v>
      </c>
      <c r="B144" s="364" t="s">
        <v>927</v>
      </c>
      <c r="C144" s="365" t="s">
        <v>1485</v>
      </c>
      <c r="D144" s="365" t="s">
        <v>1486</v>
      </c>
      <c r="E144" s="365" t="s">
        <v>1487</v>
      </c>
      <c r="F144" s="365">
        <v>99.7</v>
      </c>
      <c r="G144" s="365">
        <v>3125</v>
      </c>
      <c r="H144" s="365" t="s">
        <v>1488</v>
      </c>
      <c r="I144" s="365" t="s">
        <v>1489</v>
      </c>
    </row>
    <row r="145" spans="1:9" ht="15" x14ac:dyDescent="0.2">
      <c r="A145" s="364" t="s">
        <v>261</v>
      </c>
      <c r="B145" s="364"/>
      <c r="C145" s="365"/>
      <c r="D145" s="365"/>
      <c r="E145" s="365"/>
      <c r="F145" s="365"/>
      <c r="G145" s="365"/>
      <c r="H145" s="365"/>
      <c r="I145" s="365"/>
    </row>
    <row r="146" spans="1:9" x14ac:dyDescent="0.2">
      <c r="A146" s="192"/>
      <c r="B146" s="192"/>
      <c r="C146" s="192"/>
      <c r="D146" s="192"/>
      <c r="E146" s="192"/>
      <c r="F146" s="192"/>
      <c r="G146" s="192"/>
      <c r="H146" s="192"/>
      <c r="I146" s="192"/>
    </row>
    <row r="147" spans="1:9" x14ac:dyDescent="0.2">
      <c r="A147" s="192"/>
      <c r="B147" s="192"/>
      <c r="C147" s="192"/>
      <c r="D147" s="192"/>
      <c r="E147" s="192"/>
      <c r="F147" s="192"/>
      <c r="G147" s="192"/>
      <c r="H147" s="192"/>
      <c r="I147" s="192"/>
    </row>
    <row r="148" spans="1:9" x14ac:dyDescent="0.2">
      <c r="A148" s="366"/>
      <c r="B148" s="366"/>
      <c r="C148" s="192"/>
      <c r="D148" s="192"/>
      <c r="E148" s="192"/>
      <c r="F148" s="192"/>
      <c r="G148" s="192"/>
      <c r="H148" s="192"/>
      <c r="I148" s="192"/>
    </row>
    <row r="149" spans="1:9" ht="15" x14ac:dyDescent="0.3">
      <c r="A149" s="21"/>
      <c r="B149" s="21"/>
      <c r="C149" s="367" t="s">
        <v>96</v>
      </c>
      <c r="D149" s="21"/>
      <c r="E149" s="21"/>
      <c r="F149" s="19"/>
      <c r="G149" s="21"/>
      <c r="H149" s="21"/>
      <c r="I149" s="21"/>
    </row>
    <row r="150" spans="1:9" ht="15" x14ac:dyDescent="0.3">
      <c r="A150" s="21"/>
      <c r="B150" s="21"/>
      <c r="C150" s="21"/>
      <c r="D150" s="470"/>
      <c r="E150" s="470"/>
      <c r="G150" s="195"/>
      <c r="H150" s="368"/>
    </row>
    <row r="151" spans="1:9" ht="15" x14ac:dyDescent="0.3">
      <c r="C151" s="21"/>
      <c r="D151" s="471" t="s">
        <v>251</v>
      </c>
      <c r="E151" s="471"/>
      <c r="G151" s="472" t="s">
        <v>457</v>
      </c>
      <c r="H151" s="472"/>
    </row>
    <row r="152" spans="1:9" ht="15" x14ac:dyDescent="0.3">
      <c r="C152" s="21"/>
      <c r="D152" s="21"/>
      <c r="E152" s="21"/>
      <c r="G152" s="473"/>
      <c r="H152" s="473"/>
    </row>
    <row r="153" spans="1:9" ht="15" x14ac:dyDescent="0.3">
      <c r="C153" s="21"/>
      <c r="D153" s="474" t="s">
        <v>127</v>
      </c>
      <c r="E153" s="474"/>
      <c r="G153" s="473"/>
      <c r="H153" s="473"/>
    </row>
  </sheetData>
  <mergeCells count="4">
    <mergeCell ref="D150:E150"/>
    <mergeCell ref="D151:E151"/>
    <mergeCell ref="G151:H153"/>
    <mergeCell ref="D153:E153"/>
  </mergeCells>
  <dataValidations count="1">
    <dataValidation type="list" allowBlank="1" showInputMessage="1" showErrorMessage="1" sqref="B9:B145" xr:uid="{00000000-0002-0000-0E00-000000000000}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paperSize="9" scale="7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3F3F3"/>
    <pageSetUpPr fitToPage="1"/>
  </sheetPr>
  <dimension ref="A1:L30"/>
  <sheetViews>
    <sheetView tabSelected="1" view="pageBreakPreview" zoomScale="80" zoomScaleNormal="100" zoomScaleSheetLayoutView="80" workbookViewId="0">
      <selection activeCell="H16" sqref="H16"/>
    </sheetView>
  </sheetViews>
  <sheetFormatPr defaultRowHeight="12.75" x14ac:dyDescent="0.2"/>
  <cols>
    <col min="1" max="1" width="6.85546875" style="360" customWidth="1"/>
    <col min="2" max="2" width="14.85546875" style="360" customWidth="1"/>
    <col min="3" max="3" width="21.140625" style="360" customWidth="1"/>
    <col min="4" max="5" width="12.7109375" style="360" customWidth="1"/>
    <col min="6" max="6" width="13.42578125" style="360" bestFit="1" customWidth="1"/>
    <col min="7" max="7" width="15.28515625" style="360" customWidth="1"/>
    <col min="8" max="8" width="23.85546875" style="360" customWidth="1"/>
    <col min="9" max="9" width="12.140625" style="360" bestFit="1" customWidth="1"/>
    <col min="10" max="10" width="19" style="360" customWidth="1"/>
    <col min="11" max="11" width="17.7109375" style="360" customWidth="1"/>
    <col min="12" max="16384" width="9.140625" style="360"/>
  </cols>
  <sheetData>
    <row r="1" spans="1:12" s="196" customFormat="1" ht="15" x14ac:dyDescent="0.2">
      <c r="A1" s="189" t="s">
        <v>288</v>
      </c>
      <c r="B1" s="189"/>
      <c r="C1" s="189"/>
      <c r="D1" s="190"/>
      <c r="E1" s="190"/>
      <c r="F1" s="190"/>
      <c r="G1" s="190"/>
      <c r="H1" s="190"/>
      <c r="I1" s="190"/>
      <c r="J1" s="190"/>
      <c r="K1" s="346" t="s">
        <v>97</v>
      </c>
    </row>
    <row r="2" spans="1:12" s="196" customFormat="1" ht="15" x14ac:dyDescent="0.3">
      <c r="A2" s="147" t="s">
        <v>128</v>
      </c>
      <c r="B2" s="147"/>
      <c r="C2" s="147"/>
      <c r="D2" s="190"/>
      <c r="E2" s="190"/>
      <c r="F2" s="190"/>
      <c r="G2" s="190"/>
      <c r="H2" s="190"/>
      <c r="I2" s="190"/>
      <c r="J2" s="190"/>
      <c r="K2" s="343" t="str">
        <f>'ფორმა N1'!L2</f>
        <v>09/01/2020-09/21/2020</v>
      </c>
    </row>
    <row r="3" spans="1:12" s="196" customFormat="1" ht="15" x14ac:dyDescent="0.2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40"/>
      <c r="L3" s="360"/>
    </row>
    <row r="4" spans="1:12" s="196" customFormat="1" ht="15" x14ac:dyDescent="0.3">
      <c r="A4" s="113" t="s">
        <v>257</v>
      </c>
      <c r="B4" s="113"/>
      <c r="C4" s="113"/>
      <c r="D4" s="113"/>
      <c r="E4" s="113"/>
      <c r="F4" s="355"/>
      <c r="G4" s="191"/>
      <c r="H4" s="190"/>
      <c r="I4" s="190"/>
      <c r="J4" s="190"/>
      <c r="K4" s="190"/>
    </row>
    <row r="5" spans="1:12" ht="15" x14ac:dyDescent="0.3">
      <c r="A5" s="356" t="str">
        <f>'ფორმა N1'!A5</f>
        <v>მპგ "ერთიანი ნაციონალური მოძრაობა"</v>
      </c>
      <c r="B5" s="356"/>
      <c r="C5" s="356"/>
      <c r="D5" s="357"/>
      <c r="E5" s="357"/>
      <c r="F5" s="357"/>
      <c r="G5" s="358"/>
      <c r="H5" s="359"/>
      <c r="I5" s="359"/>
      <c r="J5" s="359"/>
      <c r="K5" s="358"/>
    </row>
    <row r="6" spans="1:12" s="196" customFormat="1" ht="13.5" x14ac:dyDescent="0.2">
      <c r="A6" s="141"/>
      <c r="B6" s="141"/>
      <c r="C6" s="141"/>
      <c r="D6" s="361"/>
      <c r="E6" s="361"/>
      <c r="F6" s="361"/>
      <c r="G6" s="190"/>
      <c r="H6" s="190"/>
      <c r="I6" s="190"/>
      <c r="J6" s="190"/>
      <c r="K6" s="190"/>
    </row>
    <row r="7" spans="1:12" s="196" customFormat="1" ht="60" x14ac:dyDescent="0.2">
      <c r="A7" s="362" t="s">
        <v>64</v>
      </c>
      <c r="B7" s="362" t="s">
        <v>450</v>
      </c>
      <c r="C7" s="362" t="s">
        <v>231</v>
      </c>
      <c r="D7" s="363" t="s">
        <v>228</v>
      </c>
      <c r="E7" s="363" t="s">
        <v>229</v>
      </c>
      <c r="F7" s="363" t="s">
        <v>322</v>
      </c>
      <c r="G7" s="363" t="s">
        <v>230</v>
      </c>
      <c r="H7" s="363" t="s">
        <v>458</v>
      </c>
      <c r="I7" s="363" t="s">
        <v>227</v>
      </c>
      <c r="J7" s="363" t="s">
        <v>455</v>
      </c>
      <c r="K7" s="363" t="s">
        <v>456</v>
      </c>
    </row>
    <row r="8" spans="1:12" s="196" customFormat="1" ht="15" x14ac:dyDescent="0.2">
      <c r="A8" s="362">
        <v>1</v>
      </c>
      <c r="B8" s="362">
        <v>2</v>
      </c>
      <c r="C8" s="362">
        <v>3</v>
      </c>
      <c r="D8" s="363">
        <v>4</v>
      </c>
      <c r="E8" s="362">
        <v>5</v>
      </c>
      <c r="F8" s="363">
        <v>6</v>
      </c>
      <c r="G8" s="362">
        <v>7</v>
      </c>
      <c r="H8" s="363">
        <v>8</v>
      </c>
      <c r="I8" s="362">
        <v>9</v>
      </c>
      <c r="J8" s="362">
        <v>10</v>
      </c>
      <c r="K8" s="363">
        <v>11</v>
      </c>
    </row>
    <row r="9" spans="1:12" s="196" customFormat="1" ht="34.5" customHeight="1" x14ac:dyDescent="0.2">
      <c r="A9" s="364">
        <v>1</v>
      </c>
      <c r="B9" s="364" t="s">
        <v>923</v>
      </c>
      <c r="C9" s="364" t="s">
        <v>1490</v>
      </c>
      <c r="D9" s="365" t="s">
        <v>1491</v>
      </c>
      <c r="E9" s="365" t="s">
        <v>1492</v>
      </c>
      <c r="F9" s="365">
        <v>2007</v>
      </c>
      <c r="G9" s="365" t="s">
        <v>1493</v>
      </c>
      <c r="H9" s="365">
        <v>38428.370000000003</v>
      </c>
      <c r="I9" s="420">
        <v>39344</v>
      </c>
      <c r="J9" s="365"/>
      <c r="K9" s="365"/>
    </row>
    <row r="10" spans="1:12" s="196" customFormat="1" ht="30" customHeight="1" x14ac:dyDescent="0.2">
      <c r="A10" s="364">
        <v>2</v>
      </c>
      <c r="B10" s="364" t="s">
        <v>923</v>
      </c>
      <c r="C10" s="364" t="s">
        <v>1490</v>
      </c>
      <c r="D10" s="365" t="s">
        <v>1491</v>
      </c>
      <c r="E10" s="365" t="s">
        <v>1494</v>
      </c>
      <c r="F10" s="365">
        <v>2014</v>
      </c>
      <c r="G10" s="365" t="s">
        <v>1495</v>
      </c>
      <c r="H10" s="365">
        <v>26233.41</v>
      </c>
      <c r="I10" s="420">
        <v>43189</v>
      </c>
      <c r="J10" s="365"/>
      <c r="K10" s="365"/>
    </row>
    <row r="11" spans="1:12" s="196" customFormat="1" ht="30" customHeight="1" x14ac:dyDescent="0.2">
      <c r="A11" s="364">
        <v>3</v>
      </c>
      <c r="B11" s="364" t="s">
        <v>923</v>
      </c>
      <c r="C11" s="364" t="s">
        <v>1490</v>
      </c>
      <c r="D11" s="365" t="s">
        <v>1491</v>
      </c>
      <c r="E11" s="365" t="s">
        <v>1496</v>
      </c>
      <c r="F11" s="365">
        <v>2007</v>
      </c>
      <c r="G11" s="365" t="s">
        <v>1497</v>
      </c>
      <c r="H11" s="365">
        <v>21221.79</v>
      </c>
      <c r="I11" s="420">
        <v>40946</v>
      </c>
      <c r="J11" s="365"/>
      <c r="K11" s="365"/>
    </row>
    <row r="12" spans="1:12" s="196" customFormat="1" ht="30" customHeight="1" x14ac:dyDescent="0.2">
      <c r="A12" s="364">
        <v>4</v>
      </c>
      <c r="B12" s="364" t="s">
        <v>923</v>
      </c>
      <c r="C12" s="364" t="s">
        <v>1490</v>
      </c>
      <c r="D12" s="365" t="s">
        <v>1498</v>
      </c>
      <c r="E12" s="365" t="s">
        <v>1499</v>
      </c>
      <c r="F12" s="365">
        <v>2012</v>
      </c>
      <c r="G12" s="365" t="s">
        <v>1500</v>
      </c>
      <c r="H12" s="365">
        <v>22825.19</v>
      </c>
      <c r="I12" s="420">
        <v>41136</v>
      </c>
      <c r="J12" s="365"/>
      <c r="K12" s="365"/>
    </row>
    <row r="13" spans="1:12" s="196" customFormat="1" ht="30" customHeight="1" x14ac:dyDescent="0.2">
      <c r="A13" s="364">
        <v>5</v>
      </c>
      <c r="B13" s="364" t="s">
        <v>923</v>
      </c>
      <c r="C13" s="364" t="s">
        <v>1490</v>
      </c>
      <c r="D13" s="365" t="s">
        <v>1498</v>
      </c>
      <c r="E13" s="365" t="s">
        <v>1501</v>
      </c>
      <c r="F13" s="365">
        <v>2012</v>
      </c>
      <c r="G13" s="365" t="s">
        <v>1502</v>
      </c>
      <c r="H13" s="365">
        <v>16552.36</v>
      </c>
      <c r="I13" s="420">
        <v>41136</v>
      </c>
      <c r="J13" s="365"/>
      <c r="K13" s="365"/>
    </row>
    <row r="14" spans="1:12" s="196" customFormat="1" ht="30" customHeight="1" x14ac:dyDescent="0.2">
      <c r="A14" s="364">
        <v>6</v>
      </c>
      <c r="B14" s="364" t="s">
        <v>923</v>
      </c>
      <c r="C14" s="364" t="s">
        <v>1490</v>
      </c>
      <c r="D14" s="365" t="s">
        <v>1498</v>
      </c>
      <c r="E14" s="365" t="s">
        <v>1503</v>
      </c>
      <c r="F14" s="365">
        <v>2013</v>
      </c>
      <c r="G14" s="365" t="s">
        <v>1504</v>
      </c>
      <c r="H14" s="365">
        <v>32998.639999999999</v>
      </c>
      <c r="I14" s="420">
        <v>41494</v>
      </c>
      <c r="J14" s="365"/>
      <c r="K14" s="365"/>
    </row>
    <row r="15" spans="1:12" s="196" customFormat="1" ht="30" customHeight="1" x14ac:dyDescent="0.2">
      <c r="A15" s="364">
        <v>7</v>
      </c>
      <c r="B15" s="364" t="s">
        <v>923</v>
      </c>
      <c r="C15" s="364" t="s">
        <v>1490</v>
      </c>
      <c r="D15" s="365" t="s">
        <v>1505</v>
      </c>
      <c r="E15" s="365" t="s">
        <v>1506</v>
      </c>
      <c r="F15" s="365">
        <v>1996</v>
      </c>
      <c r="G15" s="365" t="s">
        <v>1507</v>
      </c>
      <c r="H15" s="365">
        <v>14703.39</v>
      </c>
      <c r="I15" s="420">
        <v>41515</v>
      </c>
      <c r="J15" s="365"/>
      <c r="K15" s="365"/>
    </row>
    <row r="16" spans="1:12" s="196" customFormat="1" ht="30" x14ac:dyDescent="0.2">
      <c r="A16" s="364">
        <v>8</v>
      </c>
      <c r="B16" s="364" t="s">
        <v>923</v>
      </c>
      <c r="C16" s="364" t="s">
        <v>1490</v>
      </c>
      <c r="D16" s="365" t="s">
        <v>1508</v>
      </c>
      <c r="E16" s="365" t="s">
        <v>1509</v>
      </c>
      <c r="F16" s="365">
        <v>2013</v>
      </c>
      <c r="G16" s="365" t="s">
        <v>1510</v>
      </c>
      <c r="H16" s="365">
        <v>22166.42</v>
      </c>
      <c r="I16" s="420">
        <v>41544</v>
      </c>
      <c r="J16" s="365"/>
      <c r="K16" s="365"/>
    </row>
    <row r="17" spans="1:11" s="196" customFormat="1" ht="30" x14ac:dyDescent="0.2">
      <c r="A17" s="364">
        <v>9</v>
      </c>
      <c r="B17" s="364" t="s">
        <v>923</v>
      </c>
      <c r="C17" s="364" t="s">
        <v>1490</v>
      </c>
      <c r="D17" s="365" t="s">
        <v>1511</v>
      </c>
      <c r="E17" s="365" t="s">
        <v>1512</v>
      </c>
      <c r="F17" s="365">
        <v>2001</v>
      </c>
      <c r="G17" s="365" t="s">
        <v>1513</v>
      </c>
      <c r="H17" s="365">
        <v>9758.0100000000075</v>
      </c>
      <c r="I17" s="420">
        <v>41762</v>
      </c>
      <c r="J17" s="365"/>
      <c r="K17" s="365"/>
    </row>
    <row r="18" spans="1:11" s="196" customFormat="1" ht="28.5" customHeight="1" x14ac:dyDescent="0.2">
      <c r="A18" s="364">
        <v>10</v>
      </c>
      <c r="B18" s="364" t="s">
        <v>923</v>
      </c>
      <c r="C18" s="364" t="s">
        <v>1490</v>
      </c>
      <c r="D18" s="365" t="s">
        <v>1514</v>
      </c>
      <c r="E18" s="365" t="s">
        <v>1515</v>
      </c>
      <c r="F18" s="365">
        <v>2000</v>
      </c>
      <c r="G18" s="365" t="s">
        <v>1516</v>
      </c>
      <c r="H18" s="365">
        <v>8026.0200000000077</v>
      </c>
      <c r="I18" s="420">
        <v>41762</v>
      </c>
      <c r="J18" s="365"/>
      <c r="K18" s="365"/>
    </row>
    <row r="19" spans="1:11" s="196" customFormat="1" ht="30" x14ac:dyDescent="0.2">
      <c r="A19" s="364">
        <v>11</v>
      </c>
      <c r="B19" s="364" t="s">
        <v>923</v>
      </c>
      <c r="C19" s="364" t="s">
        <v>1490</v>
      </c>
      <c r="D19" s="365" t="s">
        <v>1511</v>
      </c>
      <c r="E19" s="365" t="s">
        <v>1512</v>
      </c>
      <c r="F19" s="365">
        <v>2001</v>
      </c>
      <c r="G19" s="365" t="s">
        <v>1517</v>
      </c>
      <c r="H19" s="365">
        <v>10765.66</v>
      </c>
      <c r="I19" s="420">
        <v>41773</v>
      </c>
      <c r="J19" s="365"/>
      <c r="K19" s="365"/>
    </row>
    <row r="20" spans="1:11" s="196" customFormat="1" ht="105" x14ac:dyDescent="0.2">
      <c r="A20" s="364">
        <v>12</v>
      </c>
      <c r="B20" s="364" t="s">
        <v>927</v>
      </c>
      <c r="C20" s="364" t="s">
        <v>1518</v>
      </c>
      <c r="D20" s="365" t="s">
        <v>1519</v>
      </c>
      <c r="E20" s="365"/>
      <c r="F20" s="365"/>
      <c r="G20" s="365" t="s">
        <v>1520</v>
      </c>
      <c r="H20" s="365">
        <v>75</v>
      </c>
      <c r="I20" s="365" t="s">
        <v>1521</v>
      </c>
      <c r="J20" s="365">
        <v>422935649</v>
      </c>
      <c r="K20" s="365" t="s">
        <v>1522</v>
      </c>
    </row>
    <row r="21" spans="1:11" s="196" customFormat="1" ht="105" x14ac:dyDescent="0.2">
      <c r="A21" s="364">
        <v>13</v>
      </c>
      <c r="B21" s="364" t="s">
        <v>927</v>
      </c>
      <c r="C21" s="364" t="s">
        <v>1518</v>
      </c>
      <c r="D21" s="365" t="s">
        <v>1523</v>
      </c>
      <c r="E21" s="365"/>
      <c r="F21" s="365"/>
      <c r="G21" s="365" t="s">
        <v>1524</v>
      </c>
      <c r="H21" s="365">
        <v>75</v>
      </c>
      <c r="I21" s="365" t="s">
        <v>1521</v>
      </c>
      <c r="J21" s="365">
        <v>422935649</v>
      </c>
      <c r="K21" s="365" t="s">
        <v>1522</v>
      </c>
    </row>
    <row r="22" spans="1:11" s="196" customFormat="1" ht="15" x14ac:dyDescent="0.2">
      <c r="A22" s="364" t="s">
        <v>261</v>
      </c>
      <c r="B22" s="364"/>
      <c r="C22" s="364"/>
      <c r="D22" s="365"/>
      <c r="E22" s="365"/>
      <c r="F22" s="365"/>
      <c r="G22" s="365"/>
      <c r="H22" s="365"/>
      <c r="I22" s="365"/>
      <c r="J22" s="365"/>
      <c r="K22" s="365"/>
    </row>
    <row r="23" spans="1:11" x14ac:dyDescent="0.2">
      <c r="A23" s="369"/>
      <c r="B23" s="369"/>
      <c r="C23" s="369"/>
      <c r="D23" s="369"/>
      <c r="E23" s="369"/>
      <c r="F23" s="369"/>
      <c r="G23" s="369"/>
      <c r="H23" s="369"/>
      <c r="I23" s="369"/>
      <c r="J23" s="369"/>
      <c r="K23" s="369"/>
    </row>
    <row r="24" spans="1:11" x14ac:dyDescent="0.2">
      <c r="A24" s="369"/>
      <c r="B24" s="369"/>
      <c r="C24" s="369"/>
      <c r="D24" s="369"/>
      <c r="E24" s="369"/>
      <c r="F24" s="369"/>
      <c r="G24" s="369"/>
      <c r="H24" s="369"/>
      <c r="I24" s="369"/>
      <c r="J24" s="369"/>
      <c r="K24" s="369"/>
    </row>
    <row r="25" spans="1:11" x14ac:dyDescent="0.2">
      <c r="A25" s="370"/>
      <c r="B25" s="370"/>
      <c r="C25" s="370"/>
      <c r="D25" s="369"/>
      <c r="E25" s="369"/>
      <c r="F25" s="369"/>
      <c r="G25" s="369"/>
      <c r="H25" s="369"/>
      <c r="I25" s="369"/>
      <c r="J25" s="369"/>
      <c r="K25" s="369"/>
    </row>
    <row r="26" spans="1:11" ht="15" x14ac:dyDescent="0.3">
      <c r="A26" s="371"/>
      <c r="B26" s="371"/>
      <c r="C26" s="371"/>
      <c r="D26" s="372" t="s">
        <v>96</v>
      </c>
      <c r="E26" s="371"/>
      <c r="F26" s="371"/>
      <c r="G26" s="373"/>
      <c r="H26" s="371"/>
      <c r="I26" s="371"/>
      <c r="J26" s="371"/>
      <c r="K26" s="371"/>
    </row>
    <row r="27" spans="1:11" ht="15" x14ac:dyDescent="0.3">
      <c r="A27" s="371"/>
      <c r="B27" s="371"/>
      <c r="C27" s="371"/>
      <c r="D27" s="371"/>
      <c r="E27" s="374"/>
      <c r="F27" s="371"/>
      <c r="H27" s="374"/>
      <c r="I27" s="374"/>
      <c r="J27" s="375"/>
    </row>
    <row r="28" spans="1:11" ht="15" x14ac:dyDescent="0.3">
      <c r="D28" s="371"/>
      <c r="E28" s="376" t="s">
        <v>251</v>
      </c>
      <c r="F28" s="371"/>
      <c r="H28" s="377" t="s">
        <v>256</v>
      </c>
      <c r="I28" s="377"/>
    </row>
    <row r="29" spans="1:11" ht="15" x14ac:dyDescent="0.3">
      <c r="D29" s="371"/>
      <c r="E29" s="378" t="s">
        <v>127</v>
      </c>
      <c r="F29" s="371"/>
      <c r="H29" s="371" t="s">
        <v>252</v>
      </c>
      <c r="I29" s="371"/>
    </row>
    <row r="30" spans="1:11" ht="15" x14ac:dyDescent="0.3">
      <c r="D30" s="371"/>
      <c r="E30" s="378"/>
    </row>
  </sheetData>
  <dataValidations count="1">
    <dataValidation type="list" allowBlank="1" showInputMessage="1" showErrorMessage="1" sqref="B9:B22" xr:uid="{00000000-0002-0000-0F00-000000000000}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paperSize="9" scale="86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81" customWidth="1"/>
    <col min="2" max="2" width="21.5703125" style="181" customWidth="1"/>
    <col min="3" max="3" width="19.140625" style="181" customWidth="1"/>
    <col min="4" max="4" width="23.7109375" style="181" customWidth="1"/>
    <col min="5" max="6" width="16.5703125" style="181" bestFit="1" customWidth="1"/>
    <col min="7" max="7" width="17" style="181" customWidth="1"/>
    <col min="8" max="8" width="19" style="181" customWidth="1"/>
    <col min="9" max="9" width="24.42578125" style="181" customWidth="1"/>
    <col min="10" max="16384" width="9.140625" style="181"/>
  </cols>
  <sheetData>
    <row r="1" spans="1:13" customFormat="1" ht="15" x14ac:dyDescent="0.2">
      <c r="A1" s="136" t="s">
        <v>395</v>
      </c>
      <c r="B1" s="137"/>
      <c r="C1" s="137"/>
      <c r="D1" s="137"/>
      <c r="E1" s="137"/>
      <c r="F1" s="137"/>
      <c r="G1" s="137"/>
      <c r="H1" s="143"/>
      <c r="I1" s="77" t="s">
        <v>97</v>
      </c>
    </row>
    <row r="2" spans="1:13" customFormat="1" ht="15" x14ac:dyDescent="0.3">
      <c r="A2" s="104" t="s">
        <v>128</v>
      </c>
      <c r="B2" s="137"/>
      <c r="C2" s="137"/>
      <c r="D2" s="137"/>
      <c r="E2" s="137"/>
      <c r="F2" s="137"/>
      <c r="G2" s="137"/>
      <c r="H2" s="143"/>
      <c r="I2" s="201" t="str">
        <f>'ფორმა N1'!L2</f>
        <v>09/01/2020-09/21/2020</v>
      </c>
    </row>
    <row r="3" spans="1:13" customFormat="1" ht="15" x14ac:dyDescent="0.2">
      <c r="A3" s="137"/>
      <c r="B3" s="137"/>
      <c r="C3" s="137"/>
      <c r="D3" s="137"/>
      <c r="E3" s="137"/>
      <c r="F3" s="137"/>
      <c r="G3" s="137"/>
      <c r="H3" s="140"/>
      <c r="I3" s="140"/>
      <c r="M3" s="181"/>
    </row>
    <row r="4" spans="1:13" customFormat="1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137"/>
      <c r="E4" s="137"/>
      <c r="F4" s="137"/>
      <c r="G4" s="137"/>
      <c r="H4" s="137"/>
      <c r="I4" s="145"/>
    </row>
    <row r="5" spans="1:13" ht="15" x14ac:dyDescent="0.3">
      <c r="A5" s="202" t="str">
        <f>'ფორმა N1'!A5</f>
        <v>მპგ "ერთიანი ნაციონალური მოძრაობა"</v>
      </c>
      <c r="B5" s="79"/>
      <c r="C5" s="79"/>
      <c r="D5" s="204"/>
      <c r="E5" s="204"/>
      <c r="F5" s="204"/>
      <c r="G5" s="204"/>
      <c r="H5" s="204"/>
      <c r="I5" s="203"/>
    </row>
    <row r="6" spans="1:13" customFormat="1" ht="13.5" x14ac:dyDescent="0.2">
      <c r="A6" s="141"/>
      <c r="B6" s="142"/>
      <c r="C6" s="142"/>
      <c r="D6" s="137"/>
      <c r="E6" s="137"/>
      <c r="F6" s="137"/>
      <c r="G6" s="137"/>
      <c r="H6" s="137"/>
      <c r="I6" s="137"/>
    </row>
    <row r="7" spans="1:13" customFormat="1" ht="75" x14ac:dyDescent="0.2">
      <c r="A7" s="146" t="s">
        <v>64</v>
      </c>
      <c r="B7" s="135" t="s">
        <v>347</v>
      </c>
      <c r="C7" s="135" t="s">
        <v>348</v>
      </c>
      <c r="D7" s="135" t="s">
        <v>353</v>
      </c>
      <c r="E7" s="135" t="s">
        <v>354</v>
      </c>
      <c r="F7" s="135" t="s">
        <v>349</v>
      </c>
      <c r="G7" s="135" t="s">
        <v>350</v>
      </c>
      <c r="H7" s="135" t="s">
        <v>361</v>
      </c>
      <c r="I7" s="135" t="s">
        <v>351</v>
      </c>
    </row>
    <row r="8" spans="1:13" customFormat="1" ht="15" x14ac:dyDescent="0.2">
      <c r="A8" s="133">
        <v>1</v>
      </c>
      <c r="B8" s="133">
        <v>2</v>
      </c>
      <c r="C8" s="135">
        <v>3</v>
      </c>
      <c r="D8" s="133">
        <v>6</v>
      </c>
      <c r="E8" s="135">
        <v>7</v>
      </c>
      <c r="F8" s="133">
        <v>8</v>
      </c>
      <c r="G8" s="133">
        <v>9</v>
      </c>
      <c r="H8" s="133">
        <v>10</v>
      </c>
      <c r="I8" s="135">
        <v>11</v>
      </c>
    </row>
    <row r="9" spans="1:13" customFormat="1" ht="15" x14ac:dyDescent="0.2">
      <c r="A9" s="66">
        <v>1</v>
      </c>
      <c r="B9" s="26"/>
      <c r="C9" s="26"/>
      <c r="D9" s="26"/>
      <c r="E9" s="26"/>
      <c r="F9" s="200"/>
      <c r="G9" s="200"/>
      <c r="H9" s="200"/>
      <c r="I9" s="26"/>
    </row>
    <row r="10" spans="1:13" customFormat="1" ht="15" x14ac:dyDescent="0.2">
      <c r="A10" s="66">
        <v>2</v>
      </c>
      <c r="B10" s="26"/>
      <c r="C10" s="26"/>
      <c r="D10" s="26"/>
      <c r="E10" s="26"/>
      <c r="F10" s="200"/>
      <c r="G10" s="200"/>
      <c r="H10" s="200"/>
      <c r="I10" s="26"/>
    </row>
    <row r="11" spans="1:13" customFormat="1" ht="15" x14ac:dyDescent="0.2">
      <c r="A11" s="66">
        <v>3</v>
      </c>
      <c r="B11" s="26"/>
      <c r="C11" s="26"/>
      <c r="D11" s="26"/>
      <c r="E11" s="26"/>
      <c r="F11" s="200"/>
      <c r="G11" s="200"/>
      <c r="H11" s="200"/>
      <c r="I11" s="26"/>
    </row>
    <row r="12" spans="1:13" customFormat="1" ht="15" x14ac:dyDescent="0.2">
      <c r="A12" s="66">
        <v>4</v>
      </c>
      <c r="B12" s="26"/>
      <c r="C12" s="26"/>
      <c r="D12" s="26"/>
      <c r="E12" s="26"/>
      <c r="F12" s="200"/>
      <c r="G12" s="200"/>
      <c r="H12" s="200"/>
      <c r="I12" s="26"/>
    </row>
    <row r="13" spans="1:13" customFormat="1" ht="15" x14ac:dyDescent="0.2">
      <c r="A13" s="66">
        <v>5</v>
      </c>
      <c r="B13" s="26"/>
      <c r="C13" s="26"/>
      <c r="D13" s="26"/>
      <c r="E13" s="26"/>
      <c r="F13" s="200"/>
      <c r="G13" s="200"/>
      <c r="H13" s="200"/>
      <c r="I13" s="26"/>
    </row>
    <row r="14" spans="1:13" customFormat="1" ht="15" x14ac:dyDescent="0.2">
      <c r="A14" s="66">
        <v>6</v>
      </c>
      <c r="B14" s="26"/>
      <c r="C14" s="26"/>
      <c r="D14" s="26"/>
      <c r="E14" s="26"/>
      <c r="F14" s="200"/>
      <c r="G14" s="200"/>
      <c r="H14" s="200"/>
      <c r="I14" s="26"/>
    </row>
    <row r="15" spans="1:13" customFormat="1" ht="15" x14ac:dyDescent="0.2">
      <c r="A15" s="66">
        <v>7</v>
      </c>
      <c r="B15" s="26"/>
      <c r="C15" s="26"/>
      <c r="D15" s="26"/>
      <c r="E15" s="26"/>
      <c r="F15" s="200"/>
      <c r="G15" s="200"/>
      <c r="H15" s="200"/>
      <c r="I15" s="26"/>
    </row>
    <row r="16" spans="1:13" customFormat="1" ht="15" x14ac:dyDescent="0.2">
      <c r="A16" s="66">
        <v>8</v>
      </c>
      <c r="B16" s="26"/>
      <c r="C16" s="26"/>
      <c r="D16" s="26"/>
      <c r="E16" s="26"/>
      <c r="F16" s="200"/>
      <c r="G16" s="200"/>
      <c r="H16" s="200"/>
      <c r="I16" s="26"/>
    </row>
    <row r="17" spans="1:9" customFormat="1" ht="15" x14ac:dyDescent="0.2">
      <c r="A17" s="66">
        <v>9</v>
      </c>
      <c r="B17" s="26"/>
      <c r="C17" s="26"/>
      <c r="D17" s="26"/>
      <c r="E17" s="26"/>
      <c r="F17" s="200"/>
      <c r="G17" s="200"/>
      <c r="H17" s="200"/>
      <c r="I17" s="26"/>
    </row>
    <row r="18" spans="1:9" customFormat="1" ht="15" x14ac:dyDescent="0.2">
      <c r="A18" s="66">
        <v>10</v>
      </c>
      <c r="B18" s="26"/>
      <c r="C18" s="26"/>
      <c r="D18" s="26"/>
      <c r="E18" s="26"/>
      <c r="F18" s="200"/>
      <c r="G18" s="200"/>
      <c r="H18" s="200"/>
      <c r="I18" s="26"/>
    </row>
    <row r="19" spans="1:9" customFormat="1" ht="15" x14ac:dyDescent="0.2">
      <c r="A19" s="66">
        <v>11</v>
      </c>
      <c r="B19" s="26"/>
      <c r="C19" s="26"/>
      <c r="D19" s="26"/>
      <c r="E19" s="26"/>
      <c r="F19" s="200"/>
      <c r="G19" s="200"/>
      <c r="H19" s="200"/>
      <c r="I19" s="26"/>
    </row>
    <row r="20" spans="1:9" customFormat="1" ht="15" x14ac:dyDescent="0.2">
      <c r="A20" s="66">
        <v>12</v>
      </c>
      <c r="B20" s="26"/>
      <c r="C20" s="26"/>
      <c r="D20" s="26"/>
      <c r="E20" s="26"/>
      <c r="F20" s="200"/>
      <c r="G20" s="200"/>
      <c r="H20" s="200"/>
      <c r="I20" s="26"/>
    </row>
    <row r="21" spans="1:9" customFormat="1" ht="15" x14ac:dyDescent="0.2">
      <c r="A21" s="66">
        <v>13</v>
      </c>
      <c r="B21" s="26"/>
      <c r="C21" s="26"/>
      <c r="D21" s="26"/>
      <c r="E21" s="26"/>
      <c r="F21" s="200"/>
      <c r="G21" s="200"/>
      <c r="H21" s="200"/>
      <c r="I21" s="26"/>
    </row>
    <row r="22" spans="1:9" customFormat="1" ht="15" x14ac:dyDescent="0.2">
      <c r="A22" s="66">
        <v>14</v>
      </c>
      <c r="B22" s="26"/>
      <c r="C22" s="26"/>
      <c r="D22" s="26"/>
      <c r="E22" s="26"/>
      <c r="F22" s="200"/>
      <c r="G22" s="200"/>
      <c r="H22" s="200"/>
      <c r="I22" s="26"/>
    </row>
    <row r="23" spans="1:9" customFormat="1" ht="15" x14ac:dyDescent="0.2">
      <c r="A23" s="66">
        <v>15</v>
      </c>
      <c r="B23" s="26"/>
      <c r="C23" s="26"/>
      <c r="D23" s="26"/>
      <c r="E23" s="26"/>
      <c r="F23" s="200"/>
      <c r="G23" s="200"/>
      <c r="H23" s="200"/>
      <c r="I23" s="26"/>
    </row>
    <row r="24" spans="1:9" customFormat="1" ht="15" x14ac:dyDescent="0.2">
      <c r="A24" s="66">
        <v>16</v>
      </c>
      <c r="B24" s="26"/>
      <c r="C24" s="26"/>
      <c r="D24" s="26"/>
      <c r="E24" s="26"/>
      <c r="F24" s="200"/>
      <c r="G24" s="200"/>
      <c r="H24" s="200"/>
      <c r="I24" s="26"/>
    </row>
    <row r="25" spans="1:9" customFormat="1" ht="15" x14ac:dyDescent="0.2">
      <c r="A25" s="66">
        <v>17</v>
      </c>
      <c r="B25" s="26"/>
      <c r="C25" s="26"/>
      <c r="D25" s="26"/>
      <c r="E25" s="26"/>
      <c r="F25" s="200"/>
      <c r="G25" s="200"/>
      <c r="H25" s="200"/>
      <c r="I25" s="26"/>
    </row>
    <row r="26" spans="1:9" customFormat="1" ht="15" x14ac:dyDescent="0.2">
      <c r="A26" s="66">
        <v>18</v>
      </c>
      <c r="B26" s="26"/>
      <c r="C26" s="26"/>
      <c r="D26" s="26"/>
      <c r="E26" s="26"/>
      <c r="F26" s="200"/>
      <c r="G26" s="200"/>
      <c r="H26" s="200"/>
      <c r="I26" s="26"/>
    </row>
    <row r="27" spans="1:9" customFormat="1" ht="15" x14ac:dyDescent="0.2">
      <c r="A27" s="66" t="s">
        <v>261</v>
      </c>
      <c r="B27" s="26"/>
      <c r="C27" s="26"/>
      <c r="D27" s="26"/>
      <c r="E27" s="26"/>
      <c r="F27" s="200"/>
      <c r="G27" s="200"/>
      <c r="H27" s="200"/>
      <c r="I27" s="26"/>
    </row>
    <row r="28" spans="1:9" x14ac:dyDescent="0.2">
      <c r="A28" s="205"/>
      <c r="B28" s="205"/>
      <c r="C28" s="205"/>
      <c r="D28" s="205"/>
      <c r="E28" s="205"/>
      <c r="F28" s="205"/>
      <c r="G28" s="205"/>
      <c r="H28" s="205"/>
      <c r="I28" s="205"/>
    </row>
    <row r="29" spans="1:9" x14ac:dyDescent="0.2">
      <c r="A29" s="205"/>
      <c r="B29" s="205"/>
      <c r="C29" s="205"/>
      <c r="D29" s="205"/>
      <c r="E29" s="205"/>
      <c r="F29" s="205"/>
      <c r="G29" s="205"/>
      <c r="H29" s="205"/>
      <c r="I29" s="205"/>
    </row>
    <row r="30" spans="1:9" x14ac:dyDescent="0.2">
      <c r="A30" s="206"/>
      <c r="B30" s="205"/>
      <c r="C30" s="205"/>
      <c r="D30" s="205"/>
      <c r="E30" s="205"/>
      <c r="F30" s="205"/>
      <c r="G30" s="205"/>
      <c r="H30" s="205"/>
      <c r="I30" s="205"/>
    </row>
    <row r="31" spans="1:9" ht="15" x14ac:dyDescent="0.3">
      <c r="A31" s="180"/>
      <c r="B31" s="182" t="s">
        <v>96</v>
      </c>
      <c r="C31" s="180"/>
      <c r="D31" s="180"/>
      <c r="E31" s="183"/>
      <c r="F31" s="180"/>
      <c r="G31" s="180"/>
      <c r="H31" s="180"/>
      <c r="I31" s="180"/>
    </row>
    <row r="32" spans="1:9" ht="15" x14ac:dyDescent="0.3">
      <c r="A32" s="180"/>
      <c r="B32" s="180"/>
      <c r="C32" s="184"/>
      <c r="D32" s="180"/>
      <c r="F32" s="184"/>
      <c r="G32" s="210"/>
    </row>
    <row r="33" spans="2:6" ht="15" x14ac:dyDescent="0.3">
      <c r="B33" s="180"/>
      <c r="C33" s="186" t="s">
        <v>251</v>
      </c>
      <c r="D33" s="180"/>
      <c r="F33" s="187" t="s">
        <v>256</v>
      </c>
    </row>
    <row r="34" spans="2:6" ht="15" x14ac:dyDescent="0.3">
      <c r="B34" s="180"/>
      <c r="C34" s="188" t="s">
        <v>127</v>
      </c>
      <c r="D34" s="180"/>
      <c r="F34" s="180" t="s">
        <v>252</v>
      </c>
    </row>
    <row r="35" spans="2:6" ht="15" x14ac:dyDescent="0.3">
      <c r="B35" s="180"/>
      <c r="C35" s="188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86"/>
  <sheetViews>
    <sheetView view="pageBreakPreview" topLeftCell="A43" zoomScale="80" zoomScaleNormal="100" zoomScaleSheetLayoutView="80" workbookViewId="0">
      <selection activeCell="E58" sqref="E58"/>
    </sheetView>
  </sheetViews>
  <sheetFormatPr defaultRowHeight="15" x14ac:dyDescent="0.3"/>
  <cols>
    <col min="1" max="1" width="10" style="180" customWidth="1"/>
    <col min="2" max="2" width="20.28515625" style="180" customWidth="1"/>
    <col min="3" max="3" width="30" style="180" customWidth="1"/>
    <col min="4" max="4" width="29" style="180" customWidth="1"/>
    <col min="5" max="5" width="22.5703125" style="180" customWidth="1"/>
    <col min="6" max="6" width="20" style="180" customWidth="1"/>
    <col min="7" max="7" width="29.28515625" style="180" customWidth="1"/>
    <col min="8" max="8" width="27.140625" style="180" customWidth="1"/>
    <col min="9" max="9" width="26.42578125" style="180" customWidth="1"/>
    <col min="10" max="10" width="0.5703125" style="180" customWidth="1"/>
    <col min="11" max="16384" width="9.140625" style="180"/>
  </cols>
  <sheetData>
    <row r="1" spans="1:10" x14ac:dyDescent="0.3">
      <c r="A1" s="73" t="s">
        <v>362</v>
      </c>
      <c r="B1" s="75"/>
      <c r="C1" s="75"/>
      <c r="D1" s="75"/>
      <c r="E1" s="75"/>
      <c r="F1" s="75"/>
      <c r="G1" s="75"/>
      <c r="H1" s="75"/>
      <c r="I1" s="160" t="s">
        <v>186</v>
      </c>
      <c r="J1" s="161"/>
    </row>
    <row r="2" spans="1:10" x14ac:dyDescent="0.3">
      <c r="A2" s="75" t="s">
        <v>128</v>
      </c>
      <c r="B2" s="75"/>
      <c r="C2" s="75"/>
      <c r="D2" s="75"/>
      <c r="E2" s="75"/>
      <c r="F2" s="75"/>
      <c r="G2" s="75"/>
      <c r="H2" s="75"/>
      <c r="I2" s="162" t="str">
        <f>'ფორმა N1'!L2</f>
        <v>09/01/2020-09/21/2020</v>
      </c>
      <c r="J2" s="161"/>
    </row>
    <row r="3" spans="1:10" x14ac:dyDescent="0.3">
      <c r="A3" s="75"/>
      <c r="B3" s="75"/>
      <c r="C3" s="75"/>
      <c r="D3" s="75"/>
      <c r="E3" s="75"/>
      <c r="F3" s="75"/>
      <c r="G3" s="75"/>
      <c r="H3" s="75"/>
      <c r="I3" s="101"/>
      <c r="J3" s="161"/>
    </row>
    <row r="4" spans="1:10" x14ac:dyDescent="0.3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03"/>
    </row>
    <row r="5" spans="1:10" x14ac:dyDescent="0.3">
      <c r="A5" s="202" t="str">
        <f>'ფორმა N1'!A5</f>
        <v>მპგ "ერთიანი ნაციონალური მოძრაობა"</v>
      </c>
      <c r="B5" s="202"/>
      <c r="C5" s="202"/>
      <c r="D5" s="202"/>
      <c r="E5" s="202"/>
      <c r="F5" s="202"/>
      <c r="G5" s="202"/>
      <c r="H5" s="202"/>
      <c r="I5" s="202"/>
      <c r="J5" s="187"/>
    </row>
    <row r="6" spans="1:10" x14ac:dyDescent="0.3">
      <c r="A6" s="76"/>
      <c r="B6" s="75"/>
      <c r="C6" s="75"/>
      <c r="D6" s="75"/>
      <c r="E6" s="75"/>
      <c r="F6" s="75"/>
      <c r="G6" s="75"/>
      <c r="H6" s="75"/>
      <c r="I6" s="75"/>
      <c r="J6" s="103"/>
    </row>
    <row r="7" spans="1:10" x14ac:dyDescent="0.3">
      <c r="A7" s="75"/>
      <c r="B7" s="75"/>
      <c r="C7" s="75"/>
      <c r="D7" s="75"/>
      <c r="E7" s="75"/>
      <c r="F7" s="75"/>
      <c r="G7" s="75"/>
      <c r="H7" s="75"/>
      <c r="I7" s="75"/>
      <c r="J7" s="104"/>
    </row>
    <row r="8" spans="1:10" ht="63.75" customHeight="1" x14ac:dyDescent="0.3">
      <c r="A8" s="163" t="s">
        <v>64</v>
      </c>
      <c r="B8" s="337" t="s">
        <v>344</v>
      </c>
      <c r="C8" s="338" t="s">
        <v>381</v>
      </c>
      <c r="D8" s="338" t="s">
        <v>382</v>
      </c>
      <c r="E8" s="338" t="s">
        <v>345</v>
      </c>
      <c r="F8" s="338" t="s">
        <v>358</v>
      </c>
      <c r="G8" s="338" t="s">
        <v>359</v>
      </c>
      <c r="H8" s="338" t="s">
        <v>383</v>
      </c>
      <c r="I8" s="164" t="s">
        <v>360</v>
      </c>
      <c r="J8" s="104"/>
    </row>
    <row r="9" spans="1:10" ht="30" x14ac:dyDescent="0.3">
      <c r="A9" s="421">
        <v>1</v>
      </c>
      <c r="B9" s="422" t="s">
        <v>1525</v>
      </c>
      <c r="C9" s="423" t="s">
        <v>1526</v>
      </c>
      <c r="D9" s="423">
        <v>205075014</v>
      </c>
      <c r="E9" s="421" t="s">
        <v>1527</v>
      </c>
      <c r="F9" s="421"/>
      <c r="G9" s="421"/>
      <c r="H9" s="421"/>
      <c r="I9" s="431">
        <v>1652</v>
      </c>
      <c r="J9" s="104"/>
    </row>
    <row r="10" spans="1:10" ht="30" x14ac:dyDescent="0.3">
      <c r="A10" s="421">
        <v>2</v>
      </c>
      <c r="B10" s="422" t="s">
        <v>1528</v>
      </c>
      <c r="C10" s="423" t="s">
        <v>1529</v>
      </c>
      <c r="D10" s="423">
        <v>402045238</v>
      </c>
      <c r="E10" s="421"/>
      <c r="F10" s="421"/>
      <c r="G10" s="421"/>
      <c r="H10" s="421"/>
      <c r="I10" s="431">
        <v>1500</v>
      </c>
      <c r="J10" s="104"/>
    </row>
    <row r="11" spans="1:10" ht="30" x14ac:dyDescent="0.3">
      <c r="A11" s="421">
        <v>3</v>
      </c>
      <c r="B11" s="422" t="s">
        <v>1530</v>
      </c>
      <c r="C11" s="423" t="s">
        <v>1531</v>
      </c>
      <c r="D11" s="423" t="s">
        <v>1532</v>
      </c>
      <c r="E11" s="421" t="s">
        <v>1533</v>
      </c>
      <c r="F11" s="421"/>
      <c r="G11" s="421"/>
      <c r="H11" s="421"/>
      <c r="I11" s="431">
        <v>3000</v>
      </c>
      <c r="J11" s="104"/>
    </row>
    <row r="12" spans="1:10" ht="30" x14ac:dyDescent="0.3">
      <c r="A12" s="421">
        <v>4</v>
      </c>
      <c r="B12" s="422" t="s">
        <v>1534</v>
      </c>
      <c r="C12" s="423" t="s">
        <v>1535</v>
      </c>
      <c r="D12" s="423">
        <v>204540620</v>
      </c>
      <c r="E12" s="421" t="s">
        <v>1536</v>
      </c>
      <c r="F12" s="421"/>
      <c r="G12" s="421"/>
      <c r="H12" s="421"/>
      <c r="I12" s="431">
        <v>750</v>
      </c>
      <c r="J12" s="104"/>
    </row>
    <row r="13" spans="1:10" ht="60" x14ac:dyDescent="0.3">
      <c r="A13" s="421">
        <v>5</v>
      </c>
      <c r="B13" s="422" t="s">
        <v>1537</v>
      </c>
      <c r="C13" s="423" t="s">
        <v>1538</v>
      </c>
      <c r="D13" s="423">
        <v>200179145</v>
      </c>
      <c r="E13" s="421" t="s">
        <v>1539</v>
      </c>
      <c r="F13" s="421"/>
      <c r="G13" s="421"/>
      <c r="H13" s="421"/>
      <c r="I13" s="431">
        <v>172061.83</v>
      </c>
      <c r="J13" s="104"/>
    </row>
    <row r="14" spans="1:10" x14ac:dyDescent="0.3">
      <c r="A14" s="421">
        <v>6</v>
      </c>
      <c r="B14" s="422" t="s">
        <v>1641</v>
      </c>
      <c r="C14" s="423" t="s">
        <v>1540</v>
      </c>
      <c r="D14" s="423">
        <v>202052820</v>
      </c>
      <c r="E14" s="421"/>
      <c r="F14" s="421"/>
      <c r="G14" s="421"/>
      <c r="H14" s="421"/>
      <c r="I14" s="431">
        <v>470</v>
      </c>
      <c r="J14" s="104"/>
    </row>
    <row r="15" spans="1:10" x14ac:dyDescent="0.3">
      <c r="A15" s="421">
        <v>7</v>
      </c>
      <c r="B15" s="422" t="s">
        <v>1642</v>
      </c>
      <c r="C15" s="423" t="s">
        <v>918</v>
      </c>
      <c r="D15" s="423">
        <v>406215073</v>
      </c>
      <c r="E15" s="421"/>
      <c r="F15" s="421"/>
      <c r="G15" s="421"/>
      <c r="H15" s="421"/>
      <c r="I15" s="431">
        <v>4228.95</v>
      </c>
      <c r="J15" s="104"/>
    </row>
    <row r="16" spans="1:10" ht="30" x14ac:dyDescent="0.3">
      <c r="A16" s="421">
        <v>8</v>
      </c>
      <c r="B16" s="424" t="s">
        <v>1541</v>
      </c>
      <c r="C16" s="425" t="s">
        <v>1542</v>
      </c>
      <c r="D16" s="425" t="s">
        <v>1543</v>
      </c>
      <c r="E16" s="426" t="s">
        <v>1544</v>
      </c>
      <c r="F16" s="426"/>
      <c r="G16" s="426"/>
      <c r="H16" s="426"/>
      <c r="I16" s="431">
        <v>5000</v>
      </c>
      <c r="J16" s="104"/>
    </row>
    <row r="17" spans="1:10" ht="45" x14ac:dyDescent="0.3">
      <c r="A17" s="421">
        <v>9</v>
      </c>
      <c r="B17" s="424" t="s">
        <v>1545</v>
      </c>
      <c r="C17" s="425" t="s">
        <v>1546</v>
      </c>
      <c r="D17" s="425">
        <v>405076297</v>
      </c>
      <c r="E17" s="426" t="s">
        <v>1547</v>
      </c>
      <c r="F17" s="426"/>
      <c r="G17" s="426"/>
      <c r="H17" s="426"/>
      <c r="I17" s="431">
        <v>3000</v>
      </c>
      <c r="J17" s="104"/>
    </row>
    <row r="18" spans="1:10" ht="45" x14ac:dyDescent="0.3">
      <c r="A18" s="421">
        <v>10</v>
      </c>
      <c r="B18" s="424" t="s">
        <v>1548</v>
      </c>
      <c r="C18" s="425" t="s">
        <v>1549</v>
      </c>
      <c r="D18" s="425" t="s">
        <v>1550</v>
      </c>
      <c r="E18" s="426" t="s">
        <v>1551</v>
      </c>
      <c r="F18" s="426"/>
      <c r="G18" s="426"/>
      <c r="H18" s="426"/>
      <c r="I18" s="431">
        <v>160</v>
      </c>
      <c r="J18" s="104"/>
    </row>
    <row r="19" spans="1:10" ht="30" x14ac:dyDescent="0.3">
      <c r="A19" s="421">
        <v>11</v>
      </c>
      <c r="B19" s="424" t="s">
        <v>1552</v>
      </c>
      <c r="C19" s="425" t="s">
        <v>1553</v>
      </c>
      <c r="D19" s="425" t="s">
        <v>1554</v>
      </c>
      <c r="E19" s="426" t="s">
        <v>1555</v>
      </c>
      <c r="F19" s="426"/>
      <c r="G19" s="426"/>
      <c r="H19" s="426"/>
      <c r="I19" s="431">
        <v>70</v>
      </c>
      <c r="J19" s="104"/>
    </row>
    <row r="20" spans="1:10" x14ac:dyDescent="0.3">
      <c r="A20" s="421">
        <v>12</v>
      </c>
      <c r="B20" s="424" t="s">
        <v>1556</v>
      </c>
      <c r="C20" s="425" t="s">
        <v>1557</v>
      </c>
      <c r="D20" s="425" t="s">
        <v>1558</v>
      </c>
      <c r="E20" s="426" t="s">
        <v>927</v>
      </c>
      <c r="F20" s="426"/>
      <c r="G20" s="426"/>
      <c r="H20" s="426"/>
      <c r="I20" s="431">
        <v>6000</v>
      </c>
      <c r="J20" s="104"/>
    </row>
    <row r="21" spans="1:10" ht="30" x14ac:dyDescent="0.3">
      <c r="A21" s="421">
        <v>13</v>
      </c>
      <c r="B21" s="422" t="s">
        <v>1559</v>
      </c>
      <c r="C21" s="423" t="s">
        <v>1560</v>
      </c>
      <c r="D21" s="423" t="s">
        <v>1561</v>
      </c>
      <c r="E21" s="421" t="s">
        <v>1562</v>
      </c>
      <c r="F21" s="421"/>
      <c r="G21" s="421"/>
      <c r="H21" s="421"/>
      <c r="I21" s="431">
        <v>12500</v>
      </c>
      <c r="J21" s="104"/>
    </row>
    <row r="22" spans="1:10" ht="30" x14ac:dyDescent="0.3">
      <c r="A22" s="421">
        <v>14</v>
      </c>
      <c r="B22" s="422" t="s">
        <v>1559</v>
      </c>
      <c r="C22" s="423" t="s">
        <v>1563</v>
      </c>
      <c r="D22" s="423" t="s">
        <v>1564</v>
      </c>
      <c r="E22" s="421" t="s">
        <v>1562</v>
      </c>
      <c r="F22" s="421"/>
      <c r="G22" s="421"/>
      <c r="H22" s="421"/>
      <c r="I22" s="431">
        <v>29500</v>
      </c>
      <c r="J22" s="104"/>
    </row>
    <row r="23" spans="1:10" ht="30" x14ac:dyDescent="0.3">
      <c r="A23" s="421">
        <v>15</v>
      </c>
      <c r="B23" s="422" t="s">
        <v>1565</v>
      </c>
      <c r="C23" s="423" t="s">
        <v>1563</v>
      </c>
      <c r="D23" s="423" t="s">
        <v>1566</v>
      </c>
      <c r="E23" s="421" t="s">
        <v>1562</v>
      </c>
      <c r="F23" s="421"/>
      <c r="G23" s="421"/>
      <c r="H23" s="421"/>
      <c r="I23" s="431">
        <v>15000</v>
      </c>
      <c r="J23" s="104"/>
    </row>
    <row r="24" spans="1:10" x14ac:dyDescent="0.3">
      <c r="A24" s="421">
        <v>16</v>
      </c>
      <c r="B24" s="422" t="s">
        <v>1567</v>
      </c>
      <c r="C24" s="423" t="s">
        <v>1568</v>
      </c>
      <c r="D24" s="423" t="s">
        <v>1569</v>
      </c>
      <c r="E24" s="421" t="s">
        <v>1570</v>
      </c>
      <c r="F24" s="421"/>
      <c r="G24" s="421"/>
      <c r="H24" s="421"/>
      <c r="I24" s="431">
        <v>1875</v>
      </c>
      <c r="J24" s="104"/>
    </row>
    <row r="25" spans="1:10" ht="30" x14ac:dyDescent="0.3">
      <c r="A25" s="421">
        <v>17</v>
      </c>
      <c r="B25" s="422" t="s">
        <v>1571</v>
      </c>
      <c r="C25" s="423" t="s">
        <v>1572</v>
      </c>
      <c r="D25" s="423" t="s">
        <v>1573</v>
      </c>
      <c r="E25" s="421" t="s">
        <v>927</v>
      </c>
      <c r="F25" s="421"/>
      <c r="G25" s="421"/>
      <c r="H25" s="421"/>
      <c r="I25" s="431">
        <v>7600</v>
      </c>
      <c r="J25" s="104"/>
    </row>
    <row r="26" spans="1:10" ht="90" x14ac:dyDescent="0.3">
      <c r="A26" s="421">
        <v>18</v>
      </c>
      <c r="B26" s="422" t="s">
        <v>1574</v>
      </c>
      <c r="C26" s="423" t="s">
        <v>1575</v>
      </c>
      <c r="D26" s="423" t="s">
        <v>1576</v>
      </c>
      <c r="E26" s="421" t="s">
        <v>1577</v>
      </c>
      <c r="F26" s="421"/>
      <c r="G26" s="421"/>
      <c r="H26" s="421"/>
      <c r="I26" s="431">
        <v>6557.5</v>
      </c>
      <c r="J26" s="104"/>
    </row>
    <row r="27" spans="1:10" ht="30" x14ac:dyDescent="0.3">
      <c r="A27" s="421">
        <v>19</v>
      </c>
      <c r="B27" s="422" t="s">
        <v>1578</v>
      </c>
      <c r="C27" s="423" t="s">
        <v>1579</v>
      </c>
      <c r="D27" s="423" t="s">
        <v>1580</v>
      </c>
      <c r="E27" s="421" t="s">
        <v>462</v>
      </c>
      <c r="F27" s="421"/>
      <c r="G27" s="421"/>
      <c r="H27" s="421"/>
      <c r="I27" s="431">
        <v>93551.2</v>
      </c>
      <c r="J27" s="104"/>
    </row>
    <row r="28" spans="1:10" ht="45" x14ac:dyDescent="0.3">
      <c r="A28" s="421">
        <v>20</v>
      </c>
      <c r="B28" s="422" t="s">
        <v>1634</v>
      </c>
      <c r="C28" s="423" t="s">
        <v>1581</v>
      </c>
      <c r="D28" s="423">
        <v>205150655</v>
      </c>
      <c r="E28" s="421" t="s">
        <v>1582</v>
      </c>
      <c r="F28" s="421"/>
      <c r="G28" s="421"/>
      <c r="H28" s="421"/>
      <c r="I28" s="431">
        <v>392</v>
      </c>
      <c r="J28" s="104"/>
    </row>
    <row r="29" spans="1:10" ht="30" x14ac:dyDescent="0.3">
      <c r="A29" s="421">
        <v>21</v>
      </c>
      <c r="B29" s="422" t="s">
        <v>1583</v>
      </c>
      <c r="C29" s="423" t="s">
        <v>1584</v>
      </c>
      <c r="D29" s="423">
        <v>406119178</v>
      </c>
      <c r="E29" s="421"/>
      <c r="F29" s="421"/>
      <c r="G29" s="421"/>
      <c r="H29" s="421"/>
      <c r="I29" s="431">
        <v>250.9</v>
      </c>
      <c r="J29" s="104"/>
    </row>
    <row r="30" spans="1:10" x14ac:dyDescent="0.3">
      <c r="A30" s="421">
        <v>22</v>
      </c>
      <c r="B30" s="422" t="s">
        <v>1585</v>
      </c>
      <c r="C30" s="423" t="s">
        <v>882</v>
      </c>
      <c r="D30" s="423">
        <v>405204568</v>
      </c>
      <c r="E30" s="421"/>
      <c r="F30" s="421"/>
      <c r="G30" s="421"/>
      <c r="H30" s="421"/>
      <c r="I30" s="431">
        <v>3204.66</v>
      </c>
      <c r="J30" s="104"/>
    </row>
    <row r="31" spans="1:10" x14ac:dyDescent="0.3">
      <c r="A31" s="421">
        <v>23</v>
      </c>
      <c r="B31" s="422" t="s">
        <v>1635</v>
      </c>
      <c r="C31" s="423" t="s">
        <v>1586</v>
      </c>
      <c r="D31" s="423">
        <v>203838277</v>
      </c>
      <c r="E31" s="421"/>
      <c r="F31" s="421"/>
      <c r="G31" s="421"/>
      <c r="H31" s="421"/>
      <c r="I31" s="431">
        <v>509.85</v>
      </c>
      <c r="J31" s="104"/>
    </row>
    <row r="32" spans="1:10" x14ac:dyDescent="0.3">
      <c r="A32" s="421">
        <v>24</v>
      </c>
      <c r="B32" s="422" t="s">
        <v>1636</v>
      </c>
      <c r="C32" s="423" t="s">
        <v>1587</v>
      </c>
      <c r="D32" s="423">
        <v>406151943</v>
      </c>
      <c r="E32" s="421"/>
      <c r="F32" s="421"/>
      <c r="G32" s="421"/>
      <c r="H32" s="421"/>
      <c r="I32" s="431">
        <v>2880</v>
      </c>
      <c r="J32" s="104"/>
    </row>
    <row r="33" spans="1:10" x14ac:dyDescent="0.3">
      <c r="A33" s="421">
        <v>25</v>
      </c>
      <c r="B33" s="422" t="s">
        <v>1637</v>
      </c>
      <c r="C33" s="423" t="s">
        <v>1588</v>
      </c>
      <c r="D33" s="423">
        <v>249271167</v>
      </c>
      <c r="E33" s="421"/>
      <c r="F33" s="421"/>
      <c r="G33" s="421"/>
      <c r="H33" s="421"/>
      <c r="I33" s="431">
        <v>1500</v>
      </c>
      <c r="J33" s="104"/>
    </row>
    <row r="34" spans="1:10" x14ac:dyDescent="0.3">
      <c r="A34" s="421"/>
      <c r="B34" s="422" t="s">
        <v>1640</v>
      </c>
      <c r="C34" s="423" t="s">
        <v>1589</v>
      </c>
      <c r="D34" s="423">
        <v>445383424</v>
      </c>
      <c r="E34" s="421"/>
      <c r="F34" s="421"/>
      <c r="G34" s="421"/>
      <c r="H34" s="421"/>
      <c r="I34" s="431">
        <v>6984</v>
      </c>
      <c r="J34" s="104"/>
    </row>
    <row r="35" spans="1:10" x14ac:dyDescent="0.3">
      <c r="A35" s="421">
        <v>26</v>
      </c>
      <c r="B35" s="481"/>
      <c r="C35" s="423" t="s">
        <v>1590</v>
      </c>
      <c r="D35" s="423"/>
      <c r="E35" s="421"/>
      <c r="F35" s="421"/>
      <c r="G35" s="421"/>
      <c r="H35" s="421"/>
      <c r="I35" s="482">
        <v>203356.25</v>
      </c>
      <c r="J35" s="104"/>
    </row>
    <row r="36" spans="1:10" x14ac:dyDescent="0.3">
      <c r="A36" s="421">
        <v>27</v>
      </c>
      <c r="B36" s="481"/>
      <c r="C36" s="423" t="s">
        <v>59</v>
      </c>
      <c r="D36" s="423"/>
      <c r="E36" s="421"/>
      <c r="F36" s="421"/>
      <c r="G36" s="421"/>
      <c r="H36" s="421"/>
      <c r="I36" s="482">
        <v>12583.7</v>
      </c>
      <c r="J36" s="104"/>
    </row>
    <row r="37" spans="1:10" x14ac:dyDescent="0.3">
      <c r="A37" s="421">
        <v>28</v>
      </c>
      <c r="B37" s="422" t="s">
        <v>1591</v>
      </c>
      <c r="C37" s="423" t="s">
        <v>947</v>
      </c>
      <c r="D37" s="423" t="s">
        <v>946</v>
      </c>
      <c r="E37" s="421" t="s">
        <v>927</v>
      </c>
      <c r="F37" s="421"/>
      <c r="G37" s="421"/>
      <c r="H37" s="421"/>
      <c r="I37" s="431">
        <v>875</v>
      </c>
      <c r="J37" s="104"/>
    </row>
    <row r="38" spans="1:10" x14ac:dyDescent="0.3">
      <c r="A38" s="421">
        <v>29</v>
      </c>
      <c r="B38" s="422" t="s">
        <v>1592</v>
      </c>
      <c r="C38" s="423" t="s">
        <v>961</v>
      </c>
      <c r="D38" s="423" t="s">
        <v>960</v>
      </c>
      <c r="E38" s="421" t="s">
        <v>927</v>
      </c>
      <c r="F38" s="421"/>
      <c r="G38" s="421"/>
      <c r="H38" s="421"/>
      <c r="I38" s="431">
        <v>2600</v>
      </c>
      <c r="J38" s="104"/>
    </row>
    <row r="39" spans="1:10" ht="30" x14ac:dyDescent="0.3">
      <c r="A39" s="421">
        <v>30</v>
      </c>
      <c r="B39" s="422" t="s">
        <v>1592</v>
      </c>
      <c r="C39" s="423" t="s">
        <v>965</v>
      </c>
      <c r="D39" s="427" t="s">
        <v>964</v>
      </c>
      <c r="E39" s="426" t="s">
        <v>927</v>
      </c>
      <c r="F39" s="421"/>
      <c r="G39" s="421"/>
      <c r="H39" s="421"/>
      <c r="I39" s="431">
        <v>750</v>
      </c>
      <c r="J39" s="104"/>
    </row>
    <row r="40" spans="1:10" x14ac:dyDescent="0.3">
      <c r="A40" s="421">
        <v>31</v>
      </c>
      <c r="B40" s="422" t="s">
        <v>1593</v>
      </c>
      <c r="C40" s="423" t="s">
        <v>983</v>
      </c>
      <c r="D40" s="423">
        <v>1027025669</v>
      </c>
      <c r="E40" s="421" t="s">
        <v>927</v>
      </c>
      <c r="F40" s="421"/>
      <c r="G40" s="421"/>
      <c r="H40" s="421"/>
      <c r="I40" s="431">
        <v>800</v>
      </c>
      <c r="J40" s="104"/>
    </row>
    <row r="41" spans="1:10" x14ac:dyDescent="0.3">
      <c r="A41" s="421">
        <v>32</v>
      </c>
      <c r="B41" s="422" t="s">
        <v>1592</v>
      </c>
      <c r="C41" s="423" t="s">
        <v>978</v>
      </c>
      <c r="D41" s="423" t="s">
        <v>977</v>
      </c>
      <c r="E41" s="421" t="s">
        <v>927</v>
      </c>
      <c r="F41" s="421"/>
      <c r="G41" s="421"/>
      <c r="H41" s="421"/>
      <c r="I41" s="431">
        <v>1750</v>
      </c>
      <c r="J41" s="104"/>
    </row>
    <row r="42" spans="1:10" ht="30" x14ac:dyDescent="0.3">
      <c r="A42" s="421">
        <v>33</v>
      </c>
      <c r="B42" s="422" t="s">
        <v>1594</v>
      </c>
      <c r="C42" s="423" t="s">
        <v>1595</v>
      </c>
      <c r="D42" s="423" t="s">
        <v>1596</v>
      </c>
      <c r="E42" s="421" t="s">
        <v>927</v>
      </c>
      <c r="F42" s="421"/>
      <c r="G42" s="421"/>
      <c r="H42" s="421"/>
      <c r="I42" s="431">
        <v>1500</v>
      </c>
      <c r="J42" s="104"/>
    </row>
    <row r="43" spans="1:10" x14ac:dyDescent="0.3">
      <c r="A43" s="421">
        <v>34</v>
      </c>
      <c r="B43" s="422" t="s">
        <v>1639</v>
      </c>
      <c r="C43" s="423" t="s">
        <v>1597</v>
      </c>
      <c r="D43" s="423"/>
      <c r="E43" s="421"/>
      <c r="F43" s="421"/>
      <c r="G43" s="421"/>
      <c r="H43" s="421"/>
      <c r="I43" s="431">
        <v>193.52</v>
      </c>
      <c r="J43" s="104"/>
    </row>
    <row r="44" spans="1:10" x14ac:dyDescent="0.3">
      <c r="A44" s="421">
        <v>35</v>
      </c>
      <c r="B44" s="422" t="s">
        <v>1592</v>
      </c>
      <c r="C44" s="423" t="s">
        <v>1134</v>
      </c>
      <c r="D44" s="423" t="s">
        <v>1133</v>
      </c>
      <c r="E44" s="421" t="s">
        <v>927</v>
      </c>
      <c r="F44" s="421"/>
      <c r="G44" s="421"/>
      <c r="H44" s="421"/>
      <c r="I44" s="431">
        <v>2750</v>
      </c>
      <c r="J44" s="104"/>
    </row>
    <row r="45" spans="1:10" x14ac:dyDescent="0.3">
      <c r="A45" s="421">
        <v>36</v>
      </c>
      <c r="B45" s="422" t="s">
        <v>1594</v>
      </c>
      <c r="C45" s="423" t="s">
        <v>1157</v>
      </c>
      <c r="D45" s="423" t="s">
        <v>1156</v>
      </c>
      <c r="E45" s="421" t="s">
        <v>927</v>
      </c>
      <c r="F45" s="421"/>
      <c r="G45" s="421"/>
      <c r="H45" s="421"/>
      <c r="I45" s="431">
        <v>875</v>
      </c>
      <c r="J45" s="104"/>
    </row>
    <row r="46" spans="1:10" x14ac:dyDescent="0.3">
      <c r="A46" s="421">
        <v>37</v>
      </c>
      <c r="B46" s="422" t="s">
        <v>1594</v>
      </c>
      <c r="C46" s="423" t="s">
        <v>1161</v>
      </c>
      <c r="D46" s="423" t="s">
        <v>1160</v>
      </c>
      <c r="E46" s="421" t="s">
        <v>927</v>
      </c>
      <c r="F46" s="421"/>
      <c r="G46" s="421"/>
      <c r="H46" s="421"/>
      <c r="I46" s="431">
        <v>500</v>
      </c>
      <c r="J46" s="104"/>
    </row>
    <row r="47" spans="1:10" x14ac:dyDescent="0.3">
      <c r="A47" s="421">
        <v>38</v>
      </c>
      <c r="B47" s="422" t="s">
        <v>1594</v>
      </c>
      <c r="C47" s="423" t="s">
        <v>1598</v>
      </c>
      <c r="D47" s="423" t="s">
        <v>1599</v>
      </c>
      <c r="E47" s="421" t="s">
        <v>927</v>
      </c>
      <c r="F47" s="421"/>
      <c r="G47" s="421"/>
      <c r="H47" s="421"/>
      <c r="I47" s="431">
        <v>960</v>
      </c>
      <c r="J47" s="104"/>
    </row>
    <row r="48" spans="1:10" x14ac:dyDescent="0.3">
      <c r="A48" s="421">
        <v>39</v>
      </c>
      <c r="B48" s="422" t="s">
        <v>1594</v>
      </c>
      <c r="C48" s="423" t="s">
        <v>1174</v>
      </c>
      <c r="D48" s="423" t="s">
        <v>1173</v>
      </c>
      <c r="E48" s="421" t="s">
        <v>927</v>
      </c>
      <c r="F48" s="421"/>
      <c r="G48" s="421"/>
      <c r="H48" s="421"/>
      <c r="I48" s="431">
        <v>1250</v>
      </c>
      <c r="J48" s="104"/>
    </row>
    <row r="49" spans="1:10" ht="30" x14ac:dyDescent="0.3">
      <c r="A49" s="421">
        <v>40</v>
      </c>
      <c r="B49" s="422" t="s">
        <v>1638</v>
      </c>
      <c r="C49" s="423" t="s">
        <v>1600</v>
      </c>
      <c r="D49" s="423" t="s">
        <v>1148</v>
      </c>
      <c r="E49" s="421" t="s">
        <v>927</v>
      </c>
      <c r="F49" s="421"/>
      <c r="G49" s="421"/>
      <c r="H49" s="421"/>
      <c r="I49" s="431">
        <v>400</v>
      </c>
      <c r="J49" s="104"/>
    </row>
    <row r="50" spans="1:10" ht="20.100000000000001" customHeight="1" x14ac:dyDescent="0.3">
      <c r="A50" s="421">
        <v>41</v>
      </c>
      <c r="B50" s="422" t="s">
        <v>1592</v>
      </c>
      <c r="C50" s="423" t="s">
        <v>1601</v>
      </c>
      <c r="D50" s="428" t="s">
        <v>1152</v>
      </c>
      <c r="E50" s="421"/>
      <c r="F50" s="421"/>
      <c r="G50" s="421"/>
      <c r="H50" s="421"/>
      <c r="I50" s="431">
        <v>665</v>
      </c>
      <c r="J50" s="104"/>
    </row>
    <row r="51" spans="1:10" ht="20.100000000000001" customHeight="1" x14ac:dyDescent="0.3">
      <c r="A51" s="421">
        <v>42</v>
      </c>
      <c r="B51" s="422" t="s">
        <v>1594</v>
      </c>
      <c r="C51" s="423" t="s">
        <v>1181</v>
      </c>
      <c r="D51" s="423" t="s">
        <v>1180</v>
      </c>
      <c r="E51" s="421" t="s">
        <v>927</v>
      </c>
      <c r="F51" s="421"/>
      <c r="G51" s="421"/>
      <c r="H51" s="421"/>
      <c r="I51" s="431">
        <v>1600</v>
      </c>
      <c r="J51" s="104"/>
    </row>
    <row r="52" spans="1:10" ht="20.100000000000001" customHeight="1" x14ac:dyDescent="0.3">
      <c r="A52" s="421">
        <v>43</v>
      </c>
      <c r="B52" s="422" t="s">
        <v>1594</v>
      </c>
      <c r="C52" s="423" t="s">
        <v>1237</v>
      </c>
      <c r="D52" s="423" t="s">
        <v>1236</v>
      </c>
      <c r="E52" s="421" t="s">
        <v>927</v>
      </c>
      <c r="F52" s="421"/>
      <c r="G52" s="421"/>
      <c r="H52" s="421"/>
      <c r="I52" s="431">
        <v>1560</v>
      </c>
      <c r="J52" s="104"/>
    </row>
    <row r="53" spans="1:10" ht="20.100000000000001" customHeight="1" x14ac:dyDescent="0.3">
      <c r="A53" s="421">
        <v>44</v>
      </c>
      <c r="B53" s="422" t="s">
        <v>1594</v>
      </c>
      <c r="C53" s="423" t="s">
        <v>1241</v>
      </c>
      <c r="D53" s="423" t="s">
        <v>1240</v>
      </c>
      <c r="E53" s="421" t="s">
        <v>927</v>
      </c>
      <c r="F53" s="421"/>
      <c r="G53" s="421"/>
      <c r="H53" s="421"/>
      <c r="I53" s="431">
        <v>1250</v>
      </c>
      <c r="J53" s="104"/>
    </row>
    <row r="54" spans="1:10" ht="20.100000000000001" customHeight="1" x14ac:dyDescent="0.3">
      <c r="A54" s="421">
        <v>45</v>
      </c>
      <c r="B54" s="422" t="s">
        <v>1594</v>
      </c>
      <c r="C54" s="423" t="s">
        <v>1249</v>
      </c>
      <c r="D54" s="423" t="s">
        <v>1248</v>
      </c>
      <c r="E54" s="421" t="s">
        <v>927</v>
      </c>
      <c r="F54" s="421"/>
      <c r="G54" s="421"/>
      <c r="H54" s="421"/>
      <c r="I54" s="431">
        <v>625</v>
      </c>
      <c r="J54" s="104"/>
    </row>
    <row r="55" spans="1:10" ht="20.100000000000001" customHeight="1" x14ac:dyDescent="0.3">
      <c r="A55" s="421">
        <v>46</v>
      </c>
      <c r="B55" s="422" t="s">
        <v>1594</v>
      </c>
      <c r="C55" s="423" t="s">
        <v>1253</v>
      </c>
      <c r="D55" s="423" t="s">
        <v>1252</v>
      </c>
      <c r="E55" s="421" t="s">
        <v>927</v>
      </c>
      <c r="F55" s="421"/>
      <c r="G55" s="421"/>
      <c r="H55" s="421"/>
      <c r="I55" s="431">
        <v>1000</v>
      </c>
      <c r="J55" s="104"/>
    </row>
    <row r="56" spans="1:10" ht="20.100000000000001" customHeight="1" x14ac:dyDescent="0.3">
      <c r="A56" s="421">
        <v>47</v>
      </c>
      <c r="B56" s="422" t="s">
        <v>1594</v>
      </c>
      <c r="C56" s="423" t="s">
        <v>1257</v>
      </c>
      <c r="D56" s="423" t="s">
        <v>1256</v>
      </c>
      <c r="E56" s="421" t="s">
        <v>927</v>
      </c>
      <c r="F56" s="421"/>
      <c r="G56" s="421"/>
      <c r="H56" s="421"/>
      <c r="I56" s="431">
        <v>1000</v>
      </c>
      <c r="J56" s="104"/>
    </row>
    <row r="57" spans="1:10" ht="20.100000000000001" customHeight="1" x14ac:dyDescent="0.3">
      <c r="A57" s="421">
        <v>48</v>
      </c>
      <c r="B57" s="422" t="s">
        <v>1602</v>
      </c>
      <c r="C57" s="423" t="s">
        <v>1324</v>
      </c>
      <c r="D57" s="423" t="s">
        <v>1323</v>
      </c>
      <c r="E57" s="421" t="s">
        <v>927</v>
      </c>
      <c r="F57" s="421"/>
      <c r="G57" s="421"/>
      <c r="H57" s="421"/>
      <c r="I57" s="431">
        <v>4500</v>
      </c>
      <c r="J57" s="104"/>
    </row>
    <row r="58" spans="1:10" ht="20.100000000000001" customHeight="1" x14ac:dyDescent="0.3">
      <c r="A58" s="421">
        <v>49</v>
      </c>
      <c r="B58" s="422" t="s">
        <v>1594</v>
      </c>
      <c r="C58" s="423" t="s">
        <v>1332</v>
      </c>
      <c r="D58" s="423" t="s">
        <v>1331</v>
      </c>
      <c r="E58" s="421" t="s">
        <v>927</v>
      </c>
      <c r="F58" s="421"/>
      <c r="G58" s="421"/>
      <c r="H58" s="421"/>
      <c r="I58" s="431">
        <v>625</v>
      </c>
      <c r="J58" s="104"/>
    </row>
    <row r="59" spans="1:10" ht="20.100000000000001" customHeight="1" x14ac:dyDescent="0.3">
      <c r="A59" s="421">
        <v>50</v>
      </c>
      <c r="B59" s="422" t="s">
        <v>1594</v>
      </c>
      <c r="C59" s="423" t="s">
        <v>1336</v>
      </c>
      <c r="D59" s="423" t="s">
        <v>1335</v>
      </c>
      <c r="E59" s="421" t="s">
        <v>927</v>
      </c>
      <c r="F59" s="421"/>
      <c r="G59" s="421"/>
      <c r="H59" s="421"/>
      <c r="I59" s="431">
        <v>500</v>
      </c>
      <c r="J59" s="104"/>
    </row>
    <row r="60" spans="1:10" ht="20.100000000000001" customHeight="1" x14ac:dyDescent="0.3">
      <c r="A60" s="421">
        <v>51</v>
      </c>
      <c r="B60" s="422" t="s">
        <v>1594</v>
      </c>
      <c r="C60" s="423" t="s">
        <v>1344</v>
      </c>
      <c r="D60" s="423" t="s">
        <v>1343</v>
      </c>
      <c r="E60" s="421" t="s">
        <v>927</v>
      </c>
      <c r="F60" s="421"/>
      <c r="G60" s="421"/>
      <c r="H60" s="421"/>
      <c r="I60" s="431">
        <v>750</v>
      </c>
      <c r="J60" s="104"/>
    </row>
    <row r="61" spans="1:10" ht="20.100000000000001" customHeight="1" x14ac:dyDescent="0.3">
      <c r="A61" s="421">
        <v>52</v>
      </c>
      <c r="B61" s="422" t="s">
        <v>1603</v>
      </c>
      <c r="C61" s="423" t="s">
        <v>1348</v>
      </c>
      <c r="D61" s="429" t="s">
        <v>1347</v>
      </c>
      <c r="E61" s="421" t="s">
        <v>927</v>
      </c>
      <c r="F61" s="421"/>
      <c r="G61" s="421"/>
      <c r="H61" s="421"/>
      <c r="I61" s="431">
        <v>625</v>
      </c>
      <c r="J61" s="104"/>
    </row>
    <row r="62" spans="1:10" ht="20.100000000000001" customHeight="1" x14ac:dyDescent="0.3">
      <c r="A62" s="421">
        <v>53</v>
      </c>
      <c r="B62" s="422" t="s">
        <v>1594</v>
      </c>
      <c r="C62" s="423" t="s">
        <v>1377</v>
      </c>
      <c r="D62" s="423" t="s">
        <v>1376</v>
      </c>
      <c r="E62" s="421" t="s">
        <v>927</v>
      </c>
      <c r="F62" s="421"/>
      <c r="G62" s="421"/>
      <c r="H62" s="421"/>
      <c r="I62" s="431">
        <v>2500</v>
      </c>
      <c r="J62" s="104"/>
    </row>
    <row r="63" spans="1:10" ht="20.100000000000001" customHeight="1" x14ac:dyDescent="0.3">
      <c r="A63" s="421">
        <v>54</v>
      </c>
      <c r="B63" s="422" t="s">
        <v>1604</v>
      </c>
      <c r="C63" s="423" t="s">
        <v>1382</v>
      </c>
      <c r="D63" s="430" t="s">
        <v>1381</v>
      </c>
      <c r="E63" s="421" t="s">
        <v>927</v>
      </c>
      <c r="F63" s="421"/>
      <c r="G63" s="421"/>
      <c r="H63" s="421"/>
      <c r="I63" s="431">
        <v>875</v>
      </c>
      <c r="J63" s="104"/>
    </row>
    <row r="64" spans="1:10" ht="20.100000000000001" customHeight="1" x14ac:dyDescent="0.3">
      <c r="A64" s="421">
        <v>55</v>
      </c>
      <c r="B64" s="422" t="s">
        <v>1605</v>
      </c>
      <c r="C64" s="423" t="s">
        <v>1393</v>
      </c>
      <c r="D64" s="423" t="s">
        <v>1392</v>
      </c>
      <c r="E64" s="421" t="s">
        <v>927</v>
      </c>
      <c r="F64" s="421"/>
      <c r="G64" s="421"/>
      <c r="H64" s="421"/>
      <c r="I64" s="431">
        <v>875</v>
      </c>
      <c r="J64" s="104"/>
    </row>
    <row r="65" spans="1:12" ht="20.100000000000001" customHeight="1" x14ac:dyDescent="0.3">
      <c r="A65" s="421">
        <v>56</v>
      </c>
      <c r="B65" s="422" t="s">
        <v>1606</v>
      </c>
      <c r="C65" s="423" t="s">
        <v>1406</v>
      </c>
      <c r="D65" s="423" t="s">
        <v>1405</v>
      </c>
      <c r="E65" s="421" t="s">
        <v>927</v>
      </c>
      <c r="F65" s="421"/>
      <c r="G65" s="421"/>
      <c r="H65" s="421"/>
      <c r="I65" s="431">
        <v>1000</v>
      </c>
      <c r="J65" s="104"/>
    </row>
    <row r="66" spans="1:12" ht="20.100000000000001" customHeight="1" x14ac:dyDescent="0.3">
      <c r="A66" s="421">
        <v>57</v>
      </c>
      <c r="B66" s="422" t="s">
        <v>1592</v>
      </c>
      <c r="C66" s="423" t="s">
        <v>1415</v>
      </c>
      <c r="D66" s="423" t="s">
        <v>1414</v>
      </c>
      <c r="E66" s="421" t="s">
        <v>927</v>
      </c>
      <c r="F66" s="421"/>
      <c r="G66" s="421"/>
      <c r="H66" s="421"/>
      <c r="I66" s="431">
        <v>1000</v>
      </c>
      <c r="J66" s="104"/>
    </row>
    <row r="67" spans="1:12" ht="20.100000000000001" customHeight="1" x14ac:dyDescent="0.3">
      <c r="A67" s="421">
        <v>58</v>
      </c>
      <c r="B67" s="422" t="s">
        <v>1594</v>
      </c>
      <c r="C67" s="423" t="s">
        <v>1419</v>
      </c>
      <c r="D67" s="423" t="s">
        <v>1418</v>
      </c>
      <c r="E67" s="421" t="s">
        <v>927</v>
      </c>
      <c r="F67" s="421"/>
      <c r="G67" s="421"/>
      <c r="H67" s="421"/>
      <c r="I67" s="431">
        <v>562.5</v>
      </c>
      <c r="J67" s="104"/>
    </row>
    <row r="68" spans="1:12" ht="20.100000000000001" customHeight="1" x14ac:dyDescent="0.3">
      <c r="A68" s="421">
        <v>59</v>
      </c>
      <c r="B68" s="422" t="s">
        <v>1594</v>
      </c>
      <c r="C68" s="423" t="s">
        <v>1427</v>
      </c>
      <c r="D68" s="423" t="s">
        <v>1426</v>
      </c>
      <c r="E68" s="421" t="s">
        <v>927</v>
      </c>
      <c r="F68" s="421"/>
      <c r="G68" s="421"/>
      <c r="H68" s="421"/>
      <c r="I68" s="431">
        <v>500</v>
      </c>
      <c r="J68" s="104"/>
    </row>
    <row r="69" spans="1:12" ht="20.100000000000001" customHeight="1" x14ac:dyDescent="0.3">
      <c r="A69" s="421">
        <v>60</v>
      </c>
      <c r="B69" s="422" t="s">
        <v>1594</v>
      </c>
      <c r="C69" s="423" t="s">
        <v>1431</v>
      </c>
      <c r="D69" s="423" t="s">
        <v>1430</v>
      </c>
      <c r="E69" s="421" t="s">
        <v>927</v>
      </c>
      <c r="F69" s="421"/>
      <c r="G69" s="421"/>
      <c r="H69" s="421"/>
      <c r="I69" s="431">
        <v>250</v>
      </c>
      <c r="J69" s="104"/>
    </row>
    <row r="70" spans="1:12" ht="20.100000000000001" customHeight="1" x14ac:dyDescent="0.3">
      <c r="A70" s="421">
        <v>61</v>
      </c>
      <c r="B70" s="422" t="s">
        <v>1594</v>
      </c>
      <c r="C70" s="423" t="s">
        <v>1434</v>
      </c>
      <c r="D70" s="423">
        <v>424615465</v>
      </c>
      <c r="E70" s="421" t="s">
        <v>927</v>
      </c>
      <c r="F70" s="421"/>
      <c r="G70" s="421"/>
      <c r="H70" s="421"/>
      <c r="I70" s="431">
        <v>1000</v>
      </c>
      <c r="J70" s="104"/>
    </row>
    <row r="71" spans="1:12" ht="20.100000000000001" customHeight="1" x14ac:dyDescent="0.3">
      <c r="A71" s="421">
        <v>62</v>
      </c>
      <c r="B71" s="422" t="s">
        <v>1607</v>
      </c>
      <c r="C71" s="423" t="s">
        <v>1608</v>
      </c>
      <c r="D71" s="428" t="s">
        <v>1447</v>
      </c>
      <c r="E71" s="421"/>
      <c r="F71" s="421"/>
      <c r="G71" s="421"/>
      <c r="H71" s="421"/>
      <c r="I71" s="431">
        <v>300</v>
      </c>
      <c r="J71" s="104"/>
    </row>
    <row r="72" spans="1:12" ht="45" x14ac:dyDescent="0.3">
      <c r="A72" s="421">
        <v>63</v>
      </c>
      <c r="B72" s="422" t="s">
        <v>1609</v>
      </c>
      <c r="C72" s="423" t="s">
        <v>1610</v>
      </c>
      <c r="D72" s="428" t="s">
        <v>1611</v>
      </c>
      <c r="E72" s="421"/>
      <c r="F72" s="421"/>
      <c r="G72" s="421"/>
      <c r="H72" s="421"/>
      <c r="I72" s="431">
        <v>250</v>
      </c>
      <c r="J72" s="104"/>
    </row>
    <row r="73" spans="1:12" x14ac:dyDescent="0.3">
      <c r="A73" s="166" t="s">
        <v>261</v>
      </c>
      <c r="B73" s="193"/>
      <c r="C73" s="174"/>
      <c r="D73" s="174"/>
      <c r="E73" s="173"/>
      <c r="F73" s="173"/>
      <c r="G73" s="240"/>
      <c r="H73" s="249" t="s">
        <v>374</v>
      </c>
      <c r="I73" s="432">
        <f>SUM(I9:I72)</f>
        <v>635153.86</v>
      </c>
      <c r="J73" s="104"/>
    </row>
    <row r="75" spans="1:12" x14ac:dyDescent="0.3">
      <c r="A75" s="180" t="s">
        <v>396</v>
      </c>
    </row>
    <row r="77" spans="1:12" x14ac:dyDescent="0.3">
      <c r="B77" s="182" t="s">
        <v>96</v>
      </c>
      <c r="F77" s="183"/>
    </row>
    <row r="78" spans="1:12" x14ac:dyDescent="0.3">
      <c r="F78" s="181"/>
      <c r="I78" s="181"/>
      <c r="J78" s="181"/>
      <c r="K78" s="181"/>
      <c r="L78" s="181"/>
    </row>
    <row r="79" spans="1:12" x14ac:dyDescent="0.3">
      <c r="C79" s="184"/>
      <c r="F79" s="184"/>
      <c r="G79" s="184"/>
      <c r="H79" s="187"/>
      <c r="I79" s="185"/>
      <c r="J79" s="181"/>
      <c r="K79" s="181"/>
      <c r="L79" s="181"/>
    </row>
    <row r="80" spans="1:12" x14ac:dyDescent="0.3">
      <c r="A80" s="181"/>
      <c r="C80" s="186" t="s">
        <v>251</v>
      </c>
      <c r="F80" s="187" t="s">
        <v>256</v>
      </c>
      <c r="G80" s="186"/>
      <c r="H80" s="186"/>
      <c r="I80" s="185"/>
      <c r="J80" s="181"/>
      <c r="K80" s="181"/>
      <c r="L80" s="181"/>
    </row>
    <row r="81" spans="1:12" x14ac:dyDescent="0.3">
      <c r="A81" s="181"/>
      <c r="C81" s="188" t="s">
        <v>127</v>
      </c>
      <c r="F81" s="180" t="s">
        <v>252</v>
      </c>
      <c r="I81" s="181"/>
      <c r="J81" s="181"/>
      <c r="K81" s="181"/>
      <c r="L81" s="181"/>
    </row>
    <row r="82" spans="1:12" s="181" customFormat="1" x14ac:dyDescent="0.3">
      <c r="B82" s="180"/>
      <c r="C82" s="188"/>
      <c r="G82" s="188"/>
      <c r="H82" s="188"/>
    </row>
    <row r="83" spans="1:12" s="181" customFormat="1" ht="12.75" x14ac:dyDescent="0.2"/>
    <row r="84" spans="1:12" s="181" customFormat="1" ht="12.75" x14ac:dyDescent="0.2"/>
    <row r="85" spans="1:12" s="181" customFormat="1" ht="12.75" x14ac:dyDescent="0.2"/>
    <row r="86" spans="1:12" s="181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73" xr:uid="{00000000-0002-0000-1100-000000000000}"/>
  </dataValidations>
  <printOptions gridLines="1"/>
  <pageMargins left="0.7" right="0.7" top="0.75" bottom="0.75" header="0.3" footer="0.3"/>
  <pageSetup paperSize="9" scale="6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34"/>
  <sheetViews>
    <sheetView view="pageBreakPreview" zoomScaleNormal="100" zoomScaleSheetLayoutView="100" workbookViewId="0">
      <selection activeCell="K25" sqref="K25"/>
    </sheetView>
  </sheetViews>
  <sheetFormatPr defaultRowHeight="12.75" x14ac:dyDescent="0.2"/>
  <cols>
    <col min="1" max="1" width="7.28515625" style="196" customWidth="1"/>
    <col min="2" max="2" width="57.28515625" style="196" customWidth="1"/>
    <col min="3" max="3" width="24.140625" style="196" customWidth="1"/>
    <col min="4" max="16384" width="9.140625" style="196"/>
  </cols>
  <sheetData>
    <row r="1" spans="1:3" s="6" customFormat="1" ht="18.75" customHeight="1" x14ac:dyDescent="0.3">
      <c r="A1" s="476" t="s">
        <v>460</v>
      </c>
      <c r="B1" s="476"/>
      <c r="C1" s="346" t="s">
        <v>97</v>
      </c>
    </row>
    <row r="2" spans="1:3" s="6" customFormat="1" ht="15" x14ac:dyDescent="0.3">
      <c r="A2" s="476"/>
      <c r="B2" s="476"/>
      <c r="C2" s="343" t="str">
        <f>'ფორმა N1'!L2</f>
        <v>09/01/2020-09/21/2020</v>
      </c>
    </row>
    <row r="3" spans="1:3" s="6" customFormat="1" ht="15" x14ac:dyDescent="0.3">
      <c r="A3" s="379" t="s">
        <v>128</v>
      </c>
      <c r="B3" s="344"/>
      <c r="C3" s="345"/>
    </row>
    <row r="4" spans="1:3" s="6" customFormat="1" ht="15" x14ac:dyDescent="0.3">
      <c r="A4" s="113"/>
      <c r="B4" s="344"/>
      <c r="C4" s="345"/>
    </row>
    <row r="5" spans="1:3" s="21" customFormat="1" ht="15" x14ac:dyDescent="0.3">
      <c r="A5" s="477" t="s">
        <v>257</v>
      </c>
      <c r="B5" s="477"/>
      <c r="C5" s="113"/>
    </row>
    <row r="6" spans="1:3" s="21" customFormat="1" ht="15" x14ac:dyDescent="0.3">
      <c r="A6" s="478" t="str">
        <f>'ფორმა N1'!A5</f>
        <v>მპგ "ერთიანი ნაციონალური მოძრაობა"</v>
      </c>
      <c r="B6" s="478"/>
      <c r="C6" s="113"/>
    </row>
    <row r="7" spans="1:3" x14ac:dyDescent="0.2">
      <c r="A7" s="380"/>
      <c r="B7" s="380"/>
      <c r="C7" s="380"/>
    </row>
    <row r="8" spans="1:3" x14ac:dyDescent="0.2">
      <c r="A8" s="380"/>
      <c r="B8" s="380"/>
      <c r="C8" s="380"/>
    </row>
    <row r="9" spans="1:3" ht="30" customHeight="1" x14ac:dyDescent="0.2">
      <c r="A9" s="381" t="s">
        <v>64</v>
      </c>
      <c r="B9" s="381" t="s">
        <v>11</v>
      </c>
      <c r="C9" s="382" t="s">
        <v>9</v>
      </c>
    </row>
    <row r="10" spans="1:3" ht="15" x14ac:dyDescent="0.3">
      <c r="A10" s="383">
        <v>1</v>
      </c>
      <c r="B10" s="384" t="s">
        <v>57</v>
      </c>
      <c r="C10" s="399">
        <f>'ფორმა N4'!D11+'ფორმა N5'!D9</f>
        <v>325543.63999999996</v>
      </c>
    </row>
    <row r="11" spans="1:3" ht="15" x14ac:dyDescent="0.3">
      <c r="A11" s="386">
        <v>1.1000000000000001</v>
      </c>
      <c r="B11" s="384" t="s">
        <v>461</v>
      </c>
      <c r="C11" s="400">
        <f>'ფორმა N4'!D39+'ფორმა N5'!D37</f>
        <v>188087.91999999998</v>
      </c>
    </row>
    <row r="12" spans="1:3" ht="15" x14ac:dyDescent="0.3">
      <c r="A12" s="387" t="s">
        <v>30</v>
      </c>
      <c r="B12" s="384" t="s">
        <v>462</v>
      </c>
      <c r="C12" s="400">
        <f>'ფორმა N4'!D40+'ფორმა N5'!D38</f>
        <v>0</v>
      </c>
    </row>
    <row r="13" spans="1:3" ht="15" x14ac:dyDescent="0.3">
      <c r="A13" s="386">
        <v>1.2</v>
      </c>
      <c r="B13" s="384" t="s">
        <v>58</v>
      </c>
      <c r="C13" s="400">
        <f>'ფორმა N4'!D12+'ფორმა N5'!D10</f>
        <v>8918</v>
      </c>
    </row>
    <row r="14" spans="1:3" ht="15" x14ac:dyDescent="0.3">
      <c r="A14" s="386">
        <v>1.3</v>
      </c>
      <c r="B14" s="384" t="s">
        <v>463</v>
      </c>
      <c r="C14" s="400">
        <f>'ფორმა N4'!D17+'ფორმა N5'!D15</f>
        <v>0</v>
      </c>
    </row>
    <row r="15" spans="1:3" ht="15" x14ac:dyDescent="0.2">
      <c r="A15" s="475"/>
      <c r="B15" s="475"/>
      <c r="C15" s="475"/>
    </row>
    <row r="16" spans="1:3" ht="30" customHeight="1" x14ac:dyDescent="0.2">
      <c r="A16" s="381" t="s">
        <v>64</v>
      </c>
      <c r="B16" s="381" t="s">
        <v>232</v>
      </c>
      <c r="C16" s="382" t="s">
        <v>67</v>
      </c>
    </row>
    <row r="17" spans="1:4" ht="15" x14ac:dyDescent="0.3">
      <c r="A17" s="383">
        <v>2</v>
      </c>
      <c r="B17" s="384" t="s">
        <v>464</v>
      </c>
      <c r="C17" s="385">
        <f>'ფორმა N2'!D9+'ფორმა N2'!C26+'ფორმა N3'!D9+'ფორმა N3'!C26</f>
        <v>560425</v>
      </c>
    </row>
    <row r="18" spans="1:4" ht="15" x14ac:dyDescent="0.3">
      <c r="A18" s="388">
        <v>2.1</v>
      </c>
      <c r="B18" s="384" t="s">
        <v>465</v>
      </c>
      <c r="C18" s="384">
        <f>'ფორმა N2'!D17+'ფორმა N3'!D17</f>
        <v>82644</v>
      </c>
    </row>
    <row r="19" spans="1:4" ht="15" x14ac:dyDescent="0.3">
      <c r="A19" s="388">
        <v>2.2000000000000002</v>
      </c>
      <c r="B19" s="384" t="s">
        <v>466</v>
      </c>
      <c r="C19" s="384">
        <f>'ფორმა N2'!D18+'ფორმა N3'!D18</f>
        <v>0</v>
      </c>
    </row>
    <row r="20" spans="1:4" ht="15" x14ac:dyDescent="0.3">
      <c r="A20" s="388">
        <v>2.2999999999999998</v>
      </c>
      <c r="B20" s="384" t="s">
        <v>467</v>
      </c>
      <c r="C20" s="389">
        <f>SUM(C21:C25)</f>
        <v>450419</v>
      </c>
    </row>
    <row r="21" spans="1:4" ht="15" x14ac:dyDescent="0.3">
      <c r="A21" s="387" t="s">
        <v>468</v>
      </c>
      <c r="B21" s="390" t="s">
        <v>469</v>
      </c>
      <c r="C21" s="384">
        <f>'ფორმა N2'!D13+'ფორმა N3'!D13</f>
        <v>409765</v>
      </c>
    </row>
    <row r="22" spans="1:4" ht="15" x14ac:dyDescent="0.3">
      <c r="A22" s="387" t="s">
        <v>470</v>
      </c>
      <c r="B22" s="390" t="s">
        <v>471</v>
      </c>
      <c r="C22" s="384">
        <f>'ფორმა N2'!C27+'ფორმა N3'!C27</f>
        <v>37654</v>
      </c>
    </row>
    <row r="23" spans="1:4" ht="15" x14ac:dyDescent="0.3">
      <c r="A23" s="387" t="s">
        <v>472</v>
      </c>
      <c r="B23" s="390" t="s">
        <v>473</v>
      </c>
      <c r="C23" s="384">
        <f>'ფორმა N2'!D14+'ფორმა N3'!D14</f>
        <v>1800</v>
      </c>
    </row>
    <row r="24" spans="1:4" ht="15" x14ac:dyDescent="0.3">
      <c r="A24" s="387" t="s">
        <v>474</v>
      </c>
      <c r="B24" s="390" t="s">
        <v>475</v>
      </c>
      <c r="C24" s="384">
        <f>'ფორმა N2'!C31+'ფორმა N3'!C31</f>
        <v>1200</v>
      </c>
    </row>
    <row r="25" spans="1:4" ht="15" x14ac:dyDescent="0.3">
      <c r="A25" s="387" t="s">
        <v>476</v>
      </c>
      <c r="B25" s="390" t="s">
        <v>477</v>
      </c>
      <c r="C25" s="384">
        <f>'ფორმა N2'!D11+'ფორმა N3'!D11</f>
        <v>0</v>
      </c>
    </row>
    <row r="26" spans="1:4" ht="15" x14ac:dyDescent="0.3">
      <c r="A26" s="397"/>
      <c r="B26" s="396"/>
      <c r="C26" s="395"/>
    </row>
    <row r="27" spans="1:4" ht="15" x14ac:dyDescent="0.3">
      <c r="A27" s="397"/>
      <c r="B27" s="396"/>
      <c r="C27" s="395"/>
    </row>
    <row r="28" spans="1:4" ht="15" x14ac:dyDescent="0.3">
      <c r="A28" s="21"/>
      <c r="B28" s="21"/>
      <c r="C28" s="21"/>
      <c r="D28" s="394"/>
    </row>
    <row r="29" spans="1:4" ht="15" x14ac:dyDescent="0.3">
      <c r="A29" s="194" t="s">
        <v>96</v>
      </c>
      <c r="B29" s="21"/>
      <c r="C29" s="21"/>
      <c r="D29" s="394"/>
    </row>
    <row r="30" spans="1:4" ht="15" x14ac:dyDescent="0.3">
      <c r="A30" s="21"/>
      <c r="B30" s="21"/>
      <c r="C30" s="21"/>
      <c r="D30" s="394"/>
    </row>
    <row r="31" spans="1:4" ht="15" x14ac:dyDescent="0.3">
      <c r="A31" s="21"/>
      <c r="B31" s="21"/>
      <c r="C31" s="21"/>
      <c r="D31" s="393"/>
    </row>
    <row r="32" spans="1:4" ht="15" x14ac:dyDescent="0.3">
      <c r="B32" s="194" t="s">
        <v>254</v>
      </c>
      <c r="C32" s="21"/>
      <c r="D32" s="393"/>
    </row>
    <row r="33" spans="2:4" ht="15" x14ac:dyDescent="0.3">
      <c r="B33" s="21" t="s">
        <v>253</v>
      </c>
      <c r="C33" s="21"/>
      <c r="D33" s="393"/>
    </row>
    <row r="34" spans="2:4" x14ac:dyDescent="0.2">
      <c r="B34" s="392" t="s">
        <v>127</v>
      </c>
      <c r="D34" s="391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xr:uid="{00000000-0002-0000-1200-000000000000}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I46"/>
  <sheetViews>
    <sheetView showGridLines="0" view="pageBreakPreview" topLeftCell="A4" zoomScale="80" zoomScaleNormal="100" zoomScaleSheetLayoutView="80" workbookViewId="0">
      <selection activeCell="C11" sqref="C11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3" t="s">
        <v>284</v>
      </c>
      <c r="B1" s="75"/>
      <c r="C1" s="454" t="s">
        <v>97</v>
      </c>
      <c r="D1" s="454"/>
      <c r="E1" s="107"/>
    </row>
    <row r="2" spans="1:7" x14ac:dyDescent="0.3">
      <c r="A2" s="75" t="s">
        <v>128</v>
      </c>
      <c r="B2" s="75"/>
      <c r="C2" s="452" t="str">
        <f>'ფორმა N1'!L2</f>
        <v>09/01/2020-09/21/2020</v>
      </c>
      <c r="D2" s="453"/>
      <c r="E2" s="107"/>
    </row>
    <row r="3" spans="1:7" x14ac:dyDescent="0.3">
      <c r="A3" s="73"/>
      <c r="B3" s="75"/>
      <c r="C3" s="74"/>
      <c r="D3" s="74"/>
      <c r="E3" s="107"/>
    </row>
    <row r="4" spans="1:7" x14ac:dyDescent="0.3">
      <c r="A4" s="76" t="s">
        <v>257</v>
      </c>
      <c r="B4" s="101"/>
      <c r="C4" s="102"/>
      <c r="D4" s="75"/>
      <c r="E4" s="107"/>
    </row>
    <row r="5" spans="1:7" x14ac:dyDescent="0.3">
      <c r="A5" s="217" t="str">
        <f>'ფორმა N1'!A5</f>
        <v>მპგ "ერთიანი ნაციონალური მოძრაობა"</v>
      </c>
      <c r="B5" s="12"/>
      <c r="C5" s="12"/>
      <c r="E5" s="107"/>
    </row>
    <row r="6" spans="1:7" x14ac:dyDescent="0.3">
      <c r="A6" s="103"/>
      <c r="B6" s="103"/>
      <c r="C6" s="103"/>
      <c r="D6" s="104"/>
      <c r="E6" s="107"/>
    </row>
    <row r="7" spans="1:7" x14ac:dyDescent="0.3">
      <c r="A7" s="75"/>
      <c r="B7" s="75"/>
      <c r="C7" s="75"/>
      <c r="D7" s="75"/>
      <c r="E7" s="107"/>
    </row>
    <row r="8" spans="1:7" s="6" customFormat="1" ht="39" customHeight="1" x14ac:dyDescent="0.3">
      <c r="A8" s="105" t="s">
        <v>64</v>
      </c>
      <c r="B8" s="78" t="s">
        <v>232</v>
      </c>
      <c r="C8" s="78" t="s">
        <v>66</v>
      </c>
      <c r="D8" s="78" t="s">
        <v>67</v>
      </c>
      <c r="E8" s="107"/>
    </row>
    <row r="9" spans="1:7" s="7" customFormat="1" ht="16.5" customHeight="1" x14ac:dyDescent="0.3">
      <c r="A9" s="218">
        <v>1</v>
      </c>
      <c r="B9" s="218" t="s">
        <v>65</v>
      </c>
      <c r="C9" s="84">
        <f>SUM(C10,C26)</f>
        <v>0</v>
      </c>
      <c r="D9" s="84">
        <f>SUM(D10,D26)</f>
        <v>0</v>
      </c>
      <c r="E9" s="107"/>
    </row>
    <row r="10" spans="1:7" s="7" customFormat="1" ht="16.5" customHeight="1" x14ac:dyDescent="0.3">
      <c r="A10" s="86">
        <v>1.1000000000000001</v>
      </c>
      <c r="B10" s="86" t="s">
        <v>69</v>
      </c>
      <c r="C10" s="84">
        <f>SUM(C11,C12,C16,C19,C25,C26)</f>
        <v>0</v>
      </c>
      <c r="D10" s="84">
        <f>SUM(D11,D12,D16,D19,D24,D25)</f>
        <v>0</v>
      </c>
      <c r="E10" s="107"/>
    </row>
    <row r="11" spans="1:7" s="9" customFormat="1" ht="16.5" customHeight="1" x14ac:dyDescent="0.3">
      <c r="A11" s="87" t="s">
        <v>30</v>
      </c>
      <c r="B11" s="87" t="s">
        <v>68</v>
      </c>
      <c r="C11" s="8"/>
      <c r="D11" s="8"/>
      <c r="E11" s="107"/>
    </row>
    <row r="12" spans="1:7" s="10" customFormat="1" ht="16.5" customHeight="1" x14ac:dyDescent="0.3">
      <c r="A12" s="87" t="s">
        <v>31</v>
      </c>
      <c r="B12" s="87" t="s">
        <v>290</v>
      </c>
      <c r="C12" s="106">
        <f>SUM(C13:C15)</f>
        <v>0</v>
      </c>
      <c r="D12" s="106">
        <f>SUM(D13:D15)</f>
        <v>0</v>
      </c>
      <c r="E12" s="107"/>
      <c r="G12" s="67"/>
    </row>
    <row r="13" spans="1:7" s="3" customFormat="1" ht="16.5" customHeight="1" x14ac:dyDescent="0.3">
      <c r="A13" s="96" t="s">
        <v>70</v>
      </c>
      <c r="B13" s="96" t="s">
        <v>293</v>
      </c>
      <c r="C13" s="8"/>
      <c r="D13" s="8"/>
      <c r="E13" s="107"/>
    </row>
    <row r="14" spans="1:7" s="3" customFormat="1" ht="16.5" customHeight="1" x14ac:dyDescent="0.3">
      <c r="A14" s="96" t="s">
        <v>437</v>
      </c>
      <c r="B14" s="96" t="s">
        <v>436</v>
      </c>
      <c r="C14" s="8"/>
      <c r="D14" s="8"/>
      <c r="E14" s="107"/>
    </row>
    <row r="15" spans="1:7" s="3" customFormat="1" ht="16.5" customHeight="1" x14ac:dyDescent="0.3">
      <c r="A15" s="96" t="s">
        <v>438</v>
      </c>
      <c r="B15" s="96" t="s">
        <v>86</v>
      </c>
      <c r="C15" s="8"/>
      <c r="D15" s="8"/>
      <c r="E15" s="107"/>
    </row>
    <row r="16" spans="1:7" s="3" customFormat="1" ht="16.5" customHeight="1" x14ac:dyDescent="0.3">
      <c r="A16" s="87" t="s">
        <v>71</v>
      </c>
      <c r="B16" s="87" t="s">
        <v>72</v>
      </c>
      <c r="C16" s="106">
        <f>SUM(C17:C18)</f>
        <v>0</v>
      </c>
      <c r="D16" s="106">
        <f>SUM(D17:D18)</f>
        <v>0</v>
      </c>
      <c r="E16" s="107"/>
    </row>
    <row r="17" spans="1:5" s="3" customFormat="1" ht="16.5" customHeight="1" x14ac:dyDescent="0.3">
      <c r="A17" s="96" t="s">
        <v>73</v>
      </c>
      <c r="B17" s="96" t="s">
        <v>75</v>
      </c>
      <c r="C17" s="8"/>
      <c r="D17" s="8"/>
      <c r="E17" s="107"/>
    </row>
    <row r="18" spans="1:5" s="3" customFormat="1" ht="30" x14ac:dyDescent="0.3">
      <c r="A18" s="96" t="s">
        <v>74</v>
      </c>
      <c r="B18" s="96" t="s">
        <v>98</v>
      </c>
      <c r="C18" s="8"/>
      <c r="D18" s="8"/>
      <c r="E18" s="107"/>
    </row>
    <row r="19" spans="1:5" s="3" customFormat="1" ht="16.5" customHeight="1" x14ac:dyDescent="0.3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07"/>
    </row>
    <row r="20" spans="1:5" s="3" customFormat="1" ht="16.5" customHeight="1" x14ac:dyDescent="0.3">
      <c r="A20" s="96" t="s">
        <v>77</v>
      </c>
      <c r="B20" s="96" t="s">
        <v>78</v>
      </c>
      <c r="C20" s="8"/>
      <c r="D20" s="8"/>
      <c r="E20" s="107"/>
    </row>
    <row r="21" spans="1:5" s="3" customFormat="1" ht="30" x14ac:dyDescent="0.3">
      <c r="A21" s="96" t="s">
        <v>81</v>
      </c>
      <c r="B21" s="96" t="s">
        <v>79</v>
      </c>
      <c r="C21" s="8"/>
      <c r="D21" s="8"/>
      <c r="E21" s="107"/>
    </row>
    <row r="22" spans="1:5" s="3" customFormat="1" ht="16.5" customHeight="1" x14ac:dyDescent="0.3">
      <c r="A22" s="96" t="s">
        <v>82</v>
      </c>
      <c r="B22" s="96" t="s">
        <v>80</v>
      </c>
      <c r="C22" s="8"/>
      <c r="D22" s="8"/>
      <c r="E22" s="107"/>
    </row>
    <row r="23" spans="1:5" s="3" customFormat="1" ht="16.5" customHeight="1" x14ac:dyDescent="0.3">
      <c r="A23" s="96" t="s">
        <v>83</v>
      </c>
      <c r="B23" s="96" t="s">
        <v>384</v>
      </c>
      <c r="C23" s="8"/>
      <c r="D23" s="8"/>
      <c r="E23" s="107"/>
    </row>
    <row r="24" spans="1:5" s="3" customFormat="1" ht="16.5" customHeight="1" x14ac:dyDescent="0.3">
      <c r="A24" s="87" t="s">
        <v>84</v>
      </c>
      <c r="B24" s="87" t="s">
        <v>385</v>
      </c>
      <c r="C24" s="241"/>
      <c r="D24" s="8"/>
      <c r="E24" s="107"/>
    </row>
    <row r="25" spans="1:5" s="3" customFormat="1" x14ac:dyDescent="0.3">
      <c r="A25" s="87" t="s">
        <v>234</v>
      </c>
      <c r="B25" s="87" t="s">
        <v>391</v>
      </c>
      <c r="C25" s="8"/>
      <c r="D25" s="8"/>
      <c r="E25" s="107"/>
    </row>
    <row r="26" spans="1:5" ht="16.5" customHeight="1" x14ac:dyDescent="0.3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07"/>
    </row>
    <row r="27" spans="1:5" ht="16.5" customHeight="1" x14ac:dyDescent="0.3">
      <c r="A27" s="87" t="s">
        <v>32</v>
      </c>
      <c r="B27" s="87" t="s">
        <v>293</v>
      </c>
      <c r="C27" s="106">
        <f>SUM(C28:C30)</f>
        <v>0</v>
      </c>
      <c r="D27" s="106">
        <f>SUM(D28:D30)</f>
        <v>0</v>
      </c>
      <c r="E27" s="107"/>
    </row>
    <row r="28" spans="1:5" x14ac:dyDescent="0.3">
      <c r="A28" s="226" t="s">
        <v>87</v>
      </c>
      <c r="B28" s="226" t="s">
        <v>291</v>
      </c>
      <c r="C28" s="8"/>
      <c r="D28" s="8"/>
      <c r="E28" s="107"/>
    </row>
    <row r="29" spans="1:5" x14ac:dyDescent="0.3">
      <c r="A29" s="226" t="s">
        <v>88</v>
      </c>
      <c r="B29" s="226" t="s">
        <v>294</v>
      </c>
      <c r="C29" s="8"/>
      <c r="D29" s="8"/>
      <c r="E29" s="107"/>
    </row>
    <row r="30" spans="1:5" x14ac:dyDescent="0.3">
      <c r="A30" s="226" t="s">
        <v>393</v>
      </c>
      <c r="B30" s="226" t="s">
        <v>292</v>
      </c>
      <c r="C30" s="8"/>
      <c r="D30" s="8"/>
      <c r="E30" s="107"/>
    </row>
    <row r="31" spans="1:5" x14ac:dyDescent="0.3">
      <c r="A31" s="87" t="s">
        <v>33</v>
      </c>
      <c r="B31" s="87" t="s">
        <v>436</v>
      </c>
      <c r="C31" s="106">
        <f>SUM(C32:C34)</f>
        <v>0</v>
      </c>
      <c r="D31" s="106">
        <f>SUM(D32:D34)</f>
        <v>0</v>
      </c>
      <c r="E31" s="107"/>
    </row>
    <row r="32" spans="1:5" x14ac:dyDescent="0.3">
      <c r="A32" s="226" t="s">
        <v>12</v>
      </c>
      <c r="B32" s="226" t="s">
        <v>439</v>
      </c>
      <c r="C32" s="8"/>
      <c r="D32" s="8"/>
      <c r="E32" s="107"/>
    </row>
    <row r="33" spans="1:9" x14ac:dyDescent="0.3">
      <c r="A33" s="226" t="s">
        <v>13</v>
      </c>
      <c r="B33" s="226" t="s">
        <v>440</v>
      </c>
      <c r="C33" s="8"/>
      <c r="D33" s="8"/>
      <c r="E33" s="107"/>
    </row>
    <row r="34" spans="1:9" x14ac:dyDescent="0.3">
      <c r="A34" s="226" t="s">
        <v>264</v>
      </c>
      <c r="B34" s="226" t="s">
        <v>441</v>
      </c>
      <c r="C34" s="8"/>
      <c r="D34" s="8"/>
      <c r="E34" s="107"/>
    </row>
    <row r="35" spans="1:9" x14ac:dyDescent="0.3">
      <c r="A35" s="87" t="s">
        <v>34</v>
      </c>
      <c r="B35" s="239" t="s">
        <v>390</v>
      </c>
      <c r="C35" s="8"/>
      <c r="D35" s="8"/>
      <c r="E35" s="107"/>
    </row>
    <row r="36" spans="1:9" x14ac:dyDescent="0.3">
      <c r="D36" s="27"/>
      <c r="E36" s="108"/>
      <c r="F36" s="27"/>
    </row>
    <row r="37" spans="1:9" x14ac:dyDescent="0.3">
      <c r="A37" s="1"/>
      <c r="D37" s="27"/>
      <c r="E37" s="108"/>
      <c r="F37" s="27"/>
    </row>
    <row r="38" spans="1:9" x14ac:dyDescent="0.3">
      <c r="D38" s="27"/>
      <c r="E38" s="108"/>
      <c r="F38" s="27"/>
    </row>
    <row r="39" spans="1:9" x14ac:dyDescent="0.3">
      <c r="D39" s="27"/>
      <c r="E39" s="108"/>
      <c r="F39" s="27"/>
    </row>
    <row r="40" spans="1:9" x14ac:dyDescent="0.3">
      <c r="A40" s="68" t="s">
        <v>96</v>
      </c>
      <c r="D40" s="27"/>
      <c r="E40" s="108"/>
      <c r="F40" s="27"/>
    </row>
    <row r="41" spans="1:9" x14ac:dyDescent="0.3">
      <c r="D41" s="27"/>
      <c r="E41" s="109"/>
      <c r="F41" s="109"/>
      <c r="G41"/>
      <c r="H41"/>
      <c r="I41"/>
    </row>
    <row r="42" spans="1:9" x14ac:dyDescent="0.3">
      <c r="D42" s="110"/>
      <c r="E42" s="109"/>
      <c r="F42" s="109"/>
      <c r="G42"/>
      <c r="H42"/>
      <c r="I42"/>
    </row>
    <row r="43" spans="1:9" x14ac:dyDescent="0.3">
      <c r="A43"/>
      <c r="B43" s="68" t="s">
        <v>254</v>
      </c>
      <c r="D43" s="110"/>
      <c r="E43" s="109"/>
      <c r="F43" s="109"/>
      <c r="G43"/>
      <c r="H43"/>
      <c r="I43"/>
    </row>
    <row r="44" spans="1:9" x14ac:dyDescent="0.3">
      <c r="A44"/>
      <c r="B44" s="2" t="s">
        <v>253</v>
      </c>
      <c r="D44" s="110"/>
      <c r="E44" s="109"/>
      <c r="F44" s="109"/>
      <c r="G44"/>
      <c r="H44"/>
      <c r="I44"/>
    </row>
    <row r="45" spans="1:9" customFormat="1" ht="12.75" x14ac:dyDescent="0.2">
      <c r="B45" s="65" t="s">
        <v>127</v>
      </c>
      <c r="D45" s="109"/>
      <c r="E45" s="109"/>
      <c r="F45" s="109"/>
    </row>
    <row r="46" spans="1:9" x14ac:dyDescent="0.3">
      <c r="D46" s="27"/>
      <c r="E46" s="108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63">
        <v>40907</v>
      </c>
      <c r="C2" t="s">
        <v>188</v>
      </c>
      <c r="E2" t="s">
        <v>219</v>
      </c>
      <c r="G2" s="64" t="s">
        <v>224</v>
      </c>
    </row>
    <row r="3" spans="1:7" ht="15" x14ac:dyDescent="0.2">
      <c r="A3" s="63">
        <v>40908</v>
      </c>
      <c r="C3" t="s">
        <v>189</v>
      </c>
      <c r="E3" t="s">
        <v>220</v>
      </c>
      <c r="G3" s="64" t="s">
        <v>225</v>
      </c>
    </row>
    <row r="4" spans="1:7" ht="15" x14ac:dyDescent="0.2">
      <c r="A4" s="63">
        <v>40909</v>
      </c>
      <c r="C4" t="s">
        <v>190</v>
      </c>
      <c r="E4" t="s">
        <v>221</v>
      </c>
      <c r="G4" s="64" t="s">
        <v>226</v>
      </c>
    </row>
    <row r="5" spans="1:7" x14ac:dyDescent="0.2">
      <c r="A5" s="63">
        <v>40910</v>
      </c>
      <c r="C5" t="s">
        <v>191</v>
      </c>
      <c r="E5" t="s">
        <v>222</v>
      </c>
    </row>
    <row r="6" spans="1:7" x14ac:dyDescent="0.2">
      <c r="A6" s="63">
        <v>40911</v>
      </c>
      <c r="C6" t="s">
        <v>192</v>
      </c>
    </row>
    <row r="7" spans="1:7" x14ac:dyDescent="0.2">
      <c r="A7" s="63">
        <v>40912</v>
      </c>
      <c r="C7" t="s">
        <v>193</v>
      </c>
    </row>
    <row r="8" spans="1:7" x14ac:dyDescent="0.2">
      <c r="A8" s="63">
        <v>40913</v>
      </c>
      <c r="C8" t="s">
        <v>194</v>
      </c>
    </row>
    <row r="9" spans="1:7" x14ac:dyDescent="0.2">
      <c r="A9" s="63">
        <v>40914</v>
      </c>
      <c r="C9" t="s">
        <v>195</v>
      </c>
    </row>
    <row r="10" spans="1:7" x14ac:dyDescent="0.2">
      <c r="A10" s="63">
        <v>40915</v>
      </c>
      <c r="C10" t="s">
        <v>196</v>
      </c>
    </row>
    <row r="11" spans="1:7" x14ac:dyDescent="0.2">
      <c r="A11" s="63">
        <v>40916</v>
      </c>
      <c r="C11" t="s">
        <v>197</v>
      </c>
    </row>
    <row r="12" spans="1:7" x14ac:dyDescent="0.2">
      <c r="A12" s="63">
        <v>40917</v>
      </c>
      <c r="C12" t="s">
        <v>198</v>
      </c>
    </row>
    <row r="13" spans="1:7" x14ac:dyDescent="0.2">
      <c r="A13" s="63">
        <v>40918</v>
      </c>
      <c r="C13" t="s">
        <v>199</v>
      </c>
    </row>
    <row r="14" spans="1:7" x14ac:dyDescent="0.2">
      <c r="A14" s="63">
        <v>40919</v>
      </c>
      <c r="C14" t="s">
        <v>200</v>
      </c>
    </row>
    <row r="15" spans="1:7" x14ac:dyDescent="0.2">
      <c r="A15" s="63">
        <v>40920</v>
      </c>
      <c r="C15" t="s">
        <v>201</v>
      </c>
    </row>
    <row r="16" spans="1:7" x14ac:dyDescent="0.2">
      <c r="A16" s="63">
        <v>40921</v>
      </c>
      <c r="C16" t="s">
        <v>202</v>
      </c>
    </row>
    <row r="17" spans="1:3" x14ac:dyDescent="0.2">
      <c r="A17" s="63">
        <v>40922</v>
      </c>
      <c r="C17" t="s">
        <v>203</v>
      </c>
    </row>
    <row r="18" spans="1:3" x14ac:dyDescent="0.2">
      <c r="A18" s="63">
        <v>40923</v>
      </c>
      <c r="C18" t="s">
        <v>204</v>
      </c>
    </row>
    <row r="19" spans="1:3" x14ac:dyDescent="0.2">
      <c r="A19" s="63">
        <v>40924</v>
      </c>
      <c r="C19" t="s">
        <v>205</v>
      </c>
    </row>
    <row r="20" spans="1:3" x14ac:dyDescent="0.2">
      <c r="A20" s="63">
        <v>40925</v>
      </c>
      <c r="C20" t="s">
        <v>206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46"/>
  <sheetViews>
    <sheetView showGridLines="0" view="pageBreakPreview" topLeftCell="A22" zoomScale="80" zoomScaleNormal="100" zoomScaleSheetLayoutView="80" workbookViewId="0"/>
  </sheetViews>
  <sheetFormatPr defaultRowHeight="15" x14ac:dyDescent="0.3"/>
  <cols>
    <col min="1" max="1" width="14.28515625" style="21" bestFit="1" customWidth="1"/>
    <col min="2" max="2" width="80" style="235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3" t="s">
        <v>255</v>
      </c>
      <c r="B1" s="231"/>
      <c r="C1" s="454" t="s">
        <v>97</v>
      </c>
      <c r="D1" s="454"/>
      <c r="E1" s="112"/>
    </row>
    <row r="2" spans="1:12" s="6" customFormat="1" x14ac:dyDescent="0.3">
      <c r="A2" s="75" t="s">
        <v>128</v>
      </c>
      <c r="B2" s="231"/>
      <c r="C2" s="455" t="str">
        <f>'ფორმა N1'!L2</f>
        <v>09/01/2020-09/21/2020</v>
      </c>
      <c r="D2" s="456"/>
      <c r="E2" s="112"/>
    </row>
    <row r="3" spans="1:12" s="6" customFormat="1" x14ac:dyDescent="0.3">
      <c r="A3" s="75"/>
      <c r="B3" s="231"/>
      <c r="C3" s="74"/>
      <c r="D3" s="74"/>
      <c r="E3" s="112"/>
    </row>
    <row r="4" spans="1:12" s="2" customFormat="1" x14ac:dyDescent="0.3">
      <c r="A4" s="76" t="str">
        <f>'ფორმა N2'!A4</f>
        <v>ანგარიშვალდებული პირის დასახელება:</v>
      </c>
      <c r="B4" s="232"/>
      <c r="C4" s="75"/>
      <c r="D4" s="75"/>
      <c r="E4" s="107"/>
      <c r="L4" s="6"/>
    </row>
    <row r="5" spans="1:12" s="2" customFormat="1" x14ac:dyDescent="0.3">
      <c r="A5" s="118" t="str">
        <f>'ფორმა N1'!A5</f>
        <v>მპგ "ერთიანი ნაციონალური მოძრაობა"</v>
      </c>
      <c r="B5" s="233"/>
      <c r="C5" s="60"/>
      <c r="D5" s="60"/>
      <c r="E5" s="107"/>
    </row>
    <row r="6" spans="1:12" s="2" customFormat="1" x14ac:dyDescent="0.3">
      <c r="A6" s="76"/>
      <c r="B6" s="232"/>
      <c r="C6" s="75"/>
      <c r="D6" s="75"/>
      <c r="E6" s="107"/>
    </row>
    <row r="7" spans="1:12" s="6" customFormat="1" ht="18" x14ac:dyDescent="0.3">
      <c r="A7" s="99"/>
      <c r="B7" s="111"/>
      <c r="C7" s="77"/>
      <c r="D7" s="77"/>
      <c r="E7" s="112"/>
    </row>
    <row r="8" spans="1:12" s="6" customFormat="1" ht="30" x14ac:dyDescent="0.3">
      <c r="A8" s="105" t="s">
        <v>64</v>
      </c>
      <c r="B8" s="78" t="s">
        <v>232</v>
      </c>
      <c r="C8" s="78" t="s">
        <v>66</v>
      </c>
      <c r="D8" s="78" t="s">
        <v>67</v>
      </c>
      <c r="E8" s="112"/>
      <c r="F8" s="20"/>
    </row>
    <row r="9" spans="1:12" s="7" customFormat="1" x14ac:dyDescent="0.3">
      <c r="A9" s="218">
        <v>1</v>
      </c>
      <c r="B9" s="218" t="s">
        <v>65</v>
      </c>
      <c r="C9" s="84">
        <f>SUM(C10,C26)</f>
        <v>560425</v>
      </c>
      <c r="D9" s="84">
        <f>SUM(D10,D26)</f>
        <v>522771</v>
      </c>
      <c r="E9" s="112"/>
    </row>
    <row r="10" spans="1:12" s="7" customFormat="1" x14ac:dyDescent="0.3">
      <c r="A10" s="86">
        <v>1.1000000000000001</v>
      </c>
      <c r="B10" s="86" t="s">
        <v>69</v>
      </c>
      <c r="C10" s="84">
        <f>SUM(C11,C12,C16,C19,C25)</f>
        <v>522771</v>
      </c>
      <c r="D10" s="84">
        <f>SUM(D11,D12,D16,D19,D24,D25)</f>
        <v>522771</v>
      </c>
      <c r="E10" s="112"/>
    </row>
    <row r="11" spans="1:12" s="9" customFormat="1" ht="18" x14ac:dyDescent="0.3">
      <c r="A11" s="87" t="s">
        <v>30</v>
      </c>
      <c r="B11" s="87" t="s">
        <v>68</v>
      </c>
      <c r="C11" s="8"/>
      <c r="D11" s="8"/>
      <c r="E11" s="112"/>
    </row>
    <row r="12" spans="1:12" s="10" customFormat="1" x14ac:dyDescent="0.3">
      <c r="A12" s="87" t="s">
        <v>31</v>
      </c>
      <c r="B12" s="87" t="s">
        <v>290</v>
      </c>
      <c r="C12" s="106">
        <f>SUM(C13:C15)</f>
        <v>411565</v>
      </c>
      <c r="D12" s="106">
        <f>SUM(D13:D15)</f>
        <v>411565</v>
      </c>
      <c r="E12" s="112"/>
    </row>
    <row r="13" spans="1:12" s="3" customFormat="1" x14ac:dyDescent="0.3">
      <c r="A13" s="96" t="s">
        <v>70</v>
      </c>
      <c r="B13" s="96" t="s">
        <v>293</v>
      </c>
      <c r="C13" s="8">
        <v>409765</v>
      </c>
      <c r="D13" s="8">
        <v>409765</v>
      </c>
      <c r="E13" s="112"/>
    </row>
    <row r="14" spans="1:12" s="3" customFormat="1" x14ac:dyDescent="0.3">
      <c r="A14" s="96" t="s">
        <v>437</v>
      </c>
      <c r="B14" s="96" t="s">
        <v>436</v>
      </c>
      <c r="C14" s="8">
        <v>1800</v>
      </c>
      <c r="D14" s="8">
        <v>1800</v>
      </c>
      <c r="E14" s="112"/>
    </row>
    <row r="15" spans="1:12" s="3" customFormat="1" x14ac:dyDescent="0.3">
      <c r="A15" s="96" t="s">
        <v>438</v>
      </c>
      <c r="B15" s="96" t="s">
        <v>86</v>
      </c>
      <c r="C15" s="8"/>
      <c r="D15" s="8"/>
      <c r="E15" s="112"/>
    </row>
    <row r="16" spans="1:12" s="3" customFormat="1" x14ac:dyDescent="0.3">
      <c r="A16" s="87" t="s">
        <v>71</v>
      </c>
      <c r="B16" s="87" t="s">
        <v>72</v>
      </c>
      <c r="C16" s="106">
        <f>SUM(C17:C18)</f>
        <v>82644</v>
      </c>
      <c r="D16" s="106">
        <f>SUM(D17:D18)</f>
        <v>82644</v>
      </c>
      <c r="E16" s="112"/>
    </row>
    <row r="17" spans="1:5" s="3" customFormat="1" x14ac:dyDescent="0.3">
      <c r="A17" s="96" t="s">
        <v>73</v>
      </c>
      <c r="B17" s="96" t="s">
        <v>75</v>
      </c>
      <c r="C17" s="8">
        <v>82644</v>
      </c>
      <c r="D17" s="8">
        <v>82644</v>
      </c>
      <c r="E17" s="112"/>
    </row>
    <row r="18" spans="1:5" s="3" customFormat="1" ht="30" x14ac:dyDescent="0.3">
      <c r="A18" s="96" t="s">
        <v>74</v>
      </c>
      <c r="B18" s="96" t="s">
        <v>98</v>
      </c>
      <c r="C18" s="8"/>
      <c r="D18" s="8"/>
      <c r="E18" s="112"/>
    </row>
    <row r="19" spans="1:5" s="3" customFormat="1" x14ac:dyDescent="0.3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12"/>
    </row>
    <row r="20" spans="1:5" s="3" customFormat="1" x14ac:dyDescent="0.3">
      <c r="A20" s="96" t="s">
        <v>77</v>
      </c>
      <c r="B20" s="96" t="s">
        <v>78</v>
      </c>
      <c r="C20" s="8"/>
      <c r="D20" s="8"/>
      <c r="E20" s="112"/>
    </row>
    <row r="21" spans="1:5" s="3" customFormat="1" ht="30" x14ac:dyDescent="0.3">
      <c r="A21" s="96" t="s">
        <v>81</v>
      </c>
      <c r="B21" s="96" t="s">
        <v>79</v>
      </c>
      <c r="C21" s="8"/>
      <c r="D21" s="8"/>
      <c r="E21" s="112"/>
    </row>
    <row r="22" spans="1:5" s="3" customFormat="1" x14ac:dyDescent="0.3">
      <c r="A22" s="96" t="s">
        <v>82</v>
      </c>
      <c r="B22" s="96" t="s">
        <v>80</v>
      </c>
      <c r="C22" s="8"/>
      <c r="D22" s="8"/>
      <c r="E22" s="112"/>
    </row>
    <row r="23" spans="1:5" s="3" customFormat="1" x14ac:dyDescent="0.3">
      <c r="A23" s="96" t="s">
        <v>83</v>
      </c>
      <c r="B23" s="96" t="s">
        <v>384</v>
      </c>
      <c r="C23" s="8"/>
      <c r="D23" s="8"/>
      <c r="E23" s="112"/>
    </row>
    <row r="24" spans="1:5" s="3" customFormat="1" x14ac:dyDescent="0.3">
      <c r="A24" s="87" t="s">
        <v>84</v>
      </c>
      <c r="B24" s="87" t="s">
        <v>385</v>
      </c>
      <c r="C24" s="241"/>
      <c r="D24" s="8"/>
      <c r="E24" s="112"/>
    </row>
    <row r="25" spans="1:5" s="3" customFormat="1" x14ac:dyDescent="0.3">
      <c r="A25" s="87" t="s">
        <v>234</v>
      </c>
      <c r="B25" s="87" t="s">
        <v>391</v>
      </c>
      <c r="C25" s="8">
        <v>28562</v>
      </c>
      <c r="D25" s="8">
        <v>28562</v>
      </c>
      <c r="E25" s="112"/>
    </row>
    <row r="26" spans="1:5" x14ac:dyDescent="0.3">
      <c r="A26" s="86">
        <v>1.2</v>
      </c>
      <c r="B26" s="86" t="s">
        <v>85</v>
      </c>
      <c r="C26" s="84">
        <f>SUM(C27,C35)</f>
        <v>37654</v>
      </c>
      <c r="D26" s="84">
        <f>SUM(D27,D35)</f>
        <v>0</v>
      </c>
      <c r="E26" s="112"/>
    </row>
    <row r="27" spans="1:5" x14ac:dyDescent="0.3">
      <c r="A27" s="87" t="s">
        <v>32</v>
      </c>
      <c r="B27" s="87" t="s">
        <v>293</v>
      </c>
      <c r="C27" s="106">
        <f>SUM(C28:C31)</f>
        <v>37654</v>
      </c>
      <c r="D27" s="106">
        <f>SUM(D28:D30)</f>
        <v>0</v>
      </c>
      <c r="E27" s="112"/>
    </row>
    <row r="28" spans="1:5" x14ac:dyDescent="0.3">
      <c r="A28" s="226" t="s">
        <v>87</v>
      </c>
      <c r="B28" s="226" t="s">
        <v>291</v>
      </c>
      <c r="C28" s="8"/>
      <c r="D28" s="8"/>
      <c r="E28" s="112"/>
    </row>
    <row r="29" spans="1:5" x14ac:dyDescent="0.3">
      <c r="A29" s="226" t="s">
        <v>88</v>
      </c>
      <c r="B29" s="226" t="s">
        <v>294</v>
      </c>
      <c r="C29" s="8"/>
      <c r="D29" s="8"/>
      <c r="E29" s="112"/>
    </row>
    <row r="30" spans="1:5" x14ac:dyDescent="0.3">
      <c r="A30" s="226" t="s">
        <v>393</v>
      </c>
      <c r="B30" s="226" t="s">
        <v>292</v>
      </c>
      <c r="C30" s="8">
        <v>36454</v>
      </c>
      <c r="D30" s="8"/>
      <c r="E30" s="112"/>
    </row>
    <row r="31" spans="1:5" x14ac:dyDescent="0.3">
      <c r="A31" s="87" t="s">
        <v>33</v>
      </c>
      <c r="B31" s="87" t="s">
        <v>436</v>
      </c>
      <c r="C31" s="106">
        <f>SUM(C32:C34)</f>
        <v>1200</v>
      </c>
      <c r="D31" s="106">
        <f>SUM(D32:D34)</f>
        <v>0</v>
      </c>
      <c r="E31" s="112"/>
    </row>
    <row r="32" spans="1:5" x14ac:dyDescent="0.3">
      <c r="A32" s="226" t="s">
        <v>12</v>
      </c>
      <c r="B32" s="226" t="s">
        <v>439</v>
      </c>
      <c r="C32" s="8"/>
      <c r="D32" s="8"/>
      <c r="E32" s="112"/>
    </row>
    <row r="33" spans="1:9" x14ac:dyDescent="0.3">
      <c r="A33" s="226" t="s">
        <v>13</v>
      </c>
      <c r="B33" s="226" t="s">
        <v>440</v>
      </c>
      <c r="C33" s="8"/>
      <c r="D33" s="8"/>
      <c r="E33" s="112"/>
    </row>
    <row r="34" spans="1:9" x14ac:dyDescent="0.3">
      <c r="A34" s="226" t="s">
        <v>264</v>
      </c>
      <c r="B34" s="226" t="s">
        <v>441</v>
      </c>
      <c r="C34" s="8">
        <v>1200</v>
      </c>
      <c r="D34" s="8"/>
      <c r="E34" s="112"/>
    </row>
    <row r="35" spans="1:9" s="23" customFormat="1" x14ac:dyDescent="0.3">
      <c r="A35" s="87" t="s">
        <v>34</v>
      </c>
      <c r="B35" s="239" t="s">
        <v>390</v>
      </c>
      <c r="C35" s="8"/>
      <c r="D35" s="8"/>
    </row>
    <row r="36" spans="1:9" s="2" customFormat="1" x14ac:dyDescent="0.3">
      <c r="A36" s="1"/>
      <c r="B36" s="234"/>
      <c r="E36" s="5"/>
    </row>
    <row r="37" spans="1:9" s="2" customFormat="1" x14ac:dyDescent="0.3">
      <c r="B37" s="234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8" t="s">
        <v>96</v>
      </c>
      <c r="B40" s="234"/>
      <c r="E40" s="5"/>
    </row>
    <row r="41" spans="1:9" s="2" customFormat="1" x14ac:dyDescent="0.3">
      <c r="B41" s="234"/>
      <c r="E41"/>
      <c r="F41"/>
      <c r="G41"/>
      <c r="H41"/>
      <c r="I41"/>
    </row>
    <row r="42" spans="1:9" s="2" customFormat="1" x14ac:dyDescent="0.3">
      <c r="B42" s="234"/>
      <c r="D42" s="12"/>
      <c r="E42"/>
      <c r="F42"/>
      <c r="G42"/>
      <c r="H42"/>
      <c r="I42"/>
    </row>
    <row r="43" spans="1:9" s="2" customFormat="1" x14ac:dyDescent="0.3">
      <c r="A43"/>
      <c r="B43" s="236" t="s">
        <v>388</v>
      </c>
      <c r="D43" s="12"/>
      <c r="E43"/>
      <c r="F43"/>
      <c r="G43"/>
      <c r="H43"/>
      <c r="I43"/>
    </row>
    <row r="44" spans="1:9" s="2" customFormat="1" x14ac:dyDescent="0.3">
      <c r="A44"/>
      <c r="B44" s="234" t="s">
        <v>253</v>
      </c>
      <c r="D44" s="12"/>
      <c r="E44"/>
      <c r="F44"/>
      <c r="G44"/>
      <c r="H44"/>
      <c r="I44"/>
    </row>
    <row r="45" spans="1:9" customFormat="1" ht="12.75" x14ac:dyDescent="0.2">
      <c r="B45" s="237" t="s">
        <v>127</v>
      </c>
    </row>
    <row r="46" spans="1:9" customFormat="1" ht="12.75" x14ac:dyDescent="0.2">
      <c r="B46" s="238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90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443</v>
      </c>
      <c r="B1" s="215"/>
      <c r="C1" s="454" t="s">
        <v>97</v>
      </c>
      <c r="D1" s="454"/>
      <c r="E1" s="90"/>
    </row>
    <row r="2" spans="1:5" s="6" customFormat="1" x14ac:dyDescent="0.3">
      <c r="A2" s="350" t="s">
        <v>445</v>
      </c>
      <c r="B2" s="215"/>
      <c r="C2" s="452" t="str">
        <f>'ფორმა N1'!L2</f>
        <v>09/01/2020-09/21/2020</v>
      </c>
      <c r="D2" s="453"/>
      <c r="E2" s="90"/>
    </row>
    <row r="3" spans="1:5" s="6" customFormat="1" x14ac:dyDescent="0.3">
      <c r="A3" s="350" t="s">
        <v>444</v>
      </c>
      <c r="B3" s="215"/>
      <c r="C3" s="216"/>
      <c r="D3" s="216"/>
      <c r="E3" s="90"/>
    </row>
    <row r="4" spans="1:5" s="6" customFormat="1" x14ac:dyDescent="0.3">
      <c r="A4" s="75" t="s">
        <v>128</v>
      </c>
      <c r="B4" s="215"/>
      <c r="C4" s="216"/>
      <c r="D4" s="216"/>
      <c r="E4" s="90"/>
    </row>
    <row r="5" spans="1:5" s="6" customFormat="1" x14ac:dyDescent="0.3">
      <c r="A5" s="75"/>
      <c r="B5" s="215"/>
      <c r="C5" s="216"/>
      <c r="D5" s="216"/>
      <c r="E5" s="90"/>
    </row>
    <row r="6" spans="1:5" x14ac:dyDescent="0.3">
      <c r="A6" s="76" t="str">
        <f>'[1]ფორმა N2'!A4</f>
        <v>ანგარიშვალდებული პირის დასახელება:</v>
      </c>
      <c r="B6" s="76"/>
      <c r="C6" s="75"/>
      <c r="D6" s="75"/>
      <c r="E6" s="91"/>
    </row>
    <row r="7" spans="1:5" x14ac:dyDescent="0.3">
      <c r="A7" s="217" t="str">
        <f>'ფორმა N1'!A5</f>
        <v>მპგ "ერთიანი ნაციონალური მოძრაობა"</v>
      </c>
      <c r="B7" s="79"/>
      <c r="C7" s="80"/>
      <c r="D7" s="80"/>
      <c r="E7" s="91"/>
    </row>
    <row r="8" spans="1:5" x14ac:dyDescent="0.3">
      <c r="A8" s="76"/>
      <c r="B8" s="76"/>
      <c r="C8" s="75"/>
      <c r="D8" s="75"/>
      <c r="E8" s="91"/>
    </row>
    <row r="9" spans="1:5" s="6" customFormat="1" x14ac:dyDescent="0.3">
      <c r="A9" s="215"/>
      <c r="B9" s="215"/>
      <c r="C9" s="77"/>
      <c r="D9" s="77"/>
      <c r="E9" s="90"/>
    </row>
    <row r="10" spans="1:5" s="6" customFormat="1" ht="30" x14ac:dyDescent="0.3">
      <c r="A10" s="88" t="s">
        <v>64</v>
      </c>
      <c r="B10" s="89" t="s">
        <v>11</v>
      </c>
      <c r="C10" s="78" t="s">
        <v>10</v>
      </c>
      <c r="D10" s="78" t="s">
        <v>9</v>
      </c>
      <c r="E10" s="90"/>
    </row>
    <row r="11" spans="1:5" s="7" customFormat="1" x14ac:dyDescent="0.2">
      <c r="A11" s="218">
        <v>1</v>
      </c>
      <c r="B11" s="218" t="s">
        <v>57</v>
      </c>
      <c r="C11" s="81">
        <f>SUM(C12,C16,C56,C59,C60,C61,C79)</f>
        <v>0</v>
      </c>
      <c r="D11" s="81">
        <f>SUM(D12,D16,D56,D59,D60,D61,D67,D75,D76)</f>
        <v>0</v>
      </c>
      <c r="E11" s="219"/>
    </row>
    <row r="12" spans="1:5" s="9" customFormat="1" ht="18" x14ac:dyDescent="0.2">
      <c r="A12" s="86">
        <v>1.1000000000000001</v>
      </c>
      <c r="B12" s="86" t="s">
        <v>58</v>
      </c>
      <c r="C12" s="82">
        <f>SUM(C13:C15)</f>
        <v>0</v>
      </c>
      <c r="D12" s="82">
        <f>SUM(D13:D15)</f>
        <v>0</v>
      </c>
      <c r="E12" s="92"/>
    </row>
    <row r="13" spans="1:5" s="10" customFormat="1" x14ac:dyDescent="0.2">
      <c r="A13" s="87" t="s">
        <v>30</v>
      </c>
      <c r="B13" s="87" t="s">
        <v>59</v>
      </c>
      <c r="C13" s="4"/>
      <c r="D13" s="4"/>
      <c r="E13" s="93"/>
    </row>
    <row r="14" spans="1:5" s="3" customFormat="1" x14ac:dyDescent="0.2">
      <c r="A14" s="87" t="s">
        <v>31</v>
      </c>
      <c r="B14" s="87" t="s">
        <v>0</v>
      </c>
      <c r="C14" s="4"/>
      <c r="D14" s="4"/>
      <c r="E14" s="94"/>
    </row>
    <row r="15" spans="1:5" s="3" customFormat="1" x14ac:dyDescent="0.3">
      <c r="A15" s="353" t="s">
        <v>447</v>
      </c>
      <c r="B15" s="354" t="s">
        <v>448</v>
      </c>
      <c r="C15" s="354"/>
      <c r="D15" s="354"/>
      <c r="E15" s="94"/>
    </row>
    <row r="16" spans="1:5" s="7" customFormat="1" x14ac:dyDescent="0.2">
      <c r="A16" s="86">
        <v>1.2</v>
      </c>
      <c r="B16" s="86" t="s">
        <v>60</v>
      </c>
      <c r="C16" s="83">
        <f>SUM(C17,C20,C32,C33,C34,C35,C38,C39,C46:C50,C54,C55)</f>
        <v>0</v>
      </c>
      <c r="D16" s="83">
        <f>SUM(D17,D20,D32,D33,D34,D35,D38,D39,D46:D50,D54,D55)</f>
        <v>0</v>
      </c>
      <c r="E16" s="219"/>
    </row>
    <row r="17" spans="1:6" s="3" customFormat="1" x14ac:dyDescent="0.2">
      <c r="A17" s="87" t="s">
        <v>32</v>
      </c>
      <c r="B17" s="87" t="s">
        <v>1</v>
      </c>
      <c r="C17" s="82">
        <f>SUM(C18:C19)</f>
        <v>0</v>
      </c>
      <c r="D17" s="82">
        <f>SUM(D18:D19)</f>
        <v>0</v>
      </c>
      <c r="E17" s="94"/>
    </row>
    <row r="18" spans="1:6" s="3" customFormat="1" x14ac:dyDescent="0.2">
      <c r="A18" s="96" t="s">
        <v>87</v>
      </c>
      <c r="B18" s="96" t="s">
        <v>61</v>
      </c>
      <c r="C18" s="4"/>
      <c r="D18" s="220"/>
      <c r="E18" s="94"/>
    </row>
    <row r="19" spans="1:6" s="3" customFormat="1" x14ac:dyDescent="0.2">
      <c r="A19" s="96" t="s">
        <v>88</v>
      </c>
      <c r="B19" s="96" t="s">
        <v>62</v>
      </c>
      <c r="C19" s="4"/>
      <c r="D19" s="220"/>
      <c r="E19" s="94"/>
    </row>
    <row r="20" spans="1:6" s="3" customFormat="1" x14ac:dyDescent="0.2">
      <c r="A20" s="87" t="s">
        <v>33</v>
      </c>
      <c r="B20" s="87" t="s">
        <v>2</v>
      </c>
      <c r="C20" s="82">
        <f>SUM(C21:C26,C31)</f>
        <v>0</v>
      </c>
      <c r="D20" s="82">
        <f>SUM(D21:D26,D31)</f>
        <v>0</v>
      </c>
      <c r="E20" s="221"/>
      <c r="F20" s="222"/>
    </row>
    <row r="21" spans="1:6" s="225" customFormat="1" ht="30" x14ac:dyDescent="0.2">
      <c r="A21" s="96" t="s">
        <v>12</v>
      </c>
      <c r="B21" s="96" t="s">
        <v>233</v>
      </c>
      <c r="C21" s="223"/>
      <c r="D21" s="39"/>
      <c r="E21" s="224"/>
    </row>
    <row r="22" spans="1:6" s="225" customFormat="1" x14ac:dyDescent="0.2">
      <c r="A22" s="96" t="s">
        <v>13</v>
      </c>
      <c r="B22" s="96" t="s">
        <v>14</v>
      </c>
      <c r="C22" s="223"/>
      <c r="D22" s="40"/>
      <c r="E22" s="224"/>
    </row>
    <row r="23" spans="1:6" s="225" customFormat="1" ht="30" x14ac:dyDescent="0.2">
      <c r="A23" s="96" t="s">
        <v>264</v>
      </c>
      <c r="B23" s="96" t="s">
        <v>22</v>
      </c>
      <c r="C23" s="223"/>
      <c r="D23" s="41"/>
      <c r="E23" s="224"/>
    </row>
    <row r="24" spans="1:6" s="225" customFormat="1" ht="16.5" customHeight="1" x14ac:dyDescent="0.2">
      <c r="A24" s="96" t="s">
        <v>265</v>
      </c>
      <c r="B24" s="96" t="s">
        <v>15</v>
      </c>
      <c r="C24" s="223"/>
      <c r="D24" s="41"/>
      <c r="E24" s="224"/>
    </row>
    <row r="25" spans="1:6" s="225" customFormat="1" ht="16.5" customHeight="1" x14ac:dyDescent="0.2">
      <c r="A25" s="96" t="s">
        <v>266</v>
      </c>
      <c r="B25" s="96" t="s">
        <v>16</v>
      </c>
      <c r="C25" s="223"/>
      <c r="D25" s="41"/>
      <c r="E25" s="224"/>
    </row>
    <row r="26" spans="1:6" s="225" customFormat="1" ht="16.5" customHeight="1" x14ac:dyDescent="0.2">
      <c r="A26" s="96" t="s">
        <v>267</v>
      </c>
      <c r="B26" s="96" t="s">
        <v>17</v>
      </c>
      <c r="C26" s="82">
        <f>SUM(C27:C30)</f>
        <v>0</v>
      </c>
      <c r="D26" s="82">
        <f>SUM(D27:D30)</f>
        <v>0</v>
      </c>
      <c r="E26" s="224"/>
    </row>
    <row r="27" spans="1:6" s="225" customFormat="1" ht="16.5" customHeight="1" x14ac:dyDescent="0.2">
      <c r="A27" s="226" t="s">
        <v>268</v>
      </c>
      <c r="B27" s="226" t="s">
        <v>18</v>
      </c>
      <c r="C27" s="223"/>
      <c r="D27" s="41"/>
      <c r="E27" s="224"/>
    </row>
    <row r="28" spans="1:6" s="225" customFormat="1" ht="16.5" customHeight="1" x14ac:dyDescent="0.2">
      <c r="A28" s="226" t="s">
        <v>269</v>
      </c>
      <c r="B28" s="226" t="s">
        <v>19</v>
      </c>
      <c r="C28" s="223"/>
      <c r="D28" s="41"/>
      <c r="E28" s="224"/>
    </row>
    <row r="29" spans="1:6" s="225" customFormat="1" ht="16.5" customHeight="1" x14ac:dyDescent="0.2">
      <c r="A29" s="226" t="s">
        <v>270</v>
      </c>
      <c r="B29" s="226" t="s">
        <v>20</v>
      </c>
      <c r="C29" s="223"/>
      <c r="D29" s="41"/>
      <c r="E29" s="224"/>
    </row>
    <row r="30" spans="1:6" s="225" customFormat="1" ht="16.5" customHeight="1" x14ac:dyDescent="0.2">
      <c r="A30" s="226" t="s">
        <v>271</v>
      </c>
      <c r="B30" s="226" t="s">
        <v>23</v>
      </c>
      <c r="C30" s="223"/>
      <c r="D30" s="42"/>
      <c r="E30" s="224"/>
    </row>
    <row r="31" spans="1:6" s="225" customFormat="1" ht="16.5" customHeight="1" x14ac:dyDescent="0.2">
      <c r="A31" s="96" t="s">
        <v>272</v>
      </c>
      <c r="B31" s="96" t="s">
        <v>21</v>
      </c>
      <c r="C31" s="223"/>
      <c r="D31" s="42"/>
      <c r="E31" s="224"/>
    </row>
    <row r="32" spans="1:6" s="3" customFormat="1" ht="16.5" customHeight="1" x14ac:dyDescent="0.2">
      <c r="A32" s="87" t="s">
        <v>34</v>
      </c>
      <c r="B32" s="87" t="s">
        <v>3</v>
      </c>
      <c r="C32" s="4"/>
      <c r="D32" s="220"/>
      <c r="E32" s="221"/>
    </row>
    <row r="33" spans="1:5" s="3" customFormat="1" ht="16.5" customHeight="1" x14ac:dyDescent="0.2">
      <c r="A33" s="87" t="s">
        <v>35</v>
      </c>
      <c r="B33" s="87" t="s">
        <v>4</v>
      </c>
      <c r="C33" s="4"/>
      <c r="D33" s="220"/>
      <c r="E33" s="94"/>
    </row>
    <row r="34" spans="1:5" s="3" customFormat="1" ht="16.5" customHeight="1" x14ac:dyDescent="0.2">
      <c r="A34" s="87" t="s">
        <v>36</v>
      </c>
      <c r="B34" s="87" t="s">
        <v>5</v>
      </c>
      <c r="C34" s="4"/>
      <c r="D34" s="220"/>
      <c r="E34" s="94"/>
    </row>
    <row r="35" spans="1:5" s="3" customFormat="1" x14ac:dyDescent="0.2">
      <c r="A35" s="87" t="s">
        <v>37</v>
      </c>
      <c r="B35" s="87" t="s">
        <v>63</v>
      </c>
      <c r="C35" s="82">
        <f>SUM(C36:C37)</f>
        <v>0</v>
      </c>
      <c r="D35" s="82">
        <f>SUM(D36:D37)</f>
        <v>0</v>
      </c>
      <c r="E35" s="94"/>
    </row>
    <row r="36" spans="1:5" s="3" customFormat="1" ht="16.5" customHeight="1" x14ac:dyDescent="0.2">
      <c r="A36" s="96" t="s">
        <v>273</v>
      </c>
      <c r="B36" s="96" t="s">
        <v>56</v>
      </c>
      <c r="C36" s="4"/>
      <c r="D36" s="220"/>
      <c r="E36" s="94"/>
    </row>
    <row r="37" spans="1:5" s="3" customFormat="1" ht="16.5" customHeight="1" x14ac:dyDescent="0.2">
      <c r="A37" s="96" t="s">
        <v>274</v>
      </c>
      <c r="B37" s="96" t="s">
        <v>55</v>
      </c>
      <c r="C37" s="4"/>
      <c r="D37" s="220"/>
      <c r="E37" s="94"/>
    </row>
    <row r="38" spans="1:5" s="3" customFormat="1" ht="16.5" customHeight="1" x14ac:dyDescent="0.2">
      <c r="A38" s="87" t="s">
        <v>38</v>
      </c>
      <c r="B38" s="87" t="s">
        <v>49</v>
      </c>
      <c r="C38" s="4"/>
      <c r="D38" s="220"/>
      <c r="E38" s="94"/>
    </row>
    <row r="39" spans="1:5" s="3" customFormat="1" ht="16.5" customHeight="1" x14ac:dyDescent="0.2">
      <c r="A39" s="87" t="s">
        <v>39</v>
      </c>
      <c r="B39" s="87" t="s">
        <v>363</v>
      </c>
      <c r="C39" s="82">
        <f>SUM(C40:C45)</f>
        <v>0</v>
      </c>
      <c r="D39" s="82">
        <f>SUM(D40:D45)</f>
        <v>0</v>
      </c>
      <c r="E39" s="94"/>
    </row>
    <row r="40" spans="1:5" s="3" customFormat="1" ht="16.5" customHeight="1" x14ac:dyDescent="0.2">
      <c r="A40" s="17" t="s">
        <v>323</v>
      </c>
      <c r="B40" s="17" t="s">
        <v>327</v>
      </c>
      <c r="C40" s="4"/>
      <c r="D40" s="220"/>
      <c r="E40" s="94"/>
    </row>
    <row r="41" spans="1:5" s="3" customFormat="1" ht="16.5" customHeight="1" x14ac:dyDescent="0.2">
      <c r="A41" s="17" t="s">
        <v>324</v>
      </c>
      <c r="B41" s="17" t="s">
        <v>328</v>
      </c>
      <c r="C41" s="4"/>
      <c r="D41" s="220"/>
      <c r="E41" s="94"/>
    </row>
    <row r="42" spans="1:5" s="3" customFormat="1" ht="16.5" customHeight="1" x14ac:dyDescent="0.2">
      <c r="A42" s="17" t="s">
        <v>325</v>
      </c>
      <c r="B42" s="17" t="s">
        <v>331</v>
      </c>
      <c r="C42" s="4"/>
      <c r="D42" s="220"/>
      <c r="E42" s="94"/>
    </row>
    <row r="43" spans="1:5" s="3" customFormat="1" ht="16.5" customHeight="1" x14ac:dyDescent="0.2">
      <c r="A43" s="17" t="s">
        <v>330</v>
      </c>
      <c r="B43" s="17" t="s">
        <v>332</v>
      </c>
      <c r="C43" s="4"/>
      <c r="D43" s="220"/>
      <c r="E43" s="94"/>
    </row>
    <row r="44" spans="1:5" s="3" customFormat="1" ht="16.5" customHeight="1" x14ac:dyDescent="0.2">
      <c r="A44" s="17" t="s">
        <v>333</v>
      </c>
      <c r="B44" s="17" t="s">
        <v>429</v>
      </c>
      <c r="C44" s="4"/>
      <c r="D44" s="220"/>
      <c r="E44" s="94"/>
    </row>
    <row r="45" spans="1:5" s="3" customFormat="1" ht="16.5" customHeight="1" x14ac:dyDescent="0.2">
      <c r="A45" s="17" t="s">
        <v>430</v>
      </c>
      <c r="B45" s="17" t="s">
        <v>329</v>
      </c>
      <c r="C45" s="4"/>
      <c r="D45" s="220"/>
      <c r="E45" s="94"/>
    </row>
    <row r="46" spans="1:5" s="3" customFormat="1" ht="30" x14ac:dyDescent="0.2">
      <c r="A46" s="87" t="s">
        <v>40</v>
      </c>
      <c r="B46" s="87" t="s">
        <v>28</v>
      </c>
      <c r="C46" s="4"/>
      <c r="D46" s="220"/>
      <c r="E46" s="94"/>
    </row>
    <row r="47" spans="1:5" s="3" customFormat="1" ht="16.5" customHeight="1" x14ac:dyDescent="0.2">
      <c r="A47" s="87" t="s">
        <v>41</v>
      </c>
      <c r="B47" s="87" t="s">
        <v>24</v>
      </c>
      <c r="C47" s="4"/>
      <c r="D47" s="220"/>
      <c r="E47" s="94"/>
    </row>
    <row r="48" spans="1:5" s="3" customFormat="1" ht="16.5" customHeight="1" x14ac:dyDescent="0.2">
      <c r="A48" s="87" t="s">
        <v>42</v>
      </c>
      <c r="B48" s="87" t="s">
        <v>25</v>
      </c>
      <c r="C48" s="4"/>
      <c r="D48" s="220"/>
      <c r="E48" s="94"/>
    </row>
    <row r="49" spans="1:6" s="3" customFormat="1" ht="16.5" customHeight="1" x14ac:dyDescent="0.2">
      <c r="A49" s="87" t="s">
        <v>43</v>
      </c>
      <c r="B49" s="87" t="s">
        <v>26</v>
      </c>
      <c r="C49" s="4"/>
      <c r="D49" s="220"/>
      <c r="E49" s="94"/>
    </row>
    <row r="50" spans="1:6" s="3" customFormat="1" ht="16.5" customHeight="1" x14ac:dyDescent="0.2">
      <c r="A50" s="87" t="s">
        <v>44</v>
      </c>
      <c r="B50" s="87" t="s">
        <v>364</v>
      </c>
      <c r="C50" s="82">
        <f>SUM(C51:C53)</f>
        <v>0</v>
      </c>
      <c r="D50" s="82">
        <f>SUM(D51:D53)</f>
        <v>0</v>
      </c>
      <c r="E50" s="94"/>
    </row>
    <row r="51" spans="1:6" s="3" customFormat="1" ht="16.5" customHeight="1" x14ac:dyDescent="0.2">
      <c r="A51" s="96" t="s">
        <v>338</v>
      </c>
      <c r="B51" s="96" t="s">
        <v>341</v>
      </c>
      <c r="C51" s="4"/>
      <c r="D51" s="220"/>
      <c r="E51" s="94"/>
    </row>
    <row r="52" spans="1:6" s="3" customFormat="1" ht="16.5" customHeight="1" x14ac:dyDescent="0.2">
      <c r="A52" s="96" t="s">
        <v>339</v>
      </c>
      <c r="B52" s="96" t="s">
        <v>340</v>
      </c>
      <c r="C52" s="4"/>
      <c r="D52" s="220"/>
      <c r="E52" s="94"/>
    </row>
    <row r="53" spans="1:6" s="3" customFormat="1" ht="16.5" customHeight="1" x14ac:dyDescent="0.2">
      <c r="A53" s="96" t="s">
        <v>342</v>
      </c>
      <c r="B53" s="96" t="s">
        <v>343</v>
      </c>
      <c r="C53" s="4"/>
      <c r="D53" s="220"/>
      <c r="E53" s="94"/>
    </row>
    <row r="54" spans="1:6" s="3" customFormat="1" x14ac:dyDescent="0.2">
      <c r="A54" s="87" t="s">
        <v>45</v>
      </c>
      <c r="B54" s="87" t="s">
        <v>29</v>
      </c>
      <c r="C54" s="4"/>
      <c r="D54" s="220"/>
      <c r="E54" s="94"/>
    </row>
    <row r="55" spans="1:6" s="3" customFormat="1" ht="16.5" customHeight="1" x14ac:dyDescent="0.2">
      <c r="A55" s="87" t="s">
        <v>46</v>
      </c>
      <c r="B55" s="87" t="s">
        <v>6</v>
      </c>
      <c r="C55" s="4"/>
      <c r="D55" s="220"/>
      <c r="E55" s="221"/>
      <c r="F55" s="222"/>
    </row>
    <row r="56" spans="1:6" s="3" customFormat="1" ht="30" x14ac:dyDescent="0.2">
      <c r="A56" s="86">
        <v>1.3</v>
      </c>
      <c r="B56" s="86" t="s">
        <v>368</v>
      </c>
      <c r="C56" s="83">
        <f>SUM(C57:C58)</f>
        <v>0</v>
      </c>
      <c r="D56" s="83">
        <f>SUM(D57:D58)</f>
        <v>0</v>
      </c>
      <c r="E56" s="221"/>
      <c r="F56" s="222"/>
    </row>
    <row r="57" spans="1:6" s="3" customFormat="1" ht="30" x14ac:dyDescent="0.2">
      <c r="A57" s="87" t="s">
        <v>50</v>
      </c>
      <c r="B57" s="87" t="s">
        <v>48</v>
      </c>
      <c r="C57" s="4"/>
      <c r="D57" s="220"/>
      <c r="E57" s="221"/>
      <c r="F57" s="222"/>
    </row>
    <row r="58" spans="1:6" s="3" customFormat="1" ht="16.5" customHeight="1" x14ac:dyDescent="0.2">
      <c r="A58" s="87" t="s">
        <v>51</v>
      </c>
      <c r="B58" s="87" t="s">
        <v>47</v>
      </c>
      <c r="C58" s="4"/>
      <c r="D58" s="220"/>
      <c r="E58" s="221"/>
      <c r="F58" s="222"/>
    </row>
    <row r="59" spans="1:6" s="3" customFormat="1" x14ac:dyDescent="0.2">
      <c r="A59" s="86">
        <v>1.4</v>
      </c>
      <c r="B59" s="86" t="s">
        <v>370</v>
      </c>
      <c r="C59" s="4"/>
      <c r="D59" s="220"/>
      <c r="E59" s="221"/>
      <c r="F59" s="222"/>
    </row>
    <row r="60" spans="1:6" s="225" customFormat="1" x14ac:dyDescent="0.2">
      <c r="A60" s="86">
        <v>1.5</v>
      </c>
      <c r="B60" s="86" t="s">
        <v>7</v>
      </c>
      <c r="C60" s="223"/>
      <c r="D60" s="41"/>
      <c r="E60" s="224"/>
    </row>
    <row r="61" spans="1:6" s="225" customFormat="1" x14ac:dyDescent="0.3">
      <c r="A61" s="86">
        <v>1.6</v>
      </c>
      <c r="B61" s="46" t="s">
        <v>8</v>
      </c>
      <c r="C61" s="84">
        <f>SUM(C62:C66)</f>
        <v>0</v>
      </c>
      <c r="D61" s="85">
        <f>SUM(D62:D66)</f>
        <v>0</v>
      </c>
      <c r="E61" s="224"/>
    </row>
    <row r="62" spans="1:6" s="225" customFormat="1" x14ac:dyDescent="0.2">
      <c r="A62" s="87" t="s">
        <v>280</v>
      </c>
      <c r="B62" s="47" t="s">
        <v>52</v>
      </c>
      <c r="C62" s="223"/>
      <c r="D62" s="41"/>
      <c r="E62" s="224"/>
    </row>
    <row r="63" spans="1:6" s="225" customFormat="1" ht="30" x14ac:dyDescent="0.2">
      <c r="A63" s="87" t="s">
        <v>281</v>
      </c>
      <c r="B63" s="47" t="s">
        <v>54</v>
      </c>
      <c r="C63" s="223"/>
      <c r="D63" s="41"/>
      <c r="E63" s="224"/>
    </row>
    <row r="64" spans="1:6" s="225" customFormat="1" x14ac:dyDescent="0.2">
      <c r="A64" s="87" t="s">
        <v>282</v>
      </c>
      <c r="B64" s="47" t="s">
        <v>53</v>
      </c>
      <c r="C64" s="41"/>
      <c r="D64" s="41"/>
      <c r="E64" s="224"/>
    </row>
    <row r="65" spans="1:5" s="225" customFormat="1" x14ac:dyDescent="0.2">
      <c r="A65" s="87" t="s">
        <v>283</v>
      </c>
      <c r="B65" s="47" t="s">
        <v>27</v>
      </c>
      <c r="C65" s="223"/>
      <c r="D65" s="41"/>
      <c r="E65" s="224"/>
    </row>
    <row r="66" spans="1:5" s="225" customFormat="1" x14ac:dyDescent="0.2">
      <c r="A66" s="87" t="s">
        <v>309</v>
      </c>
      <c r="B66" s="47" t="s">
        <v>310</v>
      </c>
      <c r="C66" s="223"/>
      <c r="D66" s="41"/>
      <c r="E66" s="224"/>
    </row>
    <row r="67" spans="1:5" x14ac:dyDescent="0.3">
      <c r="A67" s="218">
        <v>2</v>
      </c>
      <c r="B67" s="218" t="s">
        <v>365</v>
      </c>
      <c r="C67" s="227"/>
      <c r="D67" s="84">
        <f>SUM(D68:D74)</f>
        <v>0</v>
      </c>
      <c r="E67" s="95"/>
    </row>
    <row r="68" spans="1:5" x14ac:dyDescent="0.3">
      <c r="A68" s="97">
        <v>2.1</v>
      </c>
      <c r="B68" s="228" t="s">
        <v>89</v>
      </c>
      <c r="C68" s="229"/>
      <c r="D68" s="22"/>
      <c r="E68" s="95"/>
    </row>
    <row r="69" spans="1:5" x14ac:dyDescent="0.3">
      <c r="A69" s="97">
        <v>2.2000000000000002</v>
      </c>
      <c r="B69" s="228" t="s">
        <v>366</v>
      </c>
      <c r="C69" s="229"/>
      <c r="D69" s="22"/>
      <c r="E69" s="95"/>
    </row>
    <row r="70" spans="1:5" x14ac:dyDescent="0.3">
      <c r="A70" s="97">
        <v>2.2999999999999998</v>
      </c>
      <c r="B70" s="228" t="s">
        <v>93</v>
      </c>
      <c r="C70" s="229"/>
      <c r="D70" s="22"/>
      <c r="E70" s="95"/>
    </row>
    <row r="71" spans="1:5" x14ac:dyDescent="0.3">
      <c r="A71" s="97">
        <v>2.4</v>
      </c>
      <c r="B71" s="228" t="s">
        <v>92</v>
      </c>
      <c r="C71" s="229"/>
      <c r="D71" s="22"/>
      <c r="E71" s="95"/>
    </row>
    <row r="72" spans="1:5" x14ac:dyDescent="0.3">
      <c r="A72" s="97">
        <v>2.5</v>
      </c>
      <c r="B72" s="228" t="s">
        <v>367</v>
      </c>
      <c r="C72" s="229"/>
      <c r="D72" s="22"/>
      <c r="E72" s="95"/>
    </row>
    <row r="73" spans="1:5" x14ac:dyDescent="0.3">
      <c r="A73" s="97">
        <v>2.6</v>
      </c>
      <c r="B73" s="228" t="s">
        <v>90</v>
      </c>
      <c r="C73" s="229"/>
      <c r="D73" s="22"/>
      <c r="E73" s="95"/>
    </row>
    <row r="74" spans="1:5" x14ac:dyDescent="0.3">
      <c r="A74" s="97">
        <v>2.7</v>
      </c>
      <c r="B74" s="228" t="s">
        <v>91</v>
      </c>
      <c r="C74" s="230"/>
      <c r="D74" s="22"/>
      <c r="E74" s="95"/>
    </row>
    <row r="75" spans="1:5" x14ac:dyDescent="0.3">
      <c r="A75" s="218">
        <v>3</v>
      </c>
      <c r="B75" s="218" t="s">
        <v>389</v>
      </c>
      <c r="C75" s="84"/>
      <c r="D75" s="22"/>
      <c r="E75" s="95"/>
    </row>
    <row r="76" spans="1:5" x14ac:dyDescent="0.3">
      <c r="A76" s="218">
        <v>4</v>
      </c>
      <c r="B76" s="218" t="s">
        <v>235</v>
      </c>
      <c r="C76" s="84"/>
      <c r="D76" s="84">
        <f>SUM(D77:D78)</f>
        <v>0</v>
      </c>
      <c r="E76" s="95"/>
    </row>
    <row r="77" spans="1:5" x14ac:dyDescent="0.3">
      <c r="A77" s="97">
        <v>4.0999999999999996</v>
      </c>
      <c r="B77" s="97" t="s">
        <v>236</v>
      </c>
      <c r="C77" s="229"/>
      <c r="D77" s="8"/>
      <c r="E77" s="95"/>
    </row>
    <row r="78" spans="1:5" x14ac:dyDescent="0.3">
      <c r="A78" s="97">
        <v>4.2</v>
      </c>
      <c r="B78" s="97" t="s">
        <v>237</v>
      </c>
      <c r="C78" s="230"/>
      <c r="D78" s="8"/>
      <c r="E78" s="95"/>
    </row>
    <row r="79" spans="1:5" x14ac:dyDescent="0.3">
      <c r="A79" s="218">
        <v>5</v>
      </c>
      <c r="B79" s="218" t="s">
        <v>262</v>
      </c>
      <c r="C79" s="243"/>
      <c r="D79" s="230"/>
      <c r="E79" s="95"/>
    </row>
    <row r="80" spans="1:5" x14ac:dyDescent="0.3">
      <c r="B80" s="45"/>
    </row>
    <row r="81" spans="1:9" x14ac:dyDescent="0.3">
      <c r="A81" s="457" t="s">
        <v>431</v>
      </c>
      <c r="B81" s="457"/>
      <c r="C81" s="457"/>
      <c r="D81" s="457"/>
      <c r="E81" s="5"/>
    </row>
    <row r="82" spans="1:9" x14ac:dyDescent="0.3">
      <c r="B82" s="45"/>
    </row>
    <row r="83" spans="1:9" s="23" customFormat="1" ht="12.75" x14ac:dyDescent="0.2"/>
    <row r="84" spans="1:9" x14ac:dyDescent="0.3">
      <c r="A84" s="68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8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5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9"/>
  <sheetViews>
    <sheetView showGridLines="0" view="pageBreakPreview" zoomScaleSheetLayoutView="100" workbookViewId="0"/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3" t="s">
        <v>285</v>
      </c>
      <c r="B1" s="113"/>
      <c r="C1" s="454" t="s">
        <v>97</v>
      </c>
      <c r="D1" s="454"/>
      <c r="E1" s="147"/>
    </row>
    <row r="2" spans="1:12" x14ac:dyDescent="0.3">
      <c r="A2" s="75" t="s">
        <v>128</v>
      </c>
      <c r="B2" s="113"/>
      <c r="C2" s="452" t="str">
        <f>'ფორმა N1'!L2</f>
        <v>09/01/2020-09/21/2020</v>
      </c>
      <c r="D2" s="453"/>
      <c r="E2" s="147"/>
    </row>
    <row r="3" spans="1:12" x14ac:dyDescent="0.3">
      <c r="A3" s="75"/>
      <c r="B3" s="113"/>
      <c r="C3" s="330"/>
      <c r="D3" s="330"/>
      <c r="E3" s="147"/>
    </row>
    <row r="4" spans="1:12" s="2" customFormat="1" x14ac:dyDescent="0.3">
      <c r="A4" s="76" t="s">
        <v>257</v>
      </c>
      <c r="B4" s="76"/>
      <c r="C4" s="75"/>
      <c r="D4" s="75"/>
      <c r="E4" s="107"/>
      <c r="L4" s="21"/>
    </row>
    <row r="5" spans="1:12" s="2" customFormat="1" x14ac:dyDescent="0.3">
      <c r="A5" s="118" t="str">
        <f>'ფორმა N1'!A5</f>
        <v>მპგ "ერთიანი ნაციონალური მოძრაობა"</v>
      </c>
      <c r="B5" s="110"/>
      <c r="C5" s="60"/>
      <c r="D5" s="60"/>
      <c r="E5" s="107"/>
    </row>
    <row r="6" spans="1:12" s="2" customFormat="1" x14ac:dyDescent="0.3">
      <c r="A6" s="76"/>
      <c r="B6" s="76"/>
      <c r="C6" s="75"/>
      <c r="D6" s="75"/>
      <c r="E6" s="107"/>
    </row>
    <row r="7" spans="1:12" s="6" customFormat="1" x14ac:dyDescent="0.3">
      <c r="A7" s="329"/>
      <c r="B7" s="329"/>
      <c r="C7" s="77"/>
      <c r="D7" s="77"/>
      <c r="E7" s="148"/>
    </row>
    <row r="8" spans="1:12" s="6" customFormat="1" ht="30" x14ac:dyDescent="0.3">
      <c r="A8" s="105" t="s">
        <v>64</v>
      </c>
      <c r="B8" s="78" t="s">
        <v>11</v>
      </c>
      <c r="C8" s="78" t="s">
        <v>10</v>
      </c>
      <c r="D8" s="78" t="s">
        <v>9</v>
      </c>
      <c r="E8" s="148"/>
    </row>
    <row r="9" spans="1:12" s="9" customFormat="1" ht="18" x14ac:dyDescent="0.2">
      <c r="A9" s="13">
        <v>1</v>
      </c>
      <c r="B9" s="13" t="s">
        <v>57</v>
      </c>
      <c r="C9" s="81">
        <f>SUM(C10,C14,C54,C57,C58,C59,C76)</f>
        <v>325793.63999999996</v>
      </c>
      <c r="D9" s="81">
        <f>SUM(D10,D14,D54,D57,D58,D59,D65,D72,D73)</f>
        <v>325543.63999999996</v>
      </c>
      <c r="E9" s="149"/>
    </row>
    <row r="10" spans="1:12" s="9" customFormat="1" ht="18" x14ac:dyDescent="0.2">
      <c r="A10" s="14">
        <v>1.1000000000000001</v>
      </c>
      <c r="B10" s="14" t="s">
        <v>58</v>
      </c>
      <c r="C10" s="83">
        <f>SUM(C11:C13)</f>
        <v>8918</v>
      </c>
      <c r="D10" s="83">
        <f>SUM(D11:D13)</f>
        <v>8918</v>
      </c>
      <c r="E10" s="149"/>
    </row>
    <row r="11" spans="1:12" s="9" customFormat="1" ht="16.5" customHeight="1" x14ac:dyDescent="0.2">
      <c r="A11" s="16" t="s">
        <v>30</v>
      </c>
      <c r="B11" s="16" t="s">
        <v>59</v>
      </c>
      <c r="C11" s="34">
        <v>8918</v>
      </c>
      <c r="D11" s="35">
        <v>8918</v>
      </c>
      <c r="E11" s="149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47"/>
    </row>
    <row r="13" spans="1:12" ht="16.5" customHeight="1" x14ac:dyDescent="0.3">
      <c r="A13" s="353" t="s">
        <v>447</v>
      </c>
      <c r="B13" s="354" t="s">
        <v>449</v>
      </c>
      <c r="C13" s="354"/>
      <c r="D13" s="354"/>
      <c r="E13" s="147"/>
    </row>
    <row r="14" spans="1:12" x14ac:dyDescent="0.3">
      <c r="A14" s="14">
        <v>1.2</v>
      </c>
      <c r="B14" s="14" t="s">
        <v>60</v>
      </c>
      <c r="C14" s="83">
        <f>SUM(C15,C18,C30:C33,C36,C37,C44,C45,C46,C47,C48,C52,C53)</f>
        <v>311326.48</v>
      </c>
      <c r="D14" s="83">
        <f>SUM(D15,D18,D30:D33,D36,D37,D44,D45,D46,D47,D48,D52,D53)</f>
        <v>311076.47999999998</v>
      </c>
      <c r="E14" s="147"/>
    </row>
    <row r="15" spans="1:12" x14ac:dyDescent="0.3">
      <c r="A15" s="16" t="s">
        <v>32</v>
      </c>
      <c r="B15" s="16" t="s">
        <v>1</v>
      </c>
      <c r="C15" s="82">
        <f>SUM(C16:C17)</f>
        <v>0</v>
      </c>
      <c r="D15" s="82">
        <f>SUM(D16:D17)</f>
        <v>0</v>
      </c>
      <c r="E15" s="147"/>
    </row>
    <row r="16" spans="1:12" ht="17.25" customHeight="1" x14ac:dyDescent="0.3">
      <c r="A16" s="17" t="s">
        <v>87</v>
      </c>
      <c r="B16" s="17" t="s">
        <v>61</v>
      </c>
      <c r="C16" s="36"/>
      <c r="D16" s="37"/>
      <c r="E16" s="147"/>
    </row>
    <row r="17" spans="1:5" ht="17.25" customHeight="1" x14ac:dyDescent="0.3">
      <c r="A17" s="17" t="s">
        <v>88</v>
      </c>
      <c r="B17" s="17" t="s">
        <v>62</v>
      </c>
      <c r="C17" s="36"/>
      <c r="D17" s="37"/>
      <c r="E17" s="147"/>
    </row>
    <row r="18" spans="1:5" x14ac:dyDescent="0.3">
      <c r="A18" s="16" t="s">
        <v>33</v>
      </c>
      <c r="B18" s="16" t="s">
        <v>2</v>
      </c>
      <c r="C18" s="82">
        <f>SUM(C19:C24,C29)</f>
        <v>38987.550000000003</v>
      </c>
      <c r="D18" s="82">
        <f>SUM(D19:D24,D29)</f>
        <v>38987.550000000003</v>
      </c>
      <c r="E18" s="147"/>
    </row>
    <row r="19" spans="1:5" ht="30" x14ac:dyDescent="0.3">
      <c r="A19" s="17" t="s">
        <v>12</v>
      </c>
      <c r="B19" s="17" t="s">
        <v>233</v>
      </c>
      <c r="C19" s="433">
        <v>14540.4</v>
      </c>
      <c r="D19" s="434">
        <v>14540.4</v>
      </c>
      <c r="E19" s="147"/>
    </row>
    <row r="20" spans="1:5" x14ac:dyDescent="0.3">
      <c r="A20" s="17" t="s">
        <v>13</v>
      </c>
      <c r="B20" s="17" t="s">
        <v>14</v>
      </c>
      <c r="C20" s="38"/>
      <c r="D20" s="40"/>
      <c r="E20" s="147"/>
    </row>
    <row r="21" spans="1:5" ht="30" x14ac:dyDescent="0.3">
      <c r="A21" s="17" t="s">
        <v>264</v>
      </c>
      <c r="B21" s="17" t="s">
        <v>22</v>
      </c>
      <c r="C21" s="38"/>
      <c r="D21" s="41"/>
      <c r="E21" s="147"/>
    </row>
    <row r="22" spans="1:5" x14ac:dyDescent="0.3">
      <c r="A22" s="17" t="s">
        <v>265</v>
      </c>
      <c r="B22" s="17" t="s">
        <v>15</v>
      </c>
      <c r="C22" s="38">
        <v>14355.75</v>
      </c>
      <c r="D22" s="41">
        <v>14355.75</v>
      </c>
      <c r="E22" s="147"/>
    </row>
    <row r="23" spans="1:5" x14ac:dyDescent="0.3">
      <c r="A23" s="17" t="s">
        <v>266</v>
      </c>
      <c r="B23" s="17" t="s">
        <v>16</v>
      </c>
      <c r="C23" s="38"/>
      <c r="D23" s="41"/>
      <c r="E23" s="147"/>
    </row>
    <row r="24" spans="1:5" x14ac:dyDescent="0.3">
      <c r="A24" s="17" t="s">
        <v>267</v>
      </c>
      <c r="B24" s="17" t="s">
        <v>17</v>
      </c>
      <c r="C24" s="116">
        <f>SUM(C25:C28)</f>
        <v>10091.400000000003</v>
      </c>
      <c r="D24" s="116">
        <f>SUM(D25:D28)</f>
        <v>10091.400000000003</v>
      </c>
      <c r="E24" s="147"/>
    </row>
    <row r="25" spans="1:5" ht="16.5" customHeight="1" x14ac:dyDescent="0.3">
      <c r="A25" s="18" t="s">
        <v>268</v>
      </c>
      <c r="B25" s="18" t="s">
        <v>18</v>
      </c>
      <c r="C25" s="38">
        <v>7261.6100000000024</v>
      </c>
      <c r="D25" s="41">
        <v>7261.6100000000024</v>
      </c>
      <c r="E25" s="147"/>
    </row>
    <row r="26" spans="1:5" ht="16.5" customHeight="1" x14ac:dyDescent="0.3">
      <c r="A26" s="18" t="s">
        <v>269</v>
      </c>
      <c r="B26" s="18" t="s">
        <v>19</v>
      </c>
      <c r="C26" s="38">
        <v>1190.4999999999998</v>
      </c>
      <c r="D26" s="41">
        <v>1190.4999999999998</v>
      </c>
      <c r="E26" s="147"/>
    </row>
    <row r="27" spans="1:5" ht="16.5" customHeight="1" x14ac:dyDescent="0.3">
      <c r="A27" s="18" t="s">
        <v>270</v>
      </c>
      <c r="B27" s="18" t="s">
        <v>20</v>
      </c>
      <c r="C27" s="38">
        <v>1568.94</v>
      </c>
      <c r="D27" s="41">
        <v>1568.94</v>
      </c>
      <c r="E27" s="147"/>
    </row>
    <row r="28" spans="1:5" ht="16.5" customHeight="1" x14ac:dyDescent="0.3">
      <c r="A28" s="18" t="s">
        <v>271</v>
      </c>
      <c r="B28" s="18" t="s">
        <v>23</v>
      </c>
      <c r="C28" s="38">
        <v>70.349999999999994</v>
      </c>
      <c r="D28" s="38">
        <v>70.349999999999994</v>
      </c>
      <c r="E28" s="147"/>
    </row>
    <row r="29" spans="1:5" x14ac:dyDescent="0.3">
      <c r="A29" s="17" t="s">
        <v>272</v>
      </c>
      <c r="B29" s="17" t="s">
        <v>21</v>
      </c>
      <c r="C29" s="38"/>
      <c r="D29" s="42"/>
      <c r="E29" s="147"/>
    </row>
    <row r="30" spans="1:5" x14ac:dyDescent="0.3">
      <c r="A30" s="16" t="s">
        <v>34</v>
      </c>
      <c r="B30" s="16" t="s">
        <v>3</v>
      </c>
      <c r="C30" s="34"/>
      <c r="D30" s="35"/>
      <c r="E30" s="147"/>
    </row>
    <row r="31" spans="1:5" x14ac:dyDescent="0.3">
      <c r="A31" s="16" t="s">
        <v>35</v>
      </c>
      <c r="B31" s="16" t="s">
        <v>4</v>
      </c>
      <c r="C31" s="34"/>
      <c r="D31" s="35"/>
      <c r="E31" s="147"/>
    </row>
    <row r="32" spans="1:5" x14ac:dyDescent="0.3">
      <c r="A32" s="16" t="s">
        <v>36</v>
      </c>
      <c r="B32" s="16" t="s">
        <v>5</v>
      </c>
      <c r="C32" s="34"/>
      <c r="D32" s="35"/>
      <c r="E32" s="147"/>
    </row>
    <row r="33" spans="1:5" x14ac:dyDescent="0.3">
      <c r="A33" s="16" t="s">
        <v>37</v>
      </c>
      <c r="B33" s="16" t="s">
        <v>63</v>
      </c>
      <c r="C33" s="82">
        <f>SUM(C34:C35)</f>
        <v>6440</v>
      </c>
      <c r="D33" s="82">
        <f>SUM(D34:D35)</f>
        <v>6440</v>
      </c>
      <c r="E33" s="147"/>
    </row>
    <row r="34" spans="1:5" x14ac:dyDescent="0.3">
      <c r="A34" s="17" t="s">
        <v>273</v>
      </c>
      <c r="B34" s="17" t="s">
        <v>56</v>
      </c>
      <c r="C34" s="34">
        <v>6180</v>
      </c>
      <c r="D34" s="35">
        <v>6180</v>
      </c>
      <c r="E34" s="147"/>
    </row>
    <row r="35" spans="1:5" x14ac:dyDescent="0.3">
      <c r="A35" s="17" t="s">
        <v>274</v>
      </c>
      <c r="B35" s="17" t="s">
        <v>55</v>
      </c>
      <c r="C35" s="34">
        <v>260</v>
      </c>
      <c r="D35" s="35">
        <v>260</v>
      </c>
      <c r="E35" s="147"/>
    </row>
    <row r="36" spans="1:5" x14ac:dyDescent="0.3">
      <c r="A36" s="16" t="s">
        <v>38</v>
      </c>
      <c r="B36" s="16" t="s">
        <v>49</v>
      </c>
      <c r="C36" s="34"/>
      <c r="D36" s="35"/>
      <c r="E36" s="147"/>
    </row>
    <row r="37" spans="1:5" x14ac:dyDescent="0.3">
      <c r="A37" s="16" t="s">
        <v>39</v>
      </c>
      <c r="B37" s="16" t="s">
        <v>326</v>
      </c>
      <c r="C37" s="82">
        <f>SUM(C38:C43)</f>
        <v>188337.91999999998</v>
      </c>
      <c r="D37" s="82">
        <f>SUM(D38:D43)</f>
        <v>188087.91999999998</v>
      </c>
      <c r="E37" s="147"/>
    </row>
    <row r="38" spans="1:5" x14ac:dyDescent="0.3">
      <c r="A38" s="17" t="s">
        <v>323</v>
      </c>
      <c r="B38" s="17" t="s">
        <v>327</v>
      </c>
      <c r="C38" s="34"/>
      <c r="D38" s="34"/>
      <c r="E38" s="147"/>
    </row>
    <row r="39" spans="1:5" x14ac:dyDescent="0.3">
      <c r="A39" s="17" t="s">
        <v>324</v>
      </c>
      <c r="B39" s="17" t="s">
        <v>328</v>
      </c>
      <c r="C39" s="34"/>
      <c r="D39" s="34"/>
      <c r="E39" s="147"/>
    </row>
    <row r="40" spans="1:5" x14ac:dyDescent="0.3">
      <c r="A40" s="17" t="s">
        <v>325</v>
      </c>
      <c r="B40" s="17" t="s">
        <v>331</v>
      </c>
      <c r="C40" s="34">
        <v>5063.1100000000006</v>
      </c>
      <c r="D40" s="35">
        <v>5063.1100000000006</v>
      </c>
      <c r="E40" s="147"/>
    </row>
    <row r="41" spans="1:5" x14ac:dyDescent="0.3">
      <c r="A41" s="17" t="s">
        <v>330</v>
      </c>
      <c r="B41" s="17" t="s">
        <v>332</v>
      </c>
      <c r="C41" s="34"/>
      <c r="D41" s="35"/>
      <c r="E41" s="147"/>
    </row>
    <row r="42" spans="1:5" x14ac:dyDescent="0.3">
      <c r="A42" s="17" t="s">
        <v>333</v>
      </c>
      <c r="B42" s="17" t="s">
        <v>429</v>
      </c>
      <c r="C42" s="34">
        <v>129620.73</v>
      </c>
      <c r="D42" s="35">
        <v>129620.73</v>
      </c>
      <c r="E42" s="147"/>
    </row>
    <row r="43" spans="1:5" x14ac:dyDescent="0.3">
      <c r="A43" s="17" t="s">
        <v>430</v>
      </c>
      <c r="B43" s="17" t="s">
        <v>329</v>
      </c>
      <c r="C43" s="34">
        <v>53654.080000000002</v>
      </c>
      <c r="D43" s="35">
        <v>53404.08</v>
      </c>
      <c r="E43" s="147"/>
    </row>
    <row r="44" spans="1:5" ht="30" x14ac:dyDescent="0.3">
      <c r="A44" s="16" t="s">
        <v>40</v>
      </c>
      <c r="B44" s="16" t="s">
        <v>28</v>
      </c>
      <c r="C44" s="34">
        <v>4668.2</v>
      </c>
      <c r="D44" s="35">
        <v>4668.2</v>
      </c>
      <c r="E44" s="147"/>
    </row>
    <row r="45" spans="1:5" x14ac:dyDescent="0.3">
      <c r="A45" s="16" t="s">
        <v>41</v>
      </c>
      <c r="B45" s="16" t="s">
        <v>24</v>
      </c>
      <c r="C45" s="34">
        <v>750</v>
      </c>
      <c r="D45" s="35">
        <v>750</v>
      </c>
      <c r="E45" s="147"/>
    </row>
    <row r="46" spans="1:5" x14ac:dyDescent="0.3">
      <c r="A46" s="16" t="s">
        <v>42</v>
      </c>
      <c r="B46" s="16" t="s">
        <v>25</v>
      </c>
      <c r="C46" s="34"/>
      <c r="D46" s="35"/>
      <c r="E46" s="147"/>
    </row>
    <row r="47" spans="1:5" x14ac:dyDescent="0.3">
      <c r="A47" s="16" t="s">
        <v>43</v>
      </c>
      <c r="B47" s="16" t="s">
        <v>26</v>
      </c>
      <c r="C47" s="34"/>
      <c r="D47" s="35"/>
      <c r="E47" s="147"/>
    </row>
    <row r="48" spans="1:5" x14ac:dyDescent="0.3">
      <c r="A48" s="16" t="s">
        <v>44</v>
      </c>
      <c r="B48" s="16" t="s">
        <v>279</v>
      </c>
      <c r="C48" s="82">
        <f>SUM(C49:C51)</f>
        <v>72142.81</v>
      </c>
      <c r="D48" s="82">
        <f>SUM(D49:D51)</f>
        <v>72142.81</v>
      </c>
      <c r="E48" s="147"/>
    </row>
    <row r="49" spans="1:5" x14ac:dyDescent="0.3">
      <c r="A49" s="96" t="s">
        <v>338</v>
      </c>
      <c r="B49" s="96" t="s">
        <v>341</v>
      </c>
      <c r="C49" s="34">
        <v>72142.81</v>
      </c>
      <c r="D49" s="35">
        <v>72142.81</v>
      </c>
      <c r="E49" s="147"/>
    </row>
    <row r="50" spans="1:5" x14ac:dyDescent="0.3">
      <c r="A50" s="96" t="s">
        <v>339</v>
      </c>
      <c r="B50" s="96" t="s">
        <v>340</v>
      </c>
      <c r="C50" s="34"/>
      <c r="D50" s="35"/>
      <c r="E50" s="147"/>
    </row>
    <row r="51" spans="1:5" x14ac:dyDescent="0.3">
      <c r="A51" s="96" t="s">
        <v>342</v>
      </c>
      <c r="B51" s="96" t="s">
        <v>343</v>
      </c>
      <c r="C51" s="34"/>
      <c r="D51" s="35"/>
      <c r="E51" s="147"/>
    </row>
    <row r="52" spans="1:5" ht="26.25" customHeight="1" x14ac:dyDescent="0.3">
      <c r="A52" s="16" t="s">
        <v>45</v>
      </c>
      <c r="B52" s="16" t="s">
        <v>29</v>
      </c>
      <c r="C52" s="34"/>
      <c r="D52" s="35"/>
      <c r="E52" s="147"/>
    </row>
    <row r="53" spans="1:5" x14ac:dyDescent="0.3">
      <c r="A53" s="16" t="s">
        <v>46</v>
      </c>
      <c r="B53" s="16" t="s">
        <v>6</v>
      </c>
      <c r="C53" s="34"/>
      <c r="D53" s="35"/>
      <c r="E53" s="147"/>
    </row>
    <row r="54" spans="1:5" ht="30" x14ac:dyDescent="0.3">
      <c r="A54" s="14">
        <v>1.3</v>
      </c>
      <c r="B54" s="86" t="s">
        <v>368</v>
      </c>
      <c r="C54" s="83">
        <f>SUM(C55:C56)</f>
        <v>0</v>
      </c>
      <c r="D54" s="83">
        <f>SUM(D55:D56)</f>
        <v>0</v>
      </c>
      <c r="E54" s="147"/>
    </row>
    <row r="55" spans="1:5" ht="30" x14ac:dyDescent="0.3">
      <c r="A55" s="16" t="s">
        <v>50</v>
      </c>
      <c r="B55" s="16" t="s">
        <v>48</v>
      </c>
      <c r="C55" s="34"/>
      <c r="D55" s="35"/>
      <c r="E55" s="147"/>
    </row>
    <row r="56" spans="1:5" x14ac:dyDescent="0.3">
      <c r="A56" s="16" t="s">
        <v>51</v>
      </c>
      <c r="B56" s="16" t="s">
        <v>47</v>
      </c>
      <c r="C56" s="34"/>
      <c r="D56" s="35"/>
      <c r="E56" s="147"/>
    </row>
    <row r="57" spans="1:5" x14ac:dyDescent="0.3">
      <c r="A57" s="14">
        <v>1.4</v>
      </c>
      <c r="B57" s="14" t="s">
        <v>370</v>
      </c>
      <c r="C57" s="34"/>
      <c r="D57" s="35"/>
      <c r="E57" s="147"/>
    </row>
    <row r="58" spans="1:5" x14ac:dyDescent="0.3">
      <c r="A58" s="14">
        <v>1.5</v>
      </c>
      <c r="B58" s="14" t="s">
        <v>7</v>
      </c>
      <c r="C58" s="38"/>
      <c r="D58" s="41"/>
      <c r="E58" s="147"/>
    </row>
    <row r="59" spans="1:5" x14ac:dyDescent="0.3">
      <c r="A59" s="14">
        <v>1.6</v>
      </c>
      <c r="B59" s="46" t="s">
        <v>8</v>
      </c>
      <c r="C59" s="83">
        <f>SUM(C60:C64)</f>
        <v>5549.16</v>
      </c>
      <c r="D59" s="83">
        <f>SUM(D60:D64)</f>
        <v>5549.16</v>
      </c>
      <c r="E59" s="147"/>
    </row>
    <row r="60" spans="1:5" x14ac:dyDescent="0.3">
      <c r="A60" s="16" t="s">
        <v>280</v>
      </c>
      <c r="B60" s="47" t="s">
        <v>52</v>
      </c>
      <c r="C60" s="38">
        <v>704.16</v>
      </c>
      <c r="D60" s="41">
        <v>704.16</v>
      </c>
      <c r="E60" s="147"/>
    </row>
    <row r="61" spans="1:5" ht="30" x14ac:dyDescent="0.3">
      <c r="A61" s="16" t="s">
        <v>281</v>
      </c>
      <c r="B61" s="47" t="s">
        <v>54</v>
      </c>
      <c r="C61" s="433">
        <v>495</v>
      </c>
      <c r="D61" s="435">
        <v>495</v>
      </c>
      <c r="E61" s="147"/>
    </row>
    <row r="62" spans="1:5" x14ac:dyDescent="0.3">
      <c r="A62" s="16" t="s">
        <v>282</v>
      </c>
      <c r="B62" s="47" t="s">
        <v>53</v>
      </c>
      <c r="C62" s="41"/>
      <c r="D62" s="41"/>
      <c r="E62" s="147"/>
    </row>
    <row r="63" spans="1:5" x14ac:dyDescent="0.3">
      <c r="A63" s="16" t="s">
        <v>283</v>
      </c>
      <c r="B63" s="47" t="s">
        <v>27</v>
      </c>
      <c r="C63" s="38">
        <v>4350</v>
      </c>
      <c r="D63" s="41">
        <v>4350</v>
      </c>
      <c r="E63" s="147"/>
    </row>
    <row r="64" spans="1:5" x14ac:dyDescent="0.3">
      <c r="A64" s="16" t="s">
        <v>309</v>
      </c>
      <c r="B64" s="198" t="s">
        <v>310</v>
      </c>
      <c r="C64" s="38"/>
      <c r="D64" s="199"/>
      <c r="E64" s="147"/>
    </row>
    <row r="65" spans="1:5" x14ac:dyDescent="0.3">
      <c r="A65" s="13">
        <v>2</v>
      </c>
      <c r="B65" s="48" t="s">
        <v>95</v>
      </c>
      <c r="C65" s="246"/>
      <c r="D65" s="117">
        <f>SUM(D66:D71)</f>
        <v>0</v>
      </c>
      <c r="E65" s="147"/>
    </row>
    <row r="66" spans="1:5" x14ac:dyDescent="0.3">
      <c r="A66" s="15">
        <v>2.1</v>
      </c>
      <c r="B66" s="49" t="s">
        <v>89</v>
      </c>
      <c r="C66" s="246"/>
      <c r="D66" s="43"/>
      <c r="E66" s="147"/>
    </row>
    <row r="67" spans="1:5" x14ac:dyDescent="0.3">
      <c r="A67" s="15">
        <v>2.2000000000000002</v>
      </c>
      <c r="B67" s="49" t="s">
        <v>93</v>
      </c>
      <c r="C67" s="248"/>
      <c r="D67" s="44"/>
      <c r="E67" s="147"/>
    </row>
    <row r="68" spans="1:5" x14ac:dyDescent="0.3">
      <c r="A68" s="15">
        <v>2.2999999999999998</v>
      </c>
      <c r="B68" s="49" t="s">
        <v>92</v>
      </c>
      <c r="C68" s="248"/>
      <c r="D68" s="44"/>
      <c r="E68" s="147"/>
    </row>
    <row r="69" spans="1:5" x14ac:dyDescent="0.3">
      <c r="A69" s="15">
        <v>2.4</v>
      </c>
      <c r="B69" s="49" t="s">
        <v>94</v>
      </c>
      <c r="C69" s="248"/>
      <c r="D69" s="44"/>
      <c r="E69" s="147"/>
    </row>
    <row r="70" spans="1:5" x14ac:dyDescent="0.3">
      <c r="A70" s="15">
        <v>2.5</v>
      </c>
      <c r="B70" s="49" t="s">
        <v>90</v>
      </c>
      <c r="C70" s="248"/>
      <c r="D70" s="44"/>
      <c r="E70" s="147"/>
    </row>
    <row r="71" spans="1:5" x14ac:dyDescent="0.3">
      <c r="A71" s="15">
        <v>2.6</v>
      </c>
      <c r="B71" s="49" t="s">
        <v>91</v>
      </c>
      <c r="C71" s="248"/>
      <c r="D71" s="44"/>
      <c r="E71" s="147"/>
    </row>
    <row r="72" spans="1:5" s="2" customFormat="1" x14ac:dyDescent="0.3">
      <c r="A72" s="13">
        <v>3</v>
      </c>
      <c r="B72" s="244" t="s">
        <v>389</v>
      </c>
      <c r="C72" s="247"/>
      <c r="D72" s="245"/>
      <c r="E72" s="104"/>
    </row>
    <row r="73" spans="1:5" s="2" customFormat="1" x14ac:dyDescent="0.3">
      <c r="A73" s="13">
        <v>4</v>
      </c>
      <c r="B73" s="13" t="s">
        <v>235</v>
      </c>
      <c r="C73" s="247">
        <f>SUM(C74:C75)</f>
        <v>0</v>
      </c>
      <c r="D73" s="84">
        <f>SUM(D74:D75)</f>
        <v>0</v>
      </c>
      <c r="E73" s="104"/>
    </row>
    <row r="74" spans="1:5" s="2" customFormat="1" x14ac:dyDescent="0.3">
      <c r="A74" s="15">
        <v>4.0999999999999996</v>
      </c>
      <c r="B74" s="15" t="s">
        <v>236</v>
      </c>
      <c r="C74" s="8"/>
      <c r="D74" s="8"/>
      <c r="E74" s="104"/>
    </row>
    <row r="75" spans="1:5" s="2" customFormat="1" x14ac:dyDescent="0.3">
      <c r="A75" s="15">
        <v>4.2</v>
      </c>
      <c r="B75" s="15" t="s">
        <v>237</v>
      </c>
      <c r="C75" s="8"/>
      <c r="D75" s="8"/>
      <c r="E75" s="104"/>
    </row>
    <row r="76" spans="1:5" s="2" customFormat="1" x14ac:dyDescent="0.3">
      <c r="A76" s="13">
        <v>5</v>
      </c>
      <c r="B76" s="242" t="s">
        <v>262</v>
      </c>
      <c r="C76" s="8"/>
      <c r="D76" s="84"/>
      <c r="E76" s="104"/>
    </row>
    <row r="77" spans="1:5" s="2" customFormat="1" x14ac:dyDescent="0.3">
      <c r="A77" s="331"/>
      <c r="B77" s="331"/>
      <c r="C77" s="12"/>
      <c r="D77" s="12"/>
      <c r="E77" s="104"/>
    </row>
    <row r="78" spans="1:5" s="2" customFormat="1" x14ac:dyDescent="0.3">
      <c r="A78" s="457" t="s">
        <v>431</v>
      </c>
      <c r="B78" s="457"/>
      <c r="C78" s="457"/>
      <c r="D78" s="457"/>
      <c r="E78" s="104"/>
    </row>
    <row r="79" spans="1:5" s="2" customFormat="1" x14ac:dyDescent="0.3">
      <c r="A79" s="331"/>
      <c r="B79" s="331"/>
      <c r="C79" s="12"/>
      <c r="D79" s="12"/>
      <c r="E79" s="104"/>
    </row>
    <row r="80" spans="1:5" s="23" customFormat="1" ht="12.75" x14ac:dyDescent="0.2"/>
    <row r="81" spans="1:9" s="2" customFormat="1" x14ac:dyDescent="0.3">
      <c r="A81" s="68" t="s">
        <v>96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5" t="s">
        <v>432</v>
      </c>
      <c r="D84" s="12"/>
      <c r="E84"/>
      <c r="F84"/>
      <c r="G84"/>
      <c r="H84"/>
      <c r="I84"/>
    </row>
    <row r="85" spans="1:9" s="2" customFormat="1" x14ac:dyDescent="0.3">
      <c r="A85"/>
      <c r="B85" s="458" t="s">
        <v>433</v>
      </c>
      <c r="C85" s="458"/>
      <c r="D85" s="458"/>
      <c r="E85"/>
      <c r="F85"/>
      <c r="G85"/>
      <c r="H85"/>
      <c r="I85"/>
    </row>
    <row r="86" spans="1:9" customFormat="1" ht="12.75" x14ac:dyDescent="0.2">
      <c r="B86" s="65" t="s">
        <v>434</v>
      </c>
    </row>
    <row r="87" spans="1:9" s="2" customFormat="1" x14ac:dyDescent="0.3">
      <c r="A87" s="11"/>
      <c r="B87" s="458" t="s">
        <v>435</v>
      </c>
      <c r="C87" s="458"/>
      <c r="D87" s="458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0"/>
  <sheetViews>
    <sheetView showGridLines="0" view="pageBreakPreview" zoomScale="80" zoomScaleNormal="100" zoomScaleSheetLayoutView="80" workbookViewId="0">
      <selection activeCell="C18" sqref="C18"/>
    </sheetView>
  </sheetViews>
  <sheetFormatPr defaultRowHeight="15" x14ac:dyDescent="0.3"/>
  <cols>
    <col min="1" max="1" width="10.71093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307</v>
      </c>
      <c r="B1" s="76"/>
      <c r="C1" s="454" t="s">
        <v>97</v>
      </c>
      <c r="D1" s="454"/>
      <c r="E1" s="90"/>
    </row>
    <row r="2" spans="1:5" s="6" customFormat="1" x14ac:dyDescent="0.3">
      <c r="A2" s="73" t="s">
        <v>301</v>
      </c>
      <c r="B2" s="76"/>
      <c r="C2" s="452" t="str">
        <f>'ფორმა N1'!L2</f>
        <v>09/01/2020-09/21/2020</v>
      </c>
      <c r="D2" s="452"/>
      <c r="E2" s="90"/>
    </row>
    <row r="3" spans="1:5" s="6" customFormat="1" x14ac:dyDescent="0.3">
      <c r="A3" s="75" t="s">
        <v>128</v>
      </c>
      <c r="B3" s="73"/>
      <c r="C3" s="159"/>
      <c r="D3" s="159"/>
      <c r="E3" s="90"/>
    </row>
    <row r="4" spans="1:5" s="6" customFormat="1" x14ac:dyDescent="0.3">
      <c r="A4" s="75"/>
      <c r="B4" s="75"/>
      <c r="C4" s="159"/>
      <c r="D4" s="159"/>
      <c r="E4" s="90"/>
    </row>
    <row r="5" spans="1:5" x14ac:dyDescent="0.3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 x14ac:dyDescent="0.3">
      <c r="A6" s="398" t="str">
        <f>'ფორმა N1'!A5</f>
        <v>მპგ "ერთიანი ნაციონალური მოძრაობა"</v>
      </c>
      <c r="B6" s="79"/>
      <c r="C6" s="80"/>
      <c r="D6" s="80"/>
      <c r="E6" s="91"/>
    </row>
    <row r="7" spans="1:5" x14ac:dyDescent="0.3">
      <c r="A7" s="76"/>
      <c r="B7" s="76"/>
      <c r="C7" s="75"/>
      <c r="D7" s="75"/>
      <c r="E7" s="91"/>
    </row>
    <row r="8" spans="1:5" s="6" customFormat="1" x14ac:dyDescent="0.3">
      <c r="A8" s="158"/>
      <c r="B8" s="158"/>
      <c r="C8" s="77"/>
      <c r="D8" s="77"/>
      <c r="E8" s="90"/>
    </row>
    <row r="9" spans="1:5" s="6" customFormat="1" ht="30" x14ac:dyDescent="0.3">
      <c r="A9" s="88" t="s">
        <v>64</v>
      </c>
      <c r="B9" s="88" t="s">
        <v>306</v>
      </c>
      <c r="C9" s="78" t="s">
        <v>10</v>
      </c>
      <c r="D9" s="78" t="s">
        <v>9</v>
      </c>
      <c r="E9" s="90"/>
    </row>
    <row r="10" spans="1:5" s="9" customFormat="1" ht="18" x14ac:dyDescent="0.2">
      <c r="A10" s="97" t="s">
        <v>302</v>
      </c>
      <c r="B10" s="97" t="s">
        <v>1615</v>
      </c>
      <c r="C10" s="4">
        <v>4350</v>
      </c>
      <c r="D10" s="4">
        <v>4350</v>
      </c>
      <c r="E10" s="92"/>
    </row>
    <row r="11" spans="1:5" s="10" customFormat="1" x14ac:dyDescent="0.2">
      <c r="A11" s="97" t="s">
        <v>303</v>
      </c>
      <c r="B11" s="97"/>
      <c r="C11" s="4"/>
      <c r="D11" s="4"/>
      <c r="E11" s="93"/>
    </row>
    <row r="12" spans="1:5" s="10" customFormat="1" ht="17.25" customHeight="1" x14ac:dyDescent="0.2">
      <c r="A12" s="97" t="s">
        <v>304</v>
      </c>
      <c r="B12" s="86"/>
      <c r="C12" s="4"/>
      <c r="D12" s="4"/>
      <c r="E12" s="93"/>
    </row>
    <row r="13" spans="1:5" s="10" customFormat="1" ht="18" customHeight="1" x14ac:dyDescent="0.2">
      <c r="A13" s="97" t="s">
        <v>305</v>
      </c>
      <c r="B13" s="86"/>
      <c r="C13" s="4"/>
      <c r="D13" s="4"/>
      <c r="E13" s="93"/>
    </row>
    <row r="14" spans="1:5" s="10" customFormat="1" x14ac:dyDescent="0.2">
      <c r="A14" s="86" t="s">
        <v>261</v>
      </c>
      <c r="B14" s="86"/>
      <c r="C14" s="4"/>
      <c r="D14" s="4"/>
      <c r="E14" s="93"/>
    </row>
    <row r="15" spans="1:5" s="3" customFormat="1" x14ac:dyDescent="0.2">
      <c r="A15" s="87"/>
      <c r="B15" s="87"/>
      <c r="C15" s="4"/>
      <c r="D15" s="4"/>
      <c r="E15" s="94"/>
    </row>
    <row r="16" spans="1:5" x14ac:dyDescent="0.3">
      <c r="A16" s="98"/>
      <c r="B16" s="98" t="s">
        <v>308</v>
      </c>
      <c r="C16" s="442">
        <f>SUM(C10:C15)</f>
        <v>4350</v>
      </c>
      <c r="D16" s="442">
        <f>SUM(D10:D15)</f>
        <v>4350</v>
      </c>
      <c r="E16" s="95"/>
    </row>
    <row r="17" spans="1:9" x14ac:dyDescent="0.3">
      <c r="A17" s="45"/>
      <c r="B17" s="45"/>
    </row>
    <row r="18" spans="1:9" x14ac:dyDescent="0.3">
      <c r="A18" s="2" t="s">
        <v>377</v>
      </c>
      <c r="E18" s="5"/>
    </row>
    <row r="19" spans="1:9" x14ac:dyDescent="0.3">
      <c r="A19" s="2" t="s">
        <v>372</v>
      </c>
    </row>
    <row r="20" spans="1:9" x14ac:dyDescent="0.3">
      <c r="A20" s="197" t="s">
        <v>373</v>
      </c>
    </row>
    <row r="21" spans="1:9" x14ac:dyDescent="0.3">
      <c r="A21" s="197"/>
    </row>
    <row r="22" spans="1:9" x14ac:dyDescent="0.3">
      <c r="A22" s="197" t="s">
        <v>321</v>
      </c>
    </row>
    <row r="23" spans="1:9" s="23" customFormat="1" ht="12.75" x14ac:dyDescent="0.2"/>
    <row r="24" spans="1:9" x14ac:dyDescent="0.3">
      <c r="A24" s="68" t="s">
        <v>96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8"/>
      <c r="B27" s="68" t="s">
        <v>254</v>
      </c>
      <c r="D27" s="12"/>
      <c r="E27"/>
      <c r="F27"/>
      <c r="G27"/>
      <c r="H27"/>
      <c r="I27"/>
    </row>
    <row r="28" spans="1:9" x14ac:dyDescent="0.3">
      <c r="B28" s="2" t="s">
        <v>253</v>
      </c>
      <c r="D28" s="12"/>
      <c r="E28"/>
      <c r="F28"/>
      <c r="G28"/>
      <c r="H28"/>
      <c r="I28"/>
    </row>
    <row r="29" spans="1:9" customFormat="1" ht="12.75" x14ac:dyDescent="0.2">
      <c r="A29" s="65"/>
      <c r="B29" s="65" t="s">
        <v>127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0"/>
  <sheetViews>
    <sheetView view="pageBreakPreview" topLeftCell="A16" zoomScale="80" zoomScaleSheetLayoutView="80" workbookViewId="0">
      <selection activeCell="F18" sqref="F18"/>
    </sheetView>
  </sheetViews>
  <sheetFormatPr defaultRowHeight="12.75" x14ac:dyDescent="0.2"/>
  <cols>
    <col min="1" max="1" width="5.42578125" style="181" customWidth="1"/>
    <col min="2" max="2" width="20.85546875" style="181" customWidth="1"/>
    <col min="3" max="3" width="26" style="181" customWidth="1"/>
    <col min="4" max="4" width="17" style="181" customWidth="1"/>
    <col min="5" max="5" width="32.85546875" style="181" customWidth="1"/>
    <col min="6" max="6" width="14.7109375" style="181" customWidth="1"/>
    <col min="7" max="7" width="15.5703125" style="181" customWidth="1"/>
    <col min="8" max="8" width="14.7109375" style="181" customWidth="1"/>
    <col min="9" max="9" width="29.7109375" style="181" customWidth="1"/>
    <col min="10" max="10" width="0" style="181" hidden="1" customWidth="1"/>
    <col min="11" max="16384" width="9.140625" style="181"/>
  </cols>
  <sheetData>
    <row r="1" spans="1:14" ht="15" x14ac:dyDescent="0.3">
      <c r="A1" s="73" t="s">
        <v>406</v>
      </c>
      <c r="B1" s="73"/>
      <c r="C1" s="76"/>
      <c r="D1" s="76"/>
      <c r="E1" s="76"/>
      <c r="F1" s="76"/>
      <c r="G1" s="253"/>
      <c r="H1" s="253"/>
      <c r="I1" s="454" t="s">
        <v>97</v>
      </c>
      <c r="J1" s="454"/>
    </row>
    <row r="2" spans="1:14" ht="15" x14ac:dyDescent="0.3">
      <c r="A2" s="75" t="s">
        <v>128</v>
      </c>
      <c r="B2" s="73"/>
      <c r="C2" s="76"/>
      <c r="D2" s="76"/>
      <c r="E2" s="76"/>
      <c r="F2" s="76"/>
      <c r="G2" s="253"/>
      <c r="H2" s="253"/>
      <c r="I2" s="452" t="str">
        <f>'ფორმა N1'!L2</f>
        <v>09/01/2020-09/21/2020</v>
      </c>
      <c r="J2" s="452"/>
    </row>
    <row r="3" spans="1:14" ht="15" x14ac:dyDescent="0.3">
      <c r="A3" s="75"/>
      <c r="B3" s="75"/>
      <c r="C3" s="73"/>
      <c r="D3" s="73"/>
      <c r="E3" s="73"/>
      <c r="F3" s="73"/>
      <c r="G3" s="253"/>
      <c r="H3" s="253"/>
      <c r="I3" s="253"/>
    </row>
    <row r="4" spans="1:14" ht="15" x14ac:dyDescent="0.3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14" ht="15" x14ac:dyDescent="0.3">
      <c r="A5" s="398" t="str">
        <f>'ფორმა N1'!A5</f>
        <v>მპგ "ერთიანი ნაციონალური მოძრაობა"</v>
      </c>
      <c r="B5" s="79"/>
      <c r="C5" s="79"/>
      <c r="D5" s="79"/>
      <c r="E5" s="79"/>
      <c r="F5" s="79"/>
      <c r="G5" s="80"/>
      <c r="H5" s="80"/>
      <c r="I5" s="80"/>
    </row>
    <row r="6" spans="1:14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14" ht="15" x14ac:dyDescent="0.2">
      <c r="A7" s="252"/>
      <c r="B7" s="252"/>
      <c r="C7" s="252"/>
      <c r="D7" s="252"/>
      <c r="E7" s="252"/>
      <c r="F7" s="252"/>
      <c r="G7" s="77"/>
      <c r="H7" s="77"/>
      <c r="I7" s="77"/>
    </row>
    <row r="8" spans="1:14" ht="45" x14ac:dyDescent="0.2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317</v>
      </c>
      <c r="F8" s="89" t="s">
        <v>320</v>
      </c>
      <c r="G8" s="78" t="s">
        <v>10</v>
      </c>
      <c r="H8" s="78" t="s">
        <v>9</v>
      </c>
      <c r="I8" s="78" t="s">
        <v>357</v>
      </c>
      <c r="J8" s="209" t="s">
        <v>319</v>
      </c>
    </row>
    <row r="9" spans="1:14" ht="15" x14ac:dyDescent="0.2">
      <c r="A9" s="97">
        <v>1</v>
      </c>
      <c r="B9" s="97" t="s">
        <v>773</v>
      </c>
      <c r="C9" s="97" t="s">
        <v>774</v>
      </c>
      <c r="D9" s="97" t="s">
        <v>775</v>
      </c>
      <c r="E9" s="97" t="s">
        <v>776</v>
      </c>
      <c r="F9" s="97" t="s">
        <v>319</v>
      </c>
      <c r="G9" s="4">
        <v>5000</v>
      </c>
      <c r="H9" s="4">
        <v>4900</v>
      </c>
      <c r="I9" s="4">
        <v>980</v>
      </c>
      <c r="J9" s="209" t="s">
        <v>0</v>
      </c>
      <c r="K9" s="437"/>
      <c r="L9" s="437"/>
      <c r="N9" s="437"/>
    </row>
    <row r="10" spans="1:14" ht="30" x14ac:dyDescent="0.2">
      <c r="A10" s="97">
        <v>2</v>
      </c>
      <c r="B10" s="97" t="s">
        <v>777</v>
      </c>
      <c r="C10" s="97" t="s">
        <v>778</v>
      </c>
      <c r="D10" s="97" t="s">
        <v>779</v>
      </c>
      <c r="E10" s="97" t="s">
        <v>780</v>
      </c>
      <c r="F10" s="97" t="s">
        <v>319</v>
      </c>
      <c r="G10" s="4">
        <v>2500</v>
      </c>
      <c r="H10" s="4">
        <v>2435</v>
      </c>
      <c r="I10" s="4">
        <v>500</v>
      </c>
      <c r="L10" s="437"/>
      <c r="N10" s="437"/>
    </row>
    <row r="11" spans="1:14" ht="30" x14ac:dyDescent="0.2">
      <c r="A11" s="97">
        <v>3</v>
      </c>
      <c r="B11" s="86" t="s">
        <v>781</v>
      </c>
      <c r="C11" s="86" t="s">
        <v>782</v>
      </c>
      <c r="D11" s="86" t="s">
        <v>783</v>
      </c>
      <c r="E11" s="86" t="s">
        <v>784</v>
      </c>
      <c r="F11" s="97" t="s">
        <v>319</v>
      </c>
      <c r="G11" s="4">
        <v>178.57</v>
      </c>
      <c r="H11" s="4">
        <v>142.57</v>
      </c>
      <c r="I11" s="4">
        <v>34.999999999999993</v>
      </c>
    </row>
    <row r="12" spans="1:14" ht="30" x14ac:dyDescent="0.2">
      <c r="A12" s="97">
        <v>4</v>
      </c>
      <c r="B12" s="86" t="s">
        <v>785</v>
      </c>
      <c r="C12" s="86" t="s">
        <v>786</v>
      </c>
      <c r="D12" s="86" t="s">
        <v>552</v>
      </c>
      <c r="E12" s="86" t="s">
        <v>787</v>
      </c>
      <c r="F12" s="97" t="s">
        <v>319</v>
      </c>
      <c r="G12" s="4">
        <v>62.5</v>
      </c>
      <c r="H12" s="4">
        <v>50</v>
      </c>
      <c r="I12" s="4">
        <v>12.5</v>
      </c>
    </row>
    <row r="13" spans="1:14" ht="30" x14ac:dyDescent="0.2">
      <c r="A13" s="97">
        <v>5</v>
      </c>
      <c r="B13" s="86" t="s">
        <v>788</v>
      </c>
      <c r="C13" s="86" t="s">
        <v>789</v>
      </c>
      <c r="D13" s="86" t="s">
        <v>790</v>
      </c>
      <c r="E13" s="86" t="s">
        <v>784</v>
      </c>
      <c r="F13" s="97" t="s">
        <v>319</v>
      </c>
      <c r="G13" s="4">
        <v>82.908163265306115</v>
      </c>
      <c r="H13" s="4">
        <v>66.658163265306115</v>
      </c>
      <c r="I13" s="4">
        <v>16.249999999999996</v>
      </c>
    </row>
    <row r="14" spans="1:14" ht="45" x14ac:dyDescent="0.2">
      <c r="A14" s="97">
        <v>6</v>
      </c>
      <c r="B14" s="86" t="s">
        <v>791</v>
      </c>
      <c r="C14" s="86" t="s">
        <v>792</v>
      </c>
      <c r="D14" s="86" t="s">
        <v>793</v>
      </c>
      <c r="E14" s="86" t="s">
        <v>794</v>
      </c>
      <c r="F14" s="97" t="s">
        <v>319</v>
      </c>
      <c r="G14" s="4">
        <v>142.86000000000001</v>
      </c>
      <c r="H14" s="4">
        <v>143</v>
      </c>
      <c r="I14" s="4"/>
    </row>
    <row r="15" spans="1:14" ht="30" x14ac:dyDescent="0.2">
      <c r="A15" s="97">
        <v>7</v>
      </c>
      <c r="B15" s="86" t="s">
        <v>795</v>
      </c>
      <c r="C15" s="86" t="s">
        <v>796</v>
      </c>
      <c r="D15" s="86" t="s">
        <v>797</v>
      </c>
      <c r="E15" s="86" t="s">
        <v>798</v>
      </c>
      <c r="F15" s="97" t="s">
        <v>319</v>
      </c>
      <c r="G15" s="4">
        <v>363.52</v>
      </c>
      <c r="H15" s="4">
        <v>292.27</v>
      </c>
      <c r="I15" s="4">
        <v>71.25</v>
      </c>
    </row>
    <row r="16" spans="1:14" ht="30" x14ac:dyDescent="0.2">
      <c r="A16" s="97">
        <v>8</v>
      </c>
      <c r="B16" s="86" t="s">
        <v>799</v>
      </c>
      <c r="C16" s="86" t="s">
        <v>800</v>
      </c>
      <c r="D16" s="86" t="s">
        <v>570</v>
      </c>
      <c r="E16" s="86" t="s">
        <v>801</v>
      </c>
      <c r="F16" s="97" t="s">
        <v>319</v>
      </c>
      <c r="G16" s="4">
        <v>62.5</v>
      </c>
      <c r="H16" s="4">
        <v>62.5</v>
      </c>
      <c r="I16" s="4">
        <v>12.5</v>
      </c>
    </row>
    <row r="17" spans="1:9" ht="30" x14ac:dyDescent="0.2">
      <c r="A17" s="97">
        <v>9</v>
      </c>
      <c r="B17" s="86" t="s">
        <v>802</v>
      </c>
      <c r="C17" s="86" t="s">
        <v>803</v>
      </c>
      <c r="D17" s="86" t="s">
        <v>804</v>
      </c>
      <c r="E17" s="86" t="s">
        <v>805</v>
      </c>
      <c r="F17" s="97" t="s">
        <v>319</v>
      </c>
      <c r="G17" s="4">
        <v>87.5</v>
      </c>
      <c r="H17" s="4">
        <v>70</v>
      </c>
      <c r="I17" s="4">
        <v>17.5</v>
      </c>
    </row>
    <row r="18" spans="1:9" ht="30" x14ac:dyDescent="0.2">
      <c r="A18" s="97">
        <v>10</v>
      </c>
      <c r="B18" s="86" t="s">
        <v>806</v>
      </c>
      <c r="C18" s="86" t="s">
        <v>807</v>
      </c>
      <c r="D18" s="86" t="s">
        <v>808</v>
      </c>
      <c r="E18" s="86" t="s">
        <v>809</v>
      </c>
      <c r="F18" s="97" t="s">
        <v>319</v>
      </c>
      <c r="G18" s="4">
        <v>51.02</v>
      </c>
      <c r="H18" s="4">
        <v>41.02</v>
      </c>
      <c r="I18" s="4">
        <v>10</v>
      </c>
    </row>
    <row r="19" spans="1:9" ht="30" x14ac:dyDescent="0.2">
      <c r="A19" s="97">
        <v>11</v>
      </c>
      <c r="B19" s="86" t="s">
        <v>810</v>
      </c>
      <c r="C19" s="86" t="s">
        <v>811</v>
      </c>
      <c r="D19" s="86" t="s">
        <v>812</v>
      </c>
      <c r="E19" s="86" t="s">
        <v>813</v>
      </c>
      <c r="F19" s="97" t="s">
        <v>319</v>
      </c>
      <c r="G19" s="4">
        <v>140</v>
      </c>
      <c r="H19" s="4">
        <v>112</v>
      </c>
      <c r="I19" s="4">
        <v>28</v>
      </c>
    </row>
    <row r="20" spans="1:9" ht="30" x14ac:dyDescent="0.2">
      <c r="A20" s="97">
        <v>12</v>
      </c>
      <c r="B20" s="86" t="s">
        <v>777</v>
      </c>
      <c r="C20" s="86" t="s">
        <v>786</v>
      </c>
      <c r="D20" s="86" t="s">
        <v>814</v>
      </c>
      <c r="E20" s="86" t="s">
        <v>813</v>
      </c>
      <c r="F20" s="97" t="s">
        <v>319</v>
      </c>
      <c r="G20" s="4">
        <v>140</v>
      </c>
      <c r="H20" s="4">
        <v>112</v>
      </c>
      <c r="I20" s="4">
        <v>28</v>
      </c>
    </row>
    <row r="21" spans="1:9" ht="30" x14ac:dyDescent="0.2">
      <c r="A21" s="97">
        <v>13</v>
      </c>
      <c r="B21" s="86" t="s">
        <v>815</v>
      </c>
      <c r="C21" s="86" t="s">
        <v>816</v>
      </c>
      <c r="D21" s="86" t="s">
        <v>817</v>
      </c>
      <c r="E21" s="86" t="s">
        <v>813</v>
      </c>
      <c r="F21" s="97" t="s">
        <v>319</v>
      </c>
      <c r="G21" s="4">
        <v>178.57</v>
      </c>
      <c r="H21" s="4">
        <v>143.57</v>
      </c>
      <c r="I21" s="4">
        <v>34.999999999999993</v>
      </c>
    </row>
    <row r="22" spans="1:9" ht="45" x14ac:dyDescent="0.2">
      <c r="A22" s="97">
        <v>14</v>
      </c>
      <c r="B22" s="86" t="s">
        <v>818</v>
      </c>
      <c r="C22" s="86" t="s">
        <v>819</v>
      </c>
      <c r="D22" s="86" t="s">
        <v>555</v>
      </c>
      <c r="E22" s="86" t="s">
        <v>820</v>
      </c>
      <c r="F22" s="97" t="s">
        <v>319</v>
      </c>
      <c r="G22" s="4">
        <v>175</v>
      </c>
      <c r="H22" s="4">
        <v>140</v>
      </c>
      <c r="I22" s="4">
        <v>35</v>
      </c>
    </row>
    <row r="23" spans="1:9" ht="45" x14ac:dyDescent="0.2">
      <c r="A23" s="97">
        <v>15</v>
      </c>
      <c r="B23" s="86" t="s">
        <v>791</v>
      </c>
      <c r="C23" s="86" t="s">
        <v>821</v>
      </c>
      <c r="D23" s="86" t="s">
        <v>822</v>
      </c>
      <c r="E23" s="86" t="s">
        <v>823</v>
      </c>
      <c r="F23" s="97" t="s">
        <v>319</v>
      </c>
      <c r="G23" s="4">
        <v>89.29</v>
      </c>
      <c r="H23" s="4">
        <v>71.790000000000006</v>
      </c>
      <c r="I23" s="4">
        <v>17.499999999999996</v>
      </c>
    </row>
    <row r="24" spans="1:9" ht="30" x14ac:dyDescent="0.2">
      <c r="A24" s="97">
        <v>16</v>
      </c>
      <c r="B24" s="86" t="s">
        <v>824</v>
      </c>
      <c r="C24" s="86" t="s">
        <v>825</v>
      </c>
      <c r="D24" s="86" t="s">
        <v>826</v>
      </c>
      <c r="E24" s="86" t="s">
        <v>827</v>
      </c>
      <c r="F24" s="97" t="s">
        <v>319</v>
      </c>
      <c r="G24" s="4">
        <v>31.89</v>
      </c>
      <c r="H24" s="4">
        <v>31.89</v>
      </c>
      <c r="I24" s="4">
        <v>6.25</v>
      </c>
    </row>
    <row r="25" spans="1:9" ht="45" x14ac:dyDescent="0.2">
      <c r="A25" s="97">
        <v>17</v>
      </c>
      <c r="B25" s="86" t="s">
        <v>828</v>
      </c>
      <c r="C25" s="86" t="s">
        <v>829</v>
      </c>
      <c r="D25" s="86" t="s">
        <v>830</v>
      </c>
      <c r="E25" s="86" t="s">
        <v>831</v>
      </c>
      <c r="F25" s="97" t="s">
        <v>319</v>
      </c>
      <c r="G25" s="4">
        <v>89.29</v>
      </c>
      <c r="H25" s="4">
        <v>71.790000000000006</v>
      </c>
      <c r="I25" s="4">
        <v>17.499999999999996</v>
      </c>
    </row>
    <row r="26" spans="1:9" ht="45" x14ac:dyDescent="0.2">
      <c r="A26" s="97">
        <v>18</v>
      </c>
      <c r="B26" s="86" t="s">
        <v>791</v>
      </c>
      <c r="C26" s="86" t="s">
        <v>832</v>
      </c>
      <c r="D26" s="86" t="s">
        <v>833</v>
      </c>
      <c r="E26" s="86" t="s">
        <v>831</v>
      </c>
      <c r="F26" s="97" t="s">
        <v>319</v>
      </c>
      <c r="G26" s="4">
        <v>31.89</v>
      </c>
      <c r="H26" s="4">
        <v>31.89</v>
      </c>
      <c r="I26" s="4">
        <v>6.25</v>
      </c>
    </row>
    <row r="27" spans="1:9" ht="15" x14ac:dyDescent="0.2">
      <c r="A27" s="86" t="s">
        <v>259</v>
      </c>
      <c r="B27" s="86"/>
      <c r="C27" s="86"/>
      <c r="D27" s="86"/>
      <c r="E27" s="86"/>
      <c r="F27" s="97"/>
      <c r="G27" s="4"/>
      <c r="H27" s="4"/>
      <c r="I27" s="4"/>
    </row>
    <row r="28" spans="1:9" ht="15" x14ac:dyDescent="0.3">
      <c r="A28" s="86"/>
      <c r="B28" s="98"/>
      <c r="C28" s="98"/>
      <c r="D28" s="98"/>
      <c r="E28" s="98"/>
      <c r="F28" s="86" t="s">
        <v>394</v>
      </c>
      <c r="G28" s="85">
        <f>SUM(G9:G27)</f>
        <v>9407.3081632653066</v>
      </c>
      <c r="H28" s="85">
        <f>SUM(H9:H27)</f>
        <v>8917.948163265306</v>
      </c>
      <c r="I28" s="85">
        <f>SUM(I9:I27)</f>
        <v>1828.5</v>
      </c>
    </row>
    <row r="29" spans="1:9" ht="15" x14ac:dyDescent="0.3">
      <c r="A29" s="207"/>
      <c r="B29" s="207"/>
      <c r="C29" s="207"/>
      <c r="D29" s="207"/>
      <c r="E29" s="207"/>
      <c r="F29" s="207"/>
      <c r="G29" s="207"/>
      <c r="H29" s="180"/>
      <c r="I29" s="180"/>
    </row>
    <row r="30" spans="1:9" ht="15" x14ac:dyDescent="0.3">
      <c r="A30" s="208" t="s">
        <v>407</v>
      </c>
      <c r="B30" s="208"/>
      <c r="C30" s="207"/>
      <c r="D30" s="207"/>
      <c r="E30" s="207"/>
      <c r="F30" s="207"/>
      <c r="G30" s="207"/>
      <c r="H30" s="180"/>
      <c r="I30" s="180"/>
    </row>
    <row r="31" spans="1:9" ht="15" x14ac:dyDescent="0.3">
      <c r="A31" s="208"/>
      <c r="B31" s="208"/>
      <c r="C31" s="207"/>
      <c r="D31" s="207"/>
      <c r="E31" s="207"/>
      <c r="F31" s="207"/>
      <c r="G31" s="207"/>
      <c r="H31" s="180"/>
      <c r="I31" s="180"/>
    </row>
    <row r="32" spans="1:9" ht="15" x14ac:dyDescent="0.3">
      <c r="A32" s="208"/>
      <c r="B32" s="208"/>
      <c r="C32" s="180"/>
      <c r="D32" s="180"/>
      <c r="E32" s="180"/>
      <c r="F32" s="180"/>
      <c r="G32" s="180"/>
      <c r="H32" s="436"/>
      <c r="I32" s="180"/>
    </row>
    <row r="33" spans="1:9" ht="15" x14ac:dyDescent="0.3">
      <c r="A33" s="208"/>
      <c r="B33" s="208"/>
      <c r="C33" s="180"/>
      <c r="D33" s="180"/>
      <c r="E33" s="180"/>
      <c r="F33" s="180"/>
      <c r="G33" s="180"/>
      <c r="H33" s="436"/>
      <c r="I33" s="180"/>
    </row>
    <row r="34" spans="1:9" x14ac:dyDescent="0.2">
      <c r="A34" s="205"/>
      <c r="B34" s="205"/>
      <c r="C34" s="205"/>
      <c r="D34" s="205"/>
      <c r="E34" s="205"/>
      <c r="F34" s="205"/>
      <c r="G34" s="205"/>
      <c r="H34" s="205"/>
      <c r="I34" s="205"/>
    </row>
    <row r="35" spans="1:9" ht="15" x14ac:dyDescent="0.3">
      <c r="A35" s="186" t="s">
        <v>96</v>
      </c>
      <c r="B35" s="186"/>
      <c r="C35" s="180"/>
      <c r="D35" s="180"/>
      <c r="E35" s="180"/>
      <c r="F35" s="180"/>
      <c r="G35" s="180"/>
      <c r="H35" s="180"/>
      <c r="I35" s="180"/>
    </row>
    <row r="36" spans="1:9" ht="15" x14ac:dyDescent="0.3">
      <c r="A36" s="180"/>
      <c r="B36" s="180"/>
      <c r="C36" s="180"/>
      <c r="D36" s="180"/>
      <c r="E36" s="180"/>
      <c r="F36" s="180"/>
      <c r="G36" s="180"/>
      <c r="H36" s="180"/>
      <c r="I36" s="180"/>
    </row>
    <row r="37" spans="1:9" ht="15" x14ac:dyDescent="0.3">
      <c r="A37" s="180"/>
      <c r="B37" s="180"/>
      <c r="C37" s="180"/>
      <c r="D37" s="180"/>
      <c r="E37" s="184"/>
      <c r="F37" s="184"/>
      <c r="G37" s="184"/>
      <c r="H37" s="180"/>
      <c r="I37" s="180"/>
    </row>
    <row r="38" spans="1:9" ht="15" x14ac:dyDescent="0.3">
      <c r="A38" s="186"/>
      <c r="B38" s="186"/>
      <c r="C38" s="186" t="s">
        <v>356</v>
      </c>
      <c r="D38" s="186"/>
      <c r="E38" s="186"/>
      <c r="F38" s="186"/>
      <c r="G38" s="186"/>
      <c r="H38" s="180"/>
      <c r="I38" s="180"/>
    </row>
    <row r="39" spans="1:9" ht="15" x14ac:dyDescent="0.3">
      <c r="A39" s="180"/>
      <c r="B39" s="180"/>
      <c r="C39" s="180" t="s">
        <v>355</v>
      </c>
      <c r="D39" s="180"/>
      <c r="E39" s="180"/>
      <c r="F39" s="180"/>
      <c r="G39" s="180"/>
      <c r="H39" s="180"/>
      <c r="I39" s="180"/>
    </row>
    <row r="40" spans="1:9" x14ac:dyDescent="0.2">
      <c r="A40" s="188"/>
      <c r="B40" s="188"/>
      <c r="C40" s="188" t="s">
        <v>127</v>
      </c>
      <c r="D40" s="188"/>
      <c r="E40" s="188"/>
      <c r="F40" s="188"/>
      <c r="G40" s="188"/>
    </row>
  </sheetData>
  <mergeCells count="2">
    <mergeCell ref="I1:J1"/>
    <mergeCell ref="I2:J2"/>
  </mergeCells>
  <printOptions gridLines="1"/>
  <pageMargins left="0.25" right="0.25" top="0.75" bottom="0.75" header="0.3" footer="0.3"/>
  <pageSetup paperSize="9" scale="8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3" t="s">
        <v>408</v>
      </c>
      <c r="B1" s="76"/>
      <c r="C1" s="76"/>
      <c r="D1" s="76"/>
      <c r="E1" s="76"/>
      <c r="F1" s="76"/>
      <c r="G1" s="454" t="s">
        <v>97</v>
      </c>
      <c r="H1" s="454"/>
      <c r="I1" s="336"/>
    </row>
    <row r="2" spans="1:9" ht="15" x14ac:dyDescent="0.3">
      <c r="A2" s="75" t="s">
        <v>128</v>
      </c>
      <c r="B2" s="76"/>
      <c r="C2" s="76"/>
      <c r="D2" s="76"/>
      <c r="E2" s="76"/>
      <c r="F2" s="76"/>
      <c r="G2" s="452" t="str">
        <f>'ფორმა N1'!L2</f>
        <v>09/01/2020-09/21/2020</v>
      </c>
      <c r="H2" s="452"/>
      <c r="I2" s="75"/>
    </row>
    <row r="3" spans="1:9" ht="15" x14ac:dyDescent="0.3">
      <c r="A3" s="75"/>
      <c r="B3" s="75"/>
      <c r="C3" s="75"/>
      <c r="D3" s="75"/>
      <c r="E3" s="75"/>
      <c r="F3" s="75"/>
      <c r="G3" s="253"/>
      <c r="H3" s="253"/>
      <c r="I3" s="336"/>
    </row>
    <row r="4" spans="1:9" ht="15" x14ac:dyDescent="0.3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9" ht="15" x14ac:dyDescent="0.3">
      <c r="A5" s="398" t="str">
        <f>'ფორმა N1'!A5</f>
        <v>მპგ "ერთიანი ნაციონალური მოძრაობა"</v>
      </c>
      <c r="B5" s="79"/>
      <c r="C5" s="79"/>
      <c r="D5" s="79"/>
      <c r="E5" s="79"/>
      <c r="F5" s="79"/>
      <c r="G5" s="80"/>
      <c r="H5" s="80"/>
      <c r="I5" s="80"/>
    </row>
    <row r="6" spans="1:9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9" ht="15" x14ac:dyDescent="0.2">
      <c r="A7" s="252"/>
      <c r="B7" s="252"/>
      <c r="C7" s="252"/>
      <c r="D7" s="252"/>
      <c r="E7" s="252"/>
      <c r="F7" s="252"/>
      <c r="G7" s="77"/>
      <c r="H7" s="77"/>
      <c r="I7" s="336"/>
    </row>
    <row r="8" spans="1:9" ht="45" x14ac:dyDescent="0.2">
      <c r="A8" s="332" t="s">
        <v>64</v>
      </c>
      <c r="B8" s="78" t="s">
        <v>312</v>
      </c>
      <c r="C8" s="89" t="s">
        <v>313</v>
      </c>
      <c r="D8" s="89" t="s">
        <v>215</v>
      </c>
      <c r="E8" s="89" t="s">
        <v>316</v>
      </c>
      <c r="F8" s="89" t="s">
        <v>315</v>
      </c>
      <c r="G8" s="89" t="s">
        <v>352</v>
      </c>
      <c r="H8" s="78" t="s">
        <v>10</v>
      </c>
      <c r="I8" s="78" t="s">
        <v>9</v>
      </c>
    </row>
    <row r="9" spans="1:9" ht="15" x14ac:dyDescent="0.2">
      <c r="A9" s="333"/>
      <c r="B9" s="334"/>
      <c r="C9" s="97"/>
      <c r="D9" s="97"/>
      <c r="E9" s="97"/>
      <c r="F9" s="97"/>
      <c r="G9" s="97"/>
      <c r="H9" s="4"/>
      <c r="I9" s="4"/>
    </row>
    <row r="10" spans="1:9" ht="15" x14ac:dyDescent="0.2">
      <c r="A10" s="333"/>
      <c r="B10" s="334"/>
      <c r="C10" s="97"/>
      <c r="D10" s="97"/>
      <c r="E10" s="97"/>
      <c r="F10" s="97"/>
      <c r="G10" s="97"/>
      <c r="H10" s="4"/>
      <c r="I10" s="4"/>
    </row>
    <row r="11" spans="1:9" ht="15" x14ac:dyDescent="0.2">
      <c r="A11" s="333"/>
      <c r="B11" s="334"/>
      <c r="C11" s="86"/>
      <c r="D11" s="86"/>
      <c r="E11" s="86"/>
      <c r="F11" s="86"/>
      <c r="G11" s="86"/>
      <c r="H11" s="4"/>
      <c r="I11" s="4"/>
    </row>
    <row r="12" spans="1:9" ht="15" x14ac:dyDescent="0.2">
      <c r="A12" s="333"/>
      <c r="B12" s="334"/>
      <c r="C12" s="86"/>
      <c r="D12" s="86"/>
      <c r="E12" s="86"/>
      <c r="F12" s="86"/>
      <c r="G12" s="86"/>
      <c r="H12" s="4"/>
      <c r="I12" s="4"/>
    </row>
    <row r="13" spans="1:9" ht="15" x14ac:dyDescent="0.2">
      <c r="A13" s="333"/>
      <c r="B13" s="334"/>
      <c r="C13" s="86"/>
      <c r="D13" s="86"/>
      <c r="E13" s="86"/>
      <c r="F13" s="86"/>
      <c r="G13" s="86"/>
      <c r="H13" s="4"/>
      <c r="I13" s="4"/>
    </row>
    <row r="14" spans="1:9" ht="15" x14ac:dyDescent="0.2">
      <c r="A14" s="333"/>
      <c r="B14" s="334"/>
      <c r="C14" s="86"/>
      <c r="D14" s="86"/>
      <c r="E14" s="86"/>
      <c r="F14" s="86"/>
      <c r="G14" s="86"/>
      <c r="H14" s="4"/>
      <c r="I14" s="4"/>
    </row>
    <row r="15" spans="1:9" ht="15" x14ac:dyDescent="0.2">
      <c r="A15" s="333"/>
      <c r="B15" s="334"/>
      <c r="C15" s="86"/>
      <c r="D15" s="86"/>
      <c r="E15" s="86"/>
      <c r="F15" s="86"/>
      <c r="G15" s="86"/>
      <c r="H15" s="4"/>
      <c r="I15" s="4"/>
    </row>
    <row r="16" spans="1:9" ht="15" x14ac:dyDescent="0.2">
      <c r="A16" s="333"/>
      <c r="B16" s="334"/>
      <c r="C16" s="86"/>
      <c r="D16" s="86"/>
      <c r="E16" s="86"/>
      <c r="F16" s="86"/>
      <c r="G16" s="86"/>
      <c r="H16" s="4"/>
      <c r="I16" s="4"/>
    </row>
    <row r="17" spans="1:9" ht="15" x14ac:dyDescent="0.2">
      <c r="A17" s="333"/>
      <c r="B17" s="334"/>
      <c r="C17" s="86"/>
      <c r="D17" s="86"/>
      <c r="E17" s="86"/>
      <c r="F17" s="86"/>
      <c r="G17" s="86"/>
      <c r="H17" s="4"/>
      <c r="I17" s="4"/>
    </row>
    <row r="18" spans="1:9" ht="15" x14ac:dyDescent="0.2">
      <c r="A18" s="333"/>
      <c r="B18" s="334"/>
      <c r="C18" s="86"/>
      <c r="D18" s="86"/>
      <c r="E18" s="86"/>
      <c r="F18" s="86"/>
      <c r="G18" s="86"/>
      <c r="H18" s="4"/>
      <c r="I18" s="4"/>
    </row>
    <row r="19" spans="1:9" ht="15" x14ac:dyDescent="0.2">
      <c r="A19" s="333"/>
      <c r="B19" s="334"/>
      <c r="C19" s="86"/>
      <c r="D19" s="86"/>
      <c r="E19" s="86"/>
      <c r="F19" s="86"/>
      <c r="G19" s="86"/>
      <c r="H19" s="4"/>
      <c r="I19" s="4"/>
    </row>
    <row r="20" spans="1:9" ht="15" x14ac:dyDescent="0.2">
      <c r="A20" s="333"/>
      <c r="B20" s="334"/>
      <c r="C20" s="86"/>
      <c r="D20" s="86"/>
      <c r="E20" s="86"/>
      <c r="F20" s="86"/>
      <c r="G20" s="86"/>
      <c r="H20" s="4"/>
      <c r="I20" s="4"/>
    </row>
    <row r="21" spans="1:9" ht="15" x14ac:dyDescent="0.2">
      <c r="A21" s="333"/>
      <c r="B21" s="334"/>
      <c r="C21" s="86"/>
      <c r="D21" s="86"/>
      <c r="E21" s="86"/>
      <c r="F21" s="86"/>
      <c r="G21" s="86"/>
      <c r="H21" s="4"/>
      <c r="I21" s="4"/>
    </row>
    <row r="22" spans="1:9" ht="15" x14ac:dyDescent="0.2">
      <c r="A22" s="333"/>
      <c r="B22" s="334"/>
      <c r="C22" s="86"/>
      <c r="D22" s="86"/>
      <c r="E22" s="86"/>
      <c r="F22" s="86"/>
      <c r="G22" s="86"/>
      <c r="H22" s="4"/>
      <c r="I22" s="4"/>
    </row>
    <row r="23" spans="1:9" ht="15" x14ac:dyDescent="0.2">
      <c r="A23" s="333"/>
      <c r="B23" s="334"/>
      <c r="C23" s="86"/>
      <c r="D23" s="86"/>
      <c r="E23" s="86"/>
      <c r="F23" s="86"/>
      <c r="G23" s="86"/>
      <c r="H23" s="4"/>
      <c r="I23" s="4"/>
    </row>
    <row r="24" spans="1:9" ht="15" x14ac:dyDescent="0.2">
      <c r="A24" s="333"/>
      <c r="B24" s="334"/>
      <c r="C24" s="86"/>
      <c r="D24" s="86"/>
      <c r="E24" s="86"/>
      <c r="F24" s="86"/>
      <c r="G24" s="86"/>
      <c r="H24" s="4"/>
      <c r="I24" s="4"/>
    </row>
    <row r="25" spans="1:9" ht="15" x14ac:dyDescent="0.2">
      <c r="A25" s="333"/>
      <c r="B25" s="334"/>
      <c r="C25" s="86"/>
      <c r="D25" s="86"/>
      <c r="E25" s="86"/>
      <c r="F25" s="86"/>
      <c r="G25" s="86"/>
      <c r="H25" s="4"/>
      <c r="I25" s="4"/>
    </row>
    <row r="26" spans="1:9" ht="15" x14ac:dyDescent="0.2">
      <c r="A26" s="333"/>
      <c r="B26" s="334"/>
      <c r="C26" s="86"/>
      <c r="D26" s="86"/>
      <c r="E26" s="86"/>
      <c r="F26" s="86"/>
      <c r="G26" s="86"/>
      <c r="H26" s="4"/>
      <c r="I26" s="4"/>
    </row>
    <row r="27" spans="1:9" ht="15" x14ac:dyDescent="0.2">
      <c r="A27" s="333"/>
      <c r="B27" s="334"/>
      <c r="C27" s="86"/>
      <c r="D27" s="86"/>
      <c r="E27" s="86"/>
      <c r="F27" s="86"/>
      <c r="G27" s="86"/>
      <c r="H27" s="4"/>
      <c r="I27" s="4"/>
    </row>
    <row r="28" spans="1:9" ht="15" x14ac:dyDescent="0.2">
      <c r="A28" s="333"/>
      <c r="B28" s="334"/>
      <c r="C28" s="86"/>
      <c r="D28" s="86"/>
      <c r="E28" s="86"/>
      <c r="F28" s="86"/>
      <c r="G28" s="86"/>
      <c r="H28" s="4"/>
      <c r="I28" s="4"/>
    </row>
    <row r="29" spans="1:9" ht="15" x14ac:dyDescent="0.2">
      <c r="A29" s="333"/>
      <c r="B29" s="334"/>
      <c r="C29" s="86"/>
      <c r="D29" s="86"/>
      <c r="E29" s="86"/>
      <c r="F29" s="86"/>
      <c r="G29" s="86"/>
      <c r="H29" s="4"/>
      <c r="I29" s="4"/>
    </row>
    <row r="30" spans="1:9" ht="15" x14ac:dyDescent="0.2">
      <c r="A30" s="333"/>
      <c r="B30" s="334"/>
      <c r="C30" s="86"/>
      <c r="D30" s="86"/>
      <c r="E30" s="86"/>
      <c r="F30" s="86"/>
      <c r="G30" s="86"/>
      <c r="H30" s="4"/>
      <c r="I30" s="4"/>
    </row>
    <row r="31" spans="1:9" ht="15" x14ac:dyDescent="0.2">
      <c r="A31" s="333"/>
      <c r="B31" s="334"/>
      <c r="C31" s="86"/>
      <c r="D31" s="86"/>
      <c r="E31" s="86"/>
      <c r="F31" s="86"/>
      <c r="G31" s="86"/>
      <c r="H31" s="4"/>
      <c r="I31" s="4"/>
    </row>
    <row r="32" spans="1:9" ht="15" x14ac:dyDescent="0.2">
      <c r="A32" s="333"/>
      <c r="B32" s="334"/>
      <c r="C32" s="86"/>
      <c r="D32" s="86"/>
      <c r="E32" s="86"/>
      <c r="F32" s="86"/>
      <c r="G32" s="86"/>
      <c r="H32" s="4"/>
      <c r="I32" s="4"/>
    </row>
    <row r="33" spans="1:9" ht="15" x14ac:dyDescent="0.2">
      <c r="A33" s="333"/>
      <c r="B33" s="334"/>
      <c r="C33" s="86"/>
      <c r="D33" s="86"/>
      <c r="E33" s="86"/>
      <c r="F33" s="86"/>
      <c r="G33" s="86"/>
      <c r="H33" s="4"/>
      <c r="I33" s="4"/>
    </row>
    <row r="34" spans="1:9" ht="15" x14ac:dyDescent="0.3">
      <c r="A34" s="333"/>
      <c r="B34" s="335"/>
      <c r="C34" s="98"/>
      <c r="D34" s="98"/>
      <c r="E34" s="98"/>
      <c r="F34" s="98"/>
      <c r="G34" s="98" t="s">
        <v>311</v>
      </c>
      <c r="H34" s="85">
        <f>SUM(H9:H33)</f>
        <v>0</v>
      </c>
      <c r="I34" s="85">
        <f>SUM(I9:I33)</f>
        <v>0</v>
      </c>
    </row>
    <row r="35" spans="1:9" ht="15" x14ac:dyDescent="0.3">
      <c r="A35" s="45"/>
      <c r="B35" s="45"/>
      <c r="C35" s="45"/>
      <c r="D35" s="45"/>
      <c r="E35" s="45"/>
      <c r="F35" s="45"/>
      <c r="G35" s="2"/>
      <c r="H35" s="2"/>
    </row>
    <row r="36" spans="1:9" ht="15" x14ac:dyDescent="0.3">
      <c r="A36" s="197" t="s">
        <v>409</v>
      </c>
      <c r="B36" s="45"/>
      <c r="C36" s="45"/>
      <c r="D36" s="45"/>
      <c r="E36" s="45"/>
      <c r="F36" s="45"/>
      <c r="G36" s="2"/>
      <c r="H36" s="2"/>
    </row>
    <row r="37" spans="1:9" ht="15" x14ac:dyDescent="0.3">
      <c r="A37" s="197"/>
      <c r="B37" s="45"/>
      <c r="C37" s="45"/>
      <c r="D37" s="45"/>
      <c r="E37" s="45"/>
      <c r="F37" s="45"/>
      <c r="G37" s="2"/>
      <c r="H37" s="2"/>
    </row>
    <row r="38" spans="1:9" ht="15" x14ac:dyDescent="0.3">
      <c r="A38" s="197"/>
      <c r="B38" s="2"/>
      <c r="C38" s="2"/>
      <c r="D38" s="2"/>
      <c r="E38" s="2"/>
      <c r="F38" s="2"/>
      <c r="G38" s="2"/>
      <c r="H38" s="2"/>
    </row>
    <row r="39" spans="1:9" ht="15" x14ac:dyDescent="0.3">
      <c r="A39" s="197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8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8"/>
      <c r="B44" s="68" t="s">
        <v>254</v>
      </c>
      <c r="C44" s="68"/>
      <c r="D44" s="68"/>
      <c r="E44" s="68"/>
      <c r="F44" s="68"/>
      <c r="G44" s="2"/>
      <c r="H44" s="12"/>
    </row>
    <row r="45" spans="1:9" ht="15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">
      <c r="A46" s="65"/>
      <c r="B46" s="65" t="s">
        <v>127</v>
      </c>
      <c r="C46" s="65"/>
      <c r="D46" s="65"/>
      <c r="E46" s="65"/>
      <c r="F46" s="6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81" customWidth="1"/>
    <col min="2" max="2" width="13.140625" style="181" customWidth="1"/>
    <col min="3" max="3" width="15.140625" style="181" customWidth="1"/>
    <col min="4" max="4" width="18" style="181" customWidth="1"/>
    <col min="5" max="5" width="20.5703125" style="181" customWidth="1"/>
    <col min="6" max="6" width="21.28515625" style="181" customWidth="1"/>
    <col min="7" max="7" width="15.140625" style="181" customWidth="1"/>
    <col min="8" max="8" width="15.5703125" style="181" customWidth="1"/>
    <col min="9" max="9" width="13.42578125" style="181" customWidth="1"/>
    <col min="10" max="10" width="0" style="181" hidden="1" customWidth="1"/>
    <col min="11" max="16384" width="9.140625" style="181"/>
  </cols>
  <sheetData>
    <row r="1" spans="1:10" ht="15" x14ac:dyDescent="0.3">
      <c r="A1" s="73" t="s">
        <v>410</v>
      </c>
      <c r="B1" s="73"/>
      <c r="C1" s="76"/>
      <c r="D1" s="76"/>
      <c r="E1" s="76"/>
      <c r="F1" s="76"/>
      <c r="G1" s="454" t="s">
        <v>97</v>
      </c>
      <c r="H1" s="454"/>
    </row>
    <row r="2" spans="1:10" ht="15" x14ac:dyDescent="0.3">
      <c r="A2" s="75" t="s">
        <v>128</v>
      </c>
      <c r="B2" s="73"/>
      <c r="C2" s="76"/>
      <c r="D2" s="76"/>
      <c r="E2" s="76"/>
      <c r="F2" s="76"/>
      <c r="G2" s="452" t="str">
        <f>'ფორმა N1'!L2</f>
        <v>09/01/2020-09/21/2020</v>
      </c>
      <c r="H2" s="452"/>
    </row>
    <row r="3" spans="1:10" ht="15" x14ac:dyDescent="0.3">
      <c r="A3" s="75"/>
      <c r="B3" s="75"/>
      <c r="C3" s="75"/>
      <c r="D3" s="75"/>
      <c r="E3" s="75"/>
      <c r="F3" s="75"/>
      <c r="G3" s="253"/>
      <c r="H3" s="253"/>
    </row>
    <row r="4" spans="1:10" ht="15" x14ac:dyDescent="0.3">
      <c r="A4" s="76" t="s">
        <v>257</v>
      </c>
      <c r="B4" s="76"/>
      <c r="C4" s="76"/>
      <c r="D4" s="76"/>
      <c r="E4" s="76"/>
      <c r="F4" s="76"/>
      <c r="G4" s="75"/>
      <c r="H4" s="75"/>
    </row>
    <row r="5" spans="1:10" ht="15" x14ac:dyDescent="0.3">
      <c r="A5" s="398" t="str">
        <f>'ფორმა N1'!A5</f>
        <v>მპგ "ერთიანი ნაციონალური მოძრაობა"</v>
      </c>
      <c r="B5" s="79"/>
      <c r="C5" s="79"/>
      <c r="D5" s="79"/>
      <c r="E5" s="79"/>
      <c r="F5" s="79"/>
      <c r="G5" s="80"/>
      <c r="H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</row>
    <row r="7" spans="1:10" ht="15" x14ac:dyDescent="0.2">
      <c r="A7" s="252"/>
      <c r="B7" s="252"/>
      <c r="C7" s="252"/>
      <c r="D7" s="252"/>
      <c r="E7" s="252"/>
      <c r="F7" s="252"/>
      <c r="G7" s="77"/>
      <c r="H7" s="77"/>
    </row>
    <row r="8" spans="1:10" ht="30" x14ac:dyDescent="0.2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320</v>
      </c>
      <c r="F8" s="89" t="s">
        <v>314</v>
      </c>
      <c r="G8" s="78" t="s">
        <v>10</v>
      </c>
      <c r="H8" s="78" t="s">
        <v>9</v>
      </c>
      <c r="J8" s="209" t="s">
        <v>319</v>
      </c>
    </row>
    <row r="9" spans="1:10" ht="15" x14ac:dyDescent="0.2">
      <c r="A9" s="97"/>
      <c r="B9" s="97"/>
      <c r="C9" s="97"/>
      <c r="D9" s="97"/>
      <c r="E9" s="97"/>
      <c r="F9" s="97"/>
      <c r="G9" s="4"/>
      <c r="H9" s="4"/>
      <c r="J9" s="209" t="s">
        <v>0</v>
      </c>
    </row>
    <row r="10" spans="1:10" ht="15" x14ac:dyDescent="0.2">
      <c r="A10" s="97"/>
      <c r="B10" s="97"/>
      <c r="C10" s="97"/>
      <c r="D10" s="97"/>
      <c r="E10" s="97"/>
      <c r="F10" s="97"/>
      <c r="G10" s="4"/>
      <c r="H10" s="4"/>
    </row>
    <row r="11" spans="1:10" ht="15" x14ac:dyDescent="0.2">
      <c r="A11" s="86"/>
      <c r="B11" s="86"/>
      <c r="C11" s="86"/>
      <c r="D11" s="86"/>
      <c r="E11" s="86"/>
      <c r="F11" s="86"/>
      <c r="G11" s="4"/>
      <c r="H11" s="4"/>
    </row>
    <row r="12" spans="1:10" ht="15" x14ac:dyDescent="0.2">
      <c r="A12" s="86"/>
      <c r="B12" s="86"/>
      <c r="C12" s="86"/>
      <c r="D12" s="86"/>
      <c r="E12" s="86"/>
      <c r="F12" s="86"/>
      <c r="G12" s="4"/>
      <c r="H12" s="4"/>
    </row>
    <row r="13" spans="1:10" ht="15" x14ac:dyDescent="0.2">
      <c r="A13" s="86"/>
      <c r="B13" s="86"/>
      <c r="C13" s="86"/>
      <c r="D13" s="86"/>
      <c r="E13" s="86"/>
      <c r="F13" s="86"/>
      <c r="G13" s="4"/>
      <c r="H13" s="4"/>
    </row>
    <row r="14" spans="1:10" ht="15" x14ac:dyDescent="0.2">
      <c r="A14" s="86"/>
      <c r="B14" s="86"/>
      <c r="C14" s="86"/>
      <c r="D14" s="86"/>
      <c r="E14" s="86"/>
      <c r="F14" s="86"/>
      <c r="G14" s="4"/>
      <c r="H14" s="4"/>
    </row>
    <row r="15" spans="1:10" ht="15" x14ac:dyDescent="0.2">
      <c r="A15" s="86"/>
      <c r="B15" s="86"/>
      <c r="C15" s="86"/>
      <c r="D15" s="86"/>
      <c r="E15" s="86"/>
      <c r="F15" s="86"/>
      <c r="G15" s="4"/>
      <c r="H15" s="4"/>
    </row>
    <row r="16" spans="1:10" ht="15" x14ac:dyDescent="0.2">
      <c r="A16" s="86"/>
      <c r="B16" s="86"/>
      <c r="C16" s="86"/>
      <c r="D16" s="86"/>
      <c r="E16" s="86"/>
      <c r="F16" s="86"/>
      <c r="G16" s="4"/>
      <c r="H16" s="4"/>
    </row>
    <row r="17" spans="1:8" ht="15" x14ac:dyDescent="0.2">
      <c r="A17" s="86"/>
      <c r="B17" s="86"/>
      <c r="C17" s="86"/>
      <c r="D17" s="86"/>
      <c r="E17" s="86"/>
      <c r="F17" s="86"/>
      <c r="G17" s="4"/>
      <c r="H17" s="4"/>
    </row>
    <row r="18" spans="1:8" ht="15" x14ac:dyDescent="0.2">
      <c r="A18" s="86"/>
      <c r="B18" s="86"/>
      <c r="C18" s="86"/>
      <c r="D18" s="86"/>
      <c r="E18" s="86"/>
      <c r="F18" s="86"/>
      <c r="G18" s="4"/>
      <c r="H18" s="4"/>
    </row>
    <row r="19" spans="1:8" ht="15" x14ac:dyDescent="0.2">
      <c r="A19" s="86"/>
      <c r="B19" s="86"/>
      <c r="C19" s="86"/>
      <c r="D19" s="86"/>
      <c r="E19" s="86"/>
      <c r="F19" s="86"/>
      <c r="G19" s="4"/>
      <c r="H19" s="4"/>
    </row>
    <row r="20" spans="1:8" ht="15" x14ac:dyDescent="0.2">
      <c r="A20" s="86"/>
      <c r="B20" s="86"/>
      <c r="C20" s="86"/>
      <c r="D20" s="86"/>
      <c r="E20" s="86"/>
      <c r="F20" s="86"/>
      <c r="G20" s="4"/>
      <c r="H20" s="4"/>
    </row>
    <row r="21" spans="1:8" ht="15" x14ac:dyDescent="0.2">
      <c r="A21" s="86"/>
      <c r="B21" s="86"/>
      <c r="C21" s="86"/>
      <c r="D21" s="86"/>
      <c r="E21" s="86"/>
      <c r="F21" s="86"/>
      <c r="G21" s="4"/>
      <c r="H21" s="4"/>
    </row>
    <row r="22" spans="1:8" ht="15" x14ac:dyDescent="0.2">
      <c r="A22" s="86"/>
      <c r="B22" s="86"/>
      <c r="C22" s="86"/>
      <c r="D22" s="86"/>
      <c r="E22" s="86"/>
      <c r="F22" s="86"/>
      <c r="G22" s="4"/>
      <c r="H22" s="4"/>
    </row>
    <row r="23" spans="1:8" ht="15" x14ac:dyDescent="0.2">
      <c r="A23" s="86"/>
      <c r="B23" s="86"/>
      <c r="C23" s="86"/>
      <c r="D23" s="86"/>
      <c r="E23" s="86"/>
      <c r="F23" s="86"/>
      <c r="G23" s="4"/>
      <c r="H23" s="4"/>
    </row>
    <row r="24" spans="1:8" ht="15" x14ac:dyDescent="0.2">
      <c r="A24" s="86"/>
      <c r="B24" s="86"/>
      <c r="C24" s="86"/>
      <c r="D24" s="86"/>
      <c r="E24" s="86"/>
      <c r="F24" s="86"/>
      <c r="G24" s="4"/>
      <c r="H24" s="4"/>
    </row>
    <row r="25" spans="1:8" ht="15" x14ac:dyDescent="0.2">
      <c r="A25" s="86"/>
      <c r="B25" s="86"/>
      <c r="C25" s="86"/>
      <c r="D25" s="86"/>
      <c r="E25" s="86"/>
      <c r="F25" s="86"/>
      <c r="G25" s="4"/>
      <c r="H25" s="4"/>
    </row>
    <row r="26" spans="1:8" ht="15" x14ac:dyDescent="0.2">
      <c r="A26" s="86"/>
      <c r="B26" s="86"/>
      <c r="C26" s="86"/>
      <c r="D26" s="86"/>
      <c r="E26" s="86"/>
      <c r="F26" s="86"/>
      <c r="G26" s="4"/>
      <c r="H26" s="4"/>
    </row>
    <row r="27" spans="1:8" ht="15" x14ac:dyDescent="0.2">
      <c r="A27" s="86"/>
      <c r="B27" s="86"/>
      <c r="C27" s="86"/>
      <c r="D27" s="86"/>
      <c r="E27" s="86"/>
      <c r="F27" s="86"/>
      <c r="G27" s="4"/>
      <c r="H27" s="4"/>
    </row>
    <row r="28" spans="1:8" ht="15" x14ac:dyDescent="0.2">
      <c r="A28" s="86"/>
      <c r="B28" s="86"/>
      <c r="C28" s="86"/>
      <c r="D28" s="86"/>
      <c r="E28" s="86"/>
      <c r="F28" s="86"/>
      <c r="G28" s="4"/>
      <c r="H28" s="4"/>
    </row>
    <row r="29" spans="1:8" ht="15" x14ac:dyDescent="0.2">
      <c r="A29" s="86"/>
      <c r="B29" s="86"/>
      <c r="C29" s="86"/>
      <c r="D29" s="86"/>
      <c r="E29" s="86"/>
      <c r="F29" s="86"/>
      <c r="G29" s="4"/>
      <c r="H29" s="4"/>
    </row>
    <row r="30" spans="1:8" ht="15" x14ac:dyDescent="0.2">
      <c r="A30" s="86"/>
      <c r="B30" s="86"/>
      <c r="C30" s="86"/>
      <c r="D30" s="86"/>
      <c r="E30" s="86"/>
      <c r="F30" s="86"/>
      <c r="G30" s="4"/>
      <c r="H30" s="4"/>
    </row>
    <row r="31" spans="1:8" ht="15" x14ac:dyDescent="0.2">
      <c r="A31" s="86"/>
      <c r="B31" s="86"/>
      <c r="C31" s="86"/>
      <c r="D31" s="86"/>
      <c r="E31" s="86"/>
      <c r="F31" s="86"/>
      <c r="G31" s="4"/>
      <c r="H31" s="4"/>
    </row>
    <row r="32" spans="1:8" ht="15" x14ac:dyDescent="0.2">
      <c r="A32" s="86"/>
      <c r="B32" s="86"/>
      <c r="C32" s="86"/>
      <c r="D32" s="86"/>
      <c r="E32" s="86"/>
      <c r="F32" s="86"/>
      <c r="G32" s="4"/>
      <c r="H32" s="4"/>
    </row>
    <row r="33" spans="1:9" ht="15" x14ac:dyDescent="0.2">
      <c r="A33" s="86"/>
      <c r="B33" s="86"/>
      <c r="C33" s="86"/>
      <c r="D33" s="86"/>
      <c r="E33" s="86"/>
      <c r="F33" s="86"/>
      <c r="G33" s="4"/>
      <c r="H33" s="4"/>
    </row>
    <row r="34" spans="1:9" ht="15" x14ac:dyDescent="0.3">
      <c r="A34" s="86"/>
      <c r="B34" s="98"/>
      <c r="C34" s="98"/>
      <c r="D34" s="98"/>
      <c r="E34" s="98"/>
      <c r="F34" s="98" t="s">
        <v>318</v>
      </c>
      <c r="G34" s="85">
        <f>SUM(G9:G33)</f>
        <v>0</v>
      </c>
      <c r="H34" s="85">
        <f>SUM(H9:H33)</f>
        <v>0</v>
      </c>
    </row>
    <row r="35" spans="1:9" ht="15" x14ac:dyDescent="0.3">
      <c r="A35" s="207"/>
      <c r="B35" s="207"/>
      <c r="C35" s="207"/>
      <c r="D35" s="207"/>
      <c r="E35" s="207"/>
      <c r="F35" s="207"/>
      <c r="G35" s="207"/>
      <c r="H35" s="180"/>
      <c r="I35" s="180"/>
    </row>
    <row r="36" spans="1:9" ht="15" x14ac:dyDescent="0.3">
      <c r="A36" s="208" t="s">
        <v>411</v>
      </c>
      <c r="B36" s="208"/>
      <c r="C36" s="207"/>
      <c r="D36" s="207"/>
      <c r="E36" s="207"/>
      <c r="F36" s="207"/>
      <c r="G36" s="207"/>
      <c r="H36" s="180"/>
      <c r="I36" s="180"/>
    </row>
    <row r="37" spans="1:9" ht="15" x14ac:dyDescent="0.3">
      <c r="A37" s="208"/>
      <c r="B37" s="208"/>
      <c r="C37" s="207"/>
      <c r="D37" s="207"/>
      <c r="E37" s="207"/>
      <c r="F37" s="207"/>
      <c r="G37" s="207"/>
      <c r="H37" s="180"/>
      <c r="I37" s="180"/>
    </row>
    <row r="38" spans="1:9" ht="15" x14ac:dyDescent="0.3">
      <c r="A38" s="208"/>
      <c r="B38" s="208"/>
      <c r="C38" s="180"/>
      <c r="D38" s="180"/>
      <c r="E38" s="180"/>
      <c r="F38" s="180"/>
      <c r="G38" s="180"/>
      <c r="H38" s="180"/>
      <c r="I38" s="180"/>
    </row>
    <row r="39" spans="1:9" ht="15" x14ac:dyDescent="0.3">
      <c r="A39" s="208"/>
      <c r="B39" s="208"/>
      <c r="C39" s="180"/>
      <c r="D39" s="180"/>
      <c r="E39" s="180"/>
      <c r="F39" s="180"/>
      <c r="G39" s="180"/>
      <c r="H39" s="180"/>
      <c r="I39" s="180"/>
    </row>
    <row r="40" spans="1:9" x14ac:dyDescent="0.2">
      <c r="A40" s="205"/>
      <c r="B40" s="205"/>
      <c r="C40" s="205"/>
      <c r="D40" s="205"/>
      <c r="E40" s="205"/>
      <c r="F40" s="205"/>
      <c r="G40" s="205"/>
      <c r="H40" s="205"/>
      <c r="I40" s="205"/>
    </row>
    <row r="41" spans="1:9" ht="15" x14ac:dyDescent="0.3">
      <c r="A41" s="186" t="s">
        <v>96</v>
      </c>
      <c r="B41" s="186"/>
      <c r="C41" s="180"/>
      <c r="D41" s="180"/>
      <c r="E41" s="180"/>
      <c r="F41" s="180"/>
      <c r="G41" s="180"/>
      <c r="H41" s="180"/>
      <c r="I41" s="180"/>
    </row>
    <row r="42" spans="1:9" ht="15" x14ac:dyDescent="0.3">
      <c r="A42" s="180"/>
      <c r="B42" s="180"/>
      <c r="C42" s="180"/>
      <c r="D42" s="180"/>
      <c r="E42" s="180"/>
      <c r="F42" s="180"/>
      <c r="G42" s="180"/>
      <c r="H42" s="180"/>
      <c r="I42" s="180"/>
    </row>
    <row r="43" spans="1:9" ht="15" x14ac:dyDescent="0.3">
      <c r="A43" s="180"/>
      <c r="B43" s="180"/>
      <c r="C43" s="180"/>
      <c r="D43" s="180"/>
      <c r="E43" s="180"/>
      <c r="F43" s="180"/>
      <c r="G43" s="180"/>
      <c r="H43" s="180"/>
      <c r="I43" s="187"/>
    </row>
    <row r="44" spans="1:9" ht="15" x14ac:dyDescent="0.3">
      <c r="A44" s="186"/>
      <c r="B44" s="186"/>
      <c r="C44" s="186" t="s">
        <v>376</v>
      </c>
      <c r="D44" s="186"/>
      <c r="E44" s="207"/>
      <c r="F44" s="186"/>
      <c r="G44" s="186"/>
      <c r="H44" s="180"/>
      <c r="I44" s="187"/>
    </row>
    <row r="45" spans="1:9" ht="15" x14ac:dyDescent="0.3">
      <c r="A45" s="180"/>
      <c r="B45" s="180"/>
      <c r="C45" s="180" t="s">
        <v>253</v>
      </c>
      <c r="D45" s="180"/>
      <c r="E45" s="180"/>
      <c r="F45" s="180"/>
      <c r="G45" s="180"/>
      <c r="H45" s="180"/>
      <c r="I45" s="187"/>
    </row>
    <row r="46" spans="1:9" x14ac:dyDescent="0.2">
      <c r="A46" s="188"/>
      <c r="B46" s="188"/>
      <c r="C46" s="188" t="s">
        <v>127</v>
      </c>
      <c r="D46" s="188"/>
      <c r="E46" s="188"/>
      <c r="F46" s="188"/>
      <c r="G46" s="18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Maia Alex</cp:lastModifiedBy>
  <cp:lastPrinted>2020-09-24T13:03:33Z</cp:lastPrinted>
  <dcterms:created xsi:type="dcterms:W3CDTF">2011-12-27T13:20:18Z</dcterms:created>
  <dcterms:modified xsi:type="dcterms:W3CDTF">2020-09-24T13:04:52Z</dcterms:modified>
</cp:coreProperties>
</file>