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gogolidze\Desktop\1-21\"/>
    </mc:Choice>
  </mc:AlternateContent>
  <bookViews>
    <workbookView xWindow="0" yWindow="0" windowWidth="28800" windowHeight="12330" tabRatio="954" firstSheet="4" activeTab="1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  <externalReference r:id="rId23"/>
  </externalReferences>
  <definedNames>
    <definedName name="_xlnm._FilterDatabase" localSheetId="9" hidden="1">'ფორმა 5.5'!$A$9:$M$136</definedName>
    <definedName name="_xlnm._FilterDatabase" localSheetId="14" hidden="1">'ფორმა 9.1'!$A$8:$I$79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N5.1'!$B$9:$D$37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5.5'!$A$1:$M$152</definedName>
    <definedName name="_xlnm.Print_Area" localSheetId="14">'ფორმა 9.1'!$A$1:$I$87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N1'!$A$1:$L$130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N5.1'!$A$1:$D$51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N9'!$A$1:$J$52</definedName>
    <definedName name="_xlnm.Print_Area" localSheetId="18">'შემაჯამებელი ფორმა'!$A$1:$C$35</definedName>
  </definedNames>
  <calcPr calcId="152511"/>
</workbook>
</file>

<file path=xl/calcChain.xml><?xml version="1.0" encoding="utf-8"?>
<calcChain xmlns="http://schemas.openxmlformats.org/spreadsheetml/2006/main">
  <c r="C34" i="47" l="1"/>
  <c r="D27" i="12" l="1"/>
  <c r="C49" i="47"/>
  <c r="A5" i="56" l="1"/>
  <c r="I2" i="56"/>
  <c r="J24" i="10"/>
  <c r="J19" i="10"/>
  <c r="J17" i="10"/>
  <c r="J14" i="10"/>
  <c r="J9" i="10" s="1"/>
  <c r="J10" i="10"/>
  <c r="C24" i="10"/>
  <c r="C19" i="10"/>
  <c r="C17" i="10"/>
  <c r="C14" i="10"/>
  <c r="C10" i="10"/>
  <c r="D36" i="12"/>
  <c r="C36" i="12"/>
  <c r="C9" i="10" l="1"/>
  <c r="D43" i="47" l="1"/>
  <c r="D34" i="47"/>
  <c r="C12" i="7" l="1"/>
  <c r="D12" i="7"/>
  <c r="D9" i="3"/>
  <c r="C12" i="3"/>
  <c r="D12" i="3"/>
  <c r="C14" i="59" l="1"/>
  <c r="D15" i="47"/>
  <c r="C25" i="59" l="1"/>
  <c r="C24" i="59"/>
  <c r="C23" i="59"/>
  <c r="C21" i="59"/>
  <c r="C19" i="59"/>
  <c r="C18" i="59"/>
  <c r="C13" i="59"/>
  <c r="C12" i="59"/>
  <c r="I2" i="35" l="1"/>
  <c r="I2" i="39"/>
  <c r="K2" i="57"/>
  <c r="I2" i="10"/>
  <c r="G2" i="18"/>
  <c r="I2" i="9"/>
  <c r="C2" i="12"/>
  <c r="L3" i="46"/>
  <c r="G2" i="45"/>
  <c r="G2" i="44"/>
  <c r="I2" i="43"/>
  <c r="C2" i="27"/>
  <c r="C2" i="47"/>
  <c r="C2" i="40"/>
  <c r="C2" i="7"/>
  <c r="C2" i="3"/>
  <c r="C2" i="59"/>
  <c r="A5" i="57"/>
  <c r="A6" i="59"/>
  <c r="D10" i="47" l="1"/>
  <c r="C10" i="47"/>
  <c r="D12" i="40"/>
  <c r="C12" i="40"/>
  <c r="I38" i="35" l="1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D26" i="7" s="1"/>
  <c r="C27" i="7"/>
  <c r="D19" i="7"/>
  <c r="C19" i="7"/>
  <c r="D16" i="7"/>
  <c r="D10" i="7" s="1"/>
  <c r="C16" i="7"/>
  <c r="D31" i="3"/>
  <c r="C31" i="3"/>
  <c r="D9" i="7" l="1"/>
  <c r="C26" i="7"/>
  <c r="C10" i="7" s="1"/>
  <c r="C9" i="7" s="1"/>
  <c r="C22" i="59"/>
  <c r="C20" i="59" s="1"/>
  <c r="D73" i="47"/>
  <c r="C73" i="47"/>
  <c r="D65" i="47"/>
  <c r="D59" i="47"/>
  <c r="C59" i="47"/>
  <c r="D54" i="47"/>
  <c r="C54" i="47"/>
  <c r="D48" i="47"/>
  <c r="C48" i="47"/>
  <c r="D37" i="47"/>
  <c r="C11" i="59" s="1"/>
  <c r="C37" i="47"/>
  <c r="D33" i="47"/>
  <c r="C33" i="47"/>
  <c r="D24" i="47"/>
  <c r="D18" i="47" s="1"/>
  <c r="C24" i="47"/>
  <c r="C18" i="47" s="1"/>
  <c r="C15" i="47"/>
  <c r="C14" i="47" l="1"/>
  <c r="C9" i="47" s="1"/>
  <c r="D14" i="47"/>
  <c r="D9" i="47" s="1"/>
  <c r="C10" i="59" s="1"/>
  <c r="L138" i="46"/>
  <c r="H34" i="45"/>
  <c r="G34" i="45"/>
  <c r="I25" i="43"/>
  <c r="H25" i="43"/>
  <c r="G25" i="43"/>
  <c r="D27" i="3" l="1"/>
  <c r="C27" i="3"/>
  <c r="D76" i="40" l="1"/>
  <c r="D67" i="40"/>
  <c r="D61" i="40"/>
  <c r="C61" i="40"/>
  <c r="D56" i="40"/>
  <c r="C56" i="40"/>
  <c r="D50" i="40"/>
  <c r="C50" i="40"/>
  <c r="D39" i="40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H39" i="10" l="1"/>
  <c r="H36" i="10" s="1"/>
  <c r="H32" i="10"/>
  <c r="H24" i="10"/>
  <c r="H19" i="10"/>
  <c r="H17" i="10" s="1"/>
  <c r="H14" i="10"/>
  <c r="A4" i="39" l="1"/>
  <c r="A4" i="35" l="1"/>
  <c r="D38" i="27" l="1"/>
  <c r="C38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I24" i="10" l="1"/>
  <c r="G24" i="10"/>
  <c r="F24" i="10"/>
  <c r="E24" i="10"/>
  <c r="D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E9" i="10" l="1"/>
  <c r="G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F19" i="10"/>
  <c r="F17" i="10" s="1"/>
  <c r="D19" i="10"/>
  <c r="D17" i="10" s="1"/>
  <c r="B19" i="10"/>
  <c r="B17" i="10" s="1"/>
  <c r="F14" i="10"/>
  <c r="D14" i="10"/>
  <c r="B14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D44" i="12"/>
  <c r="D26" i="3"/>
  <c r="C10" i="12"/>
  <c r="C44" i="12"/>
  <c r="D9" i="10"/>
  <c r="F9" i="10"/>
  <c r="C9" i="3" l="1"/>
  <c r="C17" i="59"/>
</calcChain>
</file>

<file path=xl/sharedStrings.xml><?xml version="1.0" encoding="utf-8"?>
<sst xmlns="http://schemas.openxmlformats.org/spreadsheetml/2006/main" count="2569" uniqueCount="1260">
  <si>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</si>
  <si>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</si>
  <si>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</si>
  <si>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</si>
  <si>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</si>
  <si>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</si>
  <si>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</si>
  <si>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</si>
  <si>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</si>
  <si>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</si>
  <si>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</si>
  <si>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</si>
  <si>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</si>
  <si>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</si>
  <si>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</si>
  <si>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</si>
  <si>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</si>
  <si>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</si>
  <si>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</si>
  <si>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</si>
  <si>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</si>
  <si>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</si>
  <si>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</si>
  <si>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</si>
  <si>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</si>
  <si>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</si>
  <si>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</si>
  <si>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</si>
  <si>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</si>
  <si>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</si>
  <si>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</si>
  <si>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</si>
  <si>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</si>
  <si>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</si>
  <si>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</si>
  <si>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</si>
  <si>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</si>
  <si>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</si>
  <si>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</si>
  <si>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</si>
  <si>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</si>
  <si>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</si>
  <si>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</si>
  <si>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</si>
  <si>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</si>
  <si>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</si>
  <si>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</si>
  <si>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</si>
  <si>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</si>
  <si>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</si>
  <si>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</si>
  <si>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</si>
  <si>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</si>
  <si>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</si>
  <si>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</si>
  <si>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</si>
  <si>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</si>
  <si>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</si>
  <si>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</si>
  <si>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</si>
  <si>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</si>
  <si>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</si>
  <si>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</si>
  <si>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</si>
  <si>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</si>
  <si>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</si>
  <si>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</si>
  <si>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</si>
  <si>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</si>
  <si>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</si>
  <si>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</si>
  <si>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</si>
  <si>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</si>
  <si>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</si>
  <si>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</si>
  <si>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</si>
  <si>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</si>
  <si>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</si>
  <si>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</si>
  <si>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</si>
  <si>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</si>
  <si>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</si>
  <si>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</si>
  <si>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</si>
  <si>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</si>
  <si>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</si>
  <si>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</si>
  <si>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</si>
  <si>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</si>
  <si>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</si>
  <si>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</si>
  <si>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</si>
  <si>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</si>
  <si>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</si>
  <si>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</si>
  <si>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</si>
  <si>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</si>
  <si>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</si>
  <si>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</si>
  <si>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</si>
  <si>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</si>
  <si>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</si>
  <si>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</si>
  <si>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</si>
  <si>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</si>
  <si>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</si>
  <si>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</si>
  <si>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</si>
  <si>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</si>
  <si>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</si>
  <si>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</si>
  <si>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</si>
  <si>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</si>
  <si>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</si>
  <si>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</si>
  <si>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</si>
  <si>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</si>
  <si>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</si>
  <si>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</si>
  <si>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</si>
  <si>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</si>
  <si>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</si>
  <si>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</si>
  <si>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</si>
  <si>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</si>
  <si>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</si>
  <si>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</si>
  <si>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</si>
  <si>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</si>
  <si>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</si>
  <si>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</si>
  <si>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</si>
  <si>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</si>
  <si>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</si>
  <si>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</si>
  <si>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</si>
  <si>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</si>
  <si>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</si>
  <si>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</si>
  <si>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</si>
  <si>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</si>
  <si>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</si>
  <si>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</si>
  <si>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</si>
  <si>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</si>
  <si>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</si>
  <si>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</si>
  <si>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</si>
  <si>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</si>
  <si>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</si>
  <si>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</si>
  <si>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</si>
  <si>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</si>
  <si>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</si>
  <si>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</si>
  <si>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</si>
  <si>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</si>
  <si>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</si>
  <si>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</si>
  <si>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</si>
  <si>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</si>
  <si>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</si>
  <si>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</si>
  <si>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</si>
  <si>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</si>
  <si>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</si>
  <si>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</si>
  <si>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</si>
  <si>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</si>
  <si>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</si>
  <si>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</si>
  <si>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</si>
  <si>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</si>
  <si>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</si>
  <si>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</si>
  <si>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</si>
  <si>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</si>
  <si>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</si>
  <si>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</si>
  <si>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</si>
  <si>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</si>
  <si>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</si>
  <si>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</si>
  <si>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</si>
  <si>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</si>
  <si>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</si>
  <si>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</si>
  <si>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</si>
  <si>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</si>
  <si>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</si>
  <si>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</si>
  <si>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</si>
  <si>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</si>
  <si>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</si>
  <si>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</si>
  <si>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</si>
  <si>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</si>
  <si>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</si>
  <si>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</si>
  <si>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</si>
  <si>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</si>
  <si>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</si>
  <si>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</si>
  <si>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</si>
  <si>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</si>
  <si>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</si>
  <si>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</si>
  <si>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</si>
  <si>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</si>
  <si>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</si>
  <si>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</si>
  <si>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</si>
  <si>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</si>
  <si>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</si>
  <si>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</si>
  <si>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</si>
  <si>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</si>
  <si>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</si>
  <si>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</si>
  <si>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</si>
  <si>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</si>
  <si>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</si>
  <si>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</si>
  <si>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</si>
  <si>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</si>
  <si>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</si>
  <si>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</si>
  <si>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</si>
  <si>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</si>
  <si>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</si>
  <si>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</si>
  <si>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</si>
  <si>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</si>
  <si>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</si>
  <si>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</si>
  <si>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</si>
  <si>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</si>
  <si>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</si>
  <si>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</si>
  <si>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</si>
  <si>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</si>
  <si>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</si>
  <si>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</si>
  <si>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</si>
  <si>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</si>
  <si>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</si>
  <si>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</si>
  <si>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</si>
  <si>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</si>
  <si>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</si>
  <si>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</si>
  <si>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</si>
  <si>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</si>
  <si>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</si>
  <si>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</si>
  <si>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</si>
  <si>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</si>
  <si>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</si>
  <si>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</si>
  <si>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</si>
  <si>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</si>
  <si>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</si>
  <si>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</si>
  <si>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</si>
  <si>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</si>
  <si>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</si>
  <si>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</si>
  <si>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</si>
  <si>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</si>
  <si>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</si>
  <si>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</si>
  <si>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</si>
  <si>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</si>
  <si>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</si>
  <si>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</si>
  <si>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</si>
  <si>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</si>
  <si>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</si>
  <si>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</si>
  <si>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</si>
  <si>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</si>
  <si>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</si>
  <si>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</si>
  <si>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</si>
  <si>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</si>
  <si>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</si>
  <si>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</si>
  <si>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</si>
  <si>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</si>
  <si>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</si>
  <si>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</si>
  <si>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</si>
  <si>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</si>
  <si>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</si>
  <si>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</si>
  <si>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</si>
  <si>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</si>
  <si>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</si>
  <si>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</si>
  <si>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</si>
  <si>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</si>
  <si>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</si>
  <si>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</si>
  <si>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</si>
  <si>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</si>
  <si>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</si>
  <si>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</si>
  <si>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</si>
  <si>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</si>
  <si>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</si>
  <si>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</si>
  <si>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</si>
  <si>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</si>
  <si>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</si>
  <si>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</si>
  <si>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</si>
  <si>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</si>
  <si>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</si>
  <si>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</si>
  <si>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</si>
  <si>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</si>
  <si>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</si>
  <si>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</si>
  <si>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</si>
  <si>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</si>
  <si>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</si>
  <si>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</si>
  <si>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</si>
  <si>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</si>
  <si>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</si>
  <si>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</si>
  <si>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</si>
  <si>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</si>
  <si>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</si>
  <si>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</si>
  <si>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</si>
  <si>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</si>
  <si>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</si>
  <si>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</si>
  <si>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</si>
  <si>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</si>
  <si>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</si>
  <si>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</si>
  <si>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</si>
  <si>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</si>
  <si>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</si>
  <si>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</si>
  <si>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</si>
  <si>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</si>
  <si>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</si>
  <si>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</si>
  <si>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</si>
  <si>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</si>
  <si>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</si>
  <si>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</si>
  <si>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</si>
  <si>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</si>
  <si>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</si>
  <si>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</si>
  <si>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</si>
  <si>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</si>
  <si>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</si>
  <si>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</si>
  <si>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</si>
  <si>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</si>
  <si>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</si>
  <si>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</si>
  <si>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</si>
  <si>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</si>
  <si>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</si>
  <si>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</si>
  <si>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</si>
  <si>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</si>
  <si>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</si>
  <si>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</si>
  <si>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</si>
  <si>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</si>
  <si>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</si>
  <si>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</si>
  <si>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</si>
  <si>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</si>
  <si>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</si>
  <si>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</si>
  <si>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</si>
  <si>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</si>
  <si>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</si>
  <si>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</si>
  <si>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</si>
  <si>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</si>
  <si>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</si>
  <si>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</si>
  <si>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</si>
  <si>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</si>
  <si>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</si>
  <si>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</si>
  <si>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</si>
  <si>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</si>
  <si>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</si>
  <si>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</si>
  <si>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</si>
  <si>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</si>
  <si>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</si>
  <si>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</si>
  <si>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</si>
  <si>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</si>
  <si>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</si>
  <si>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</si>
  <si>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</si>
  <si>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</si>
  <si>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</si>
  <si>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</si>
  <si>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</si>
  <si>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</si>
  <si>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</si>
  <si>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</si>
  <si>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</si>
  <si>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</si>
  <si>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</si>
  <si>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</si>
  <si>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</si>
  <si>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</si>
  <si>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</si>
  <si>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</si>
  <si>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</si>
  <si>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</si>
  <si>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</si>
  <si>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</si>
  <si>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</si>
  <si>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</si>
  <si>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</si>
  <si>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</si>
  <si>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</si>
  <si>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</si>
  <si>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</si>
  <si>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</si>
  <si>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</si>
  <si>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</si>
  <si>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</si>
  <si>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</si>
  <si>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</si>
  <si>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</si>
  <si>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</si>
  <si>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</si>
  <si>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</si>
  <si>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</si>
  <si>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</si>
  <si>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</si>
  <si>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</si>
  <si>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</si>
  <si>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</si>
  <si>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</si>
  <si>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</si>
  <si>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</si>
  <si>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</si>
  <si>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</si>
  <si>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</si>
  <si>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</si>
  <si>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</si>
  <si>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</si>
  <si>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</si>
  <si>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</si>
  <si>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</si>
  <si>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</si>
  <si>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</si>
  <si>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</si>
  <si>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</si>
  <si>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</si>
  <si>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</si>
  <si>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</si>
  <si>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</si>
  <si>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</si>
  <si>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</si>
  <si>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</si>
  <si>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</si>
  <si>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</si>
  <si>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</si>
  <si>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</si>
  <si>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</si>
  <si>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09/01/2020-09/21/2020</t>
  </si>
  <si>
    <t>მპგ "ევროპული საქართველო-მოძრაობა თავისუფლებისთვის"</t>
  </si>
  <si>
    <t>ოთარ კახიძე</t>
  </si>
  <si>
    <t>ნინო გელაშვილი</t>
  </si>
  <si>
    <t>ინგა გოგსაძე</t>
  </si>
  <si>
    <t>ბესარიონ არველაძე</t>
  </si>
  <si>
    <t>მზია იოსელიანი</t>
  </si>
  <si>
    <t>ნინო გოგოლიძე</t>
  </si>
  <si>
    <t xml:space="preserve">თიანა ჭოველიძე </t>
  </si>
  <si>
    <t>რევაზი გვამბერაძე</t>
  </si>
  <si>
    <t>ზვიადი ხუციშვილი</t>
  </si>
  <si>
    <t>კოტე რატიანი</t>
  </si>
  <si>
    <t>ავთანდილი ძოწენიძე</t>
  </si>
  <si>
    <t>ამირან ძოწენიძე</t>
  </si>
  <si>
    <t xml:space="preserve">თამთა დეისაძე </t>
  </si>
  <si>
    <t>გიორგი კანდელაკი</t>
  </si>
  <si>
    <t>ნინო საღინაძე</t>
  </si>
  <si>
    <t>შორენა საღინაძე</t>
  </si>
  <si>
    <t>ირაკლი მჭედლიშვილი</t>
  </si>
  <si>
    <t>არსენ კარაპეტიან</t>
  </si>
  <si>
    <t>მარლენ ლომიტაშვილი</t>
  </si>
  <si>
    <t>თეიმურაზი გორგაძე</t>
  </si>
  <si>
    <t>მანანა ეკალაძე</t>
  </si>
  <si>
    <t>ზურაბ ჭიაბერაშვილი</t>
  </si>
  <si>
    <t>თამთა გოგოლაძე</t>
  </si>
  <si>
    <t>გაიანე ბარსეგიანი</t>
  </si>
  <si>
    <t>ივანე კიკნაველიძე</t>
  </si>
  <si>
    <t>მანანა მაკასარაშვილი</t>
  </si>
  <si>
    <t>თეიმურაზ ჩიქოვანი</t>
  </si>
  <si>
    <t>ანა თარხნიშვილი</t>
  </si>
  <si>
    <t xml:space="preserve">ეკა აკობია </t>
  </si>
  <si>
    <t>ირაკლი კიკნაველიძე</t>
  </si>
  <si>
    <t>თამარ ბაღაშვილი</t>
  </si>
  <si>
    <t>დავით ჭავჭანიძე</t>
  </si>
  <si>
    <t>გიორგი გაბაშვილი</t>
  </si>
  <si>
    <t>ალექსანდრე ჯვარშეიშვილი</t>
  </si>
  <si>
    <t>ინგა თუთბერიძე</t>
  </si>
  <si>
    <t>ლილი დეკანოიძე</t>
  </si>
  <si>
    <t>ლაშა გედენიძე</t>
  </si>
  <si>
    <t>ნათელა ბაღანაშვილი</t>
  </si>
  <si>
    <t>გიორგი ქავთარაძე</t>
  </si>
  <si>
    <t>ლია მეღვინიშვილი</t>
  </si>
  <si>
    <t>ნიკოლოზ თარგამაძე</t>
  </si>
  <si>
    <t>ირაკლი ბახტაძე</t>
  </si>
  <si>
    <t>სერგო ჯალაღანია</t>
  </si>
  <si>
    <t>ზურაბ ჯიბუხაია</t>
  </si>
  <si>
    <t>შორენა ჭოლოკავა</t>
  </si>
  <si>
    <t>კობა ძაგნიძე</t>
  </si>
  <si>
    <t>გიორგი ჩიბუხაია</t>
  </si>
  <si>
    <t>ლევან ლეკიაშვილი</t>
  </si>
  <si>
    <t>ვახტანგ ნაცვლიშვილი</t>
  </si>
  <si>
    <t>აკაკი ჯინჭარაძე</t>
  </si>
  <si>
    <t>კახაბერ დამენია</t>
  </si>
  <si>
    <t>ირინა კოტუა</t>
  </si>
  <si>
    <t>მარიამ რამინაშვილი</t>
  </si>
  <si>
    <t>ირმა სტეფნაძე-იაშვილი</t>
  </si>
  <si>
    <t>მამუკა დალაქიშვილი</t>
  </si>
  <si>
    <t>გია ოჩხიკიძე</t>
  </si>
  <si>
    <t>ალეკო ძაგნიძე</t>
  </si>
  <si>
    <t>გულნარა დრიაშვილი</t>
  </si>
  <si>
    <t xml:space="preserve"> ირაკლი დვალი</t>
  </si>
  <si>
    <t>ლია რამინაშვილი</t>
  </si>
  <si>
    <t>ინგა დარჩია</t>
  </si>
  <si>
    <t>თეოდორ ჩარლზი ჯონასი</t>
  </si>
  <si>
    <t>ვლადიმერ ჩაჩუა</t>
  </si>
  <si>
    <t>ნინო ბახტაძე</t>
  </si>
  <si>
    <t>გიორგი სულხანიშვილი</t>
  </si>
  <si>
    <t>ირაკლი უგულავა</t>
  </si>
  <si>
    <t>დავით დარჩიაშვილი</t>
  </si>
  <si>
    <t>ლიანა ქვარცხავა</t>
  </si>
  <si>
    <t>ნინო ორდენიძე</t>
  </si>
  <si>
    <t xml:space="preserve">ამირან სონიშვილი </t>
  </si>
  <si>
    <t>გიორგი ხოშტარია</t>
  </si>
  <si>
    <t>გიორგი ბეთეშვილი</t>
  </si>
  <si>
    <t>მარი კაკაშვილი</t>
  </si>
  <si>
    <t>გიორგი ხელაშვილი</t>
  </si>
  <si>
    <t>ეკატირინე ფეიქრიშვილი</t>
  </si>
  <si>
    <t>მალხაზ ფეიქრიშვილი</t>
  </si>
  <si>
    <t>კირილე წიქორიძე</t>
  </si>
  <si>
    <t>ანა ჭუმბურიძე</t>
  </si>
  <si>
    <t>დავით ჯინჯოლავა</t>
  </si>
  <si>
    <t>ნანა მინასიანი</t>
  </si>
  <si>
    <t>ანა ბედენაშვილი</t>
  </si>
  <si>
    <t>ავთანდილ იაკობიძე</t>
  </si>
  <si>
    <t>დავით ღოღობერიძე</t>
  </si>
  <si>
    <t>ანდრო გიგაური</t>
  </si>
  <si>
    <t>ლელა კილაძე</t>
  </si>
  <si>
    <t>კუკური გრიგოლაშვილი</t>
  </si>
  <si>
    <t>ლელო ბერაძე</t>
  </si>
  <si>
    <t>ზაურ ქაშიბაძე</t>
  </si>
  <si>
    <t>ლელა მენთეშაშვილი</t>
  </si>
  <si>
    <t>01017017029</t>
  </si>
  <si>
    <t>01026014336</t>
  </si>
  <si>
    <t>09001000102</t>
  </si>
  <si>
    <t>01019003954</t>
  </si>
  <si>
    <t>01027009125</t>
  </si>
  <si>
    <t>01012015574</t>
  </si>
  <si>
    <t>62001042798</t>
  </si>
  <si>
    <t>60001034071</t>
  </si>
  <si>
    <t>60001126597</t>
  </si>
  <si>
    <t>60002015284</t>
  </si>
  <si>
    <t>60001050679</t>
  </si>
  <si>
    <t>60001005021</t>
  </si>
  <si>
    <t>60001039020</t>
  </si>
  <si>
    <t>01006010491</t>
  </si>
  <si>
    <t>01012000978</t>
  </si>
  <si>
    <t>07001009688</t>
  </si>
  <si>
    <t>43001003558</t>
  </si>
  <si>
    <t>35001038006</t>
  </si>
  <si>
    <t>43001018260</t>
  </si>
  <si>
    <t>01011012173</t>
  </si>
  <si>
    <t>01036001615</t>
  </si>
  <si>
    <t>35001060484</t>
  </si>
  <si>
    <t>01027018460</t>
  </si>
  <si>
    <t>01030019711</t>
  </si>
  <si>
    <t>01007003664</t>
  </si>
  <si>
    <t>01024012324</t>
  </si>
  <si>
    <t>01025008542</t>
  </si>
  <si>
    <t>01027025321</t>
  </si>
  <si>
    <t>01027014284</t>
  </si>
  <si>
    <t>60002002647</t>
  </si>
  <si>
    <t>01008013222</t>
  </si>
  <si>
    <t>37001011721</t>
  </si>
  <si>
    <t>01011030441</t>
  </si>
  <si>
    <t>01018005635</t>
  </si>
  <si>
    <t>55001021321</t>
  </si>
  <si>
    <t>01017026080</t>
  </si>
  <si>
    <t>01024003274</t>
  </si>
  <si>
    <t>01006001124</t>
  </si>
  <si>
    <t>01024024142</t>
  </si>
  <si>
    <t>55001005345</t>
  </si>
  <si>
    <t>55001002649</t>
  </si>
  <si>
    <t>55001005063</t>
  </si>
  <si>
    <t>55001012464</t>
  </si>
  <si>
    <t>17001021695</t>
  </si>
  <si>
    <t>01002019595</t>
  </si>
  <si>
    <t>01024032774</t>
  </si>
  <si>
    <t>01008003106</t>
  </si>
  <si>
    <t>62005026241</t>
  </si>
  <si>
    <t>19001000498</t>
  </si>
  <si>
    <t>62005000221</t>
  </si>
  <si>
    <t>41001004171</t>
  </si>
  <si>
    <t>01005009075</t>
  </si>
  <si>
    <t>01020011228</t>
  </si>
  <si>
    <t>17001005533</t>
  </si>
  <si>
    <t>17001000179</t>
  </si>
  <si>
    <t>01012028072</t>
  </si>
  <si>
    <t>01006007616</t>
  </si>
  <si>
    <t>41001006512</t>
  </si>
  <si>
    <t>33001007523</t>
  </si>
  <si>
    <t>01017039909</t>
  </si>
  <si>
    <t>01017007511</t>
  </si>
  <si>
    <t>01008006698</t>
  </si>
  <si>
    <t>01024003288</t>
  </si>
  <si>
    <t>01020002644</t>
  </si>
  <si>
    <t>01018001497</t>
  </si>
  <si>
    <t>01009017631</t>
  </si>
  <si>
    <t>01007006629</t>
  </si>
  <si>
    <t>01002021535</t>
  </si>
  <si>
    <t>01008013082</t>
  </si>
  <si>
    <t>50101004525</t>
  </si>
  <si>
    <t>59001047517</t>
  </si>
  <si>
    <t>01003015142</t>
  </si>
  <si>
    <t>01003015183</t>
  </si>
  <si>
    <t>01003003431</t>
  </si>
  <si>
    <t>09001008180</t>
  </si>
  <si>
    <t>01009018344</t>
  </si>
  <si>
    <t>01008012003</t>
  </si>
  <si>
    <t>01011073858</t>
  </si>
  <si>
    <t>01024033378</t>
  </si>
  <si>
    <t>01027022859</t>
  </si>
  <si>
    <t>01007015724</t>
  </si>
  <si>
    <t>01030021090</t>
  </si>
  <si>
    <t>01011029378</t>
  </si>
  <si>
    <t>53001049844</t>
  </si>
  <si>
    <t>53001020885</t>
  </si>
  <si>
    <t>53001050306</t>
  </si>
  <si>
    <t>20001024911</t>
  </si>
  <si>
    <t>09/02/2020</t>
  </si>
  <si>
    <t>09/03/2020</t>
  </si>
  <si>
    <t>09/04/2020</t>
  </si>
  <si>
    <t>09/07/2020</t>
  </si>
  <si>
    <t>09/08/2020</t>
  </si>
  <si>
    <t>09/09/2020</t>
  </si>
  <si>
    <t>09/10/2020</t>
  </si>
  <si>
    <t>09/11/2020</t>
  </si>
  <si>
    <t>09/14/2020</t>
  </si>
  <si>
    <t>09/15/2020</t>
  </si>
  <si>
    <t>09/16/2020</t>
  </si>
  <si>
    <t>09/17/2020</t>
  </si>
  <si>
    <t>09/18/2020</t>
  </si>
  <si>
    <t>09/21/2020</t>
  </si>
  <si>
    <t>ფულადი შემოწირულობა</t>
  </si>
  <si>
    <t>თიბისი</t>
  </si>
  <si>
    <t xml:space="preserve">ლიბერთი </t>
  </si>
  <si>
    <t>საქართველო</t>
  </si>
  <si>
    <t>კრედო ბანკი</t>
  </si>
  <si>
    <t>ვითიბი</t>
  </si>
  <si>
    <t>GE35TB7283145063600047</t>
  </si>
  <si>
    <t>GE60TB7658145061600010</t>
  </si>
  <si>
    <t>GE30LB0711101319975540</t>
  </si>
  <si>
    <t>GE36BG0000000019667300</t>
  </si>
  <si>
    <t>GE16BG0000000203659200</t>
  </si>
  <si>
    <t>GE36BG0000000867670400</t>
  </si>
  <si>
    <t>GE45BG0000000239541500</t>
  </si>
  <si>
    <t>GE09TB7366145064300003</t>
  </si>
  <si>
    <t>GE80BG0000000161290388</t>
  </si>
  <si>
    <t>GE09LB0711146313475000</t>
  </si>
  <si>
    <t>GE56TB7919045061100097</t>
  </si>
  <si>
    <t>GE91TB7006345068100002</t>
  </si>
  <si>
    <t>GE35BG0000000746091200</t>
  </si>
  <si>
    <t>GE90BG0000000344216300</t>
  </si>
  <si>
    <t>GE58CD0360000019607097</t>
  </si>
  <si>
    <t>GE81CD0360000019566137</t>
  </si>
  <si>
    <t>GE62BG0000000306286700</t>
  </si>
  <si>
    <t>GE89BG0000000131146506</t>
  </si>
  <si>
    <t>GE10BG0000000861351900</t>
  </si>
  <si>
    <t>GE10BG0000000131391592</t>
  </si>
  <si>
    <t>GE19TB7734636010300137</t>
  </si>
  <si>
    <t>GE95LB0711188570775000</t>
  </si>
  <si>
    <t>GE27TB7021045066300002</t>
  </si>
  <si>
    <t>GE84LB0711135235448000</t>
  </si>
  <si>
    <t>GE67LB0711166205851000</t>
  </si>
  <si>
    <t>GE14BG0000000674236500</t>
  </si>
  <si>
    <t>GE07TB7385145066300005</t>
  </si>
  <si>
    <t>GE23TB7360645068100001</t>
  </si>
  <si>
    <t>GE79BG0000000161817892</t>
  </si>
  <si>
    <t>GE45LB0711199671194000</t>
  </si>
  <si>
    <t>GE16LB0711167912713000</t>
  </si>
  <si>
    <t>GE69BG0000000222367800</t>
  </si>
  <si>
    <t>GE31TB1100000300070496</t>
  </si>
  <si>
    <t>GE02BG0000000026080000</t>
  </si>
  <si>
    <t>GE44TB7400145061600006</t>
  </si>
  <si>
    <t>GE49LB0711120171272000</t>
  </si>
  <si>
    <t>GE83TB7360745064300008</t>
  </si>
  <si>
    <t>GE04LB0711151143884000</t>
  </si>
  <si>
    <t>GE22TB7982845063600022</t>
  </si>
  <si>
    <t>GE08TB7736145061100018</t>
  </si>
  <si>
    <t>GE15BG0000000101071921</t>
  </si>
  <si>
    <t>GE36LB0711103730703240</t>
  </si>
  <si>
    <t>GE41LB0711133996260000</t>
  </si>
  <si>
    <t>GE83TB7261545064300021</t>
  </si>
  <si>
    <t>GE88TB7028345061100018</t>
  </si>
  <si>
    <t>GE47LB0711135355152001</t>
  </si>
  <si>
    <t>GE48BG0000000299941600</t>
  </si>
  <si>
    <t>GE55TB7714845063300003</t>
  </si>
  <si>
    <t>GE46LB0711156709667002</t>
  </si>
  <si>
    <t>GE59BG0000000035474200</t>
  </si>
  <si>
    <t>GE85TB7832445163300001</t>
  </si>
  <si>
    <t>GE32TB7245345064300003</t>
  </si>
  <si>
    <t>GE86TB0682645063622343</t>
  </si>
  <si>
    <t>GE95BG0000000046549400</t>
  </si>
  <si>
    <t>GE25BG0000000128731000</t>
  </si>
  <si>
    <t>GE89LB0711105783550340</t>
  </si>
  <si>
    <t>GE91LB0711125183489000</t>
  </si>
  <si>
    <t>GE89LB0711114659708000</t>
  </si>
  <si>
    <t>GE82TB7175545063300001</t>
  </si>
  <si>
    <t>GE27TB7689945061100046</t>
  </si>
  <si>
    <t>GE49TB7459345061100025</t>
  </si>
  <si>
    <t>GE47TB1100000316200726</t>
  </si>
  <si>
    <t>GE50TB7045245161600005</t>
  </si>
  <si>
    <t>GE56BG0000000012545200</t>
  </si>
  <si>
    <t>GE33TB7602845066300001</t>
  </si>
  <si>
    <t>GE02TB7056745061100049</t>
  </si>
  <si>
    <t>GE37TB0658745064322335</t>
  </si>
  <si>
    <t>GE04TB7837845161600003</t>
  </si>
  <si>
    <t>GE74TB7528645069600003</t>
  </si>
  <si>
    <t>GE80BG0000000692297100</t>
  </si>
  <si>
    <t>GE88TB0600000177070825</t>
  </si>
  <si>
    <t>GE64TB7967045064300008</t>
  </si>
  <si>
    <t>GE51BG0000000916685200</t>
  </si>
  <si>
    <t>GE43BG0000000555568700</t>
  </si>
  <si>
    <t>GE52VT1000000222794506</t>
  </si>
  <si>
    <t>GE75TB7047545064300001</t>
  </si>
  <si>
    <t>GE55TB7166845064300022</t>
  </si>
  <si>
    <t>GE63BG0000000161447252</t>
  </si>
  <si>
    <t>GE29BG0000000162492360</t>
  </si>
  <si>
    <t>GE50BG0000000026245200</t>
  </si>
  <si>
    <t>GE79TB7777145063600066</t>
  </si>
  <si>
    <t>GE38TB7208645161600005</t>
  </si>
  <si>
    <t>GE47TB7329645161600001</t>
  </si>
  <si>
    <t>GE85TB7317145069600001</t>
  </si>
  <si>
    <t>GE30TB7308645063300005</t>
  </si>
  <si>
    <t>GE30BG0000000101489915</t>
  </si>
  <si>
    <t>GE63BG0000000103177703</t>
  </si>
  <si>
    <t>GE50BG0000000162178672</t>
  </si>
  <si>
    <t>GE35LB0711160107325000</t>
  </si>
  <si>
    <t>არასწორად შემოწირული თანხის უკან დაბრუნება</t>
  </si>
  <si>
    <t>დომენების რეგისტრაცია</t>
  </si>
  <si>
    <t>არასწორად ჩამოჭრილი თანხაEpidemic Sound</t>
  </si>
  <si>
    <t>სასამართლოს ჯარიმა</t>
  </si>
  <si>
    <t>მაისურები</t>
  </si>
  <si>
    <t>მედიამონიტორინგის მომსახურება (შპს "აიფიემ მარკეტ ინტელიჯენს კაუკასუს")</t>
  </si>
  <si>
    <t>ფოტოებზე უფლების შეძენა (Shutterstock)</t>
  </si>
  <si>
    <t>მომსახურება (შეუზღუდავი რელიზების განთავსება საიტზე)</t>
  </si>
  <si>
    <t>დონაციის მოდულის დამზადება</t>
  </si>
  <si>
    <t>სატელეფონო მომსახურება</t>
  </si>
  <si>
    <t>მომსახურება ASANA.COM</t>
  </si>
  <si>
    <t>კვებითი მომსახურება</t>
  </si>
  <si>
    <t>მომსახურება VIDEVO.NET</t>
  </si>
  <si>
    <t>მონიტორით მომსახურება</t>
  </si>
  <si>
    <t>1.2.15.3</t>
  </si>
  <si>
    <t>1.2.15.4</t>
  </si>
  <si>
    <t>1.2.15.5</t>
  </si>
  <si>
    <t>1.2.15.6</t>
  </si>
  <si>
    <t>1.2.15.7</t>
  </si>
  <si>
    <t>1.2.15.8</t>
  </si>
  <si>
    <t>1.2.15.9</t>
  </si>
  <si>
    <t>1.2.15.10</t>
  </si>
  <si>
    <t>1.2.15.11</t>
  </si>
  <si>
    <t>1.2.15.12</t>
  </si>
  <si>
    <t>1.2.15.13</t>
  </si>
  <si>
    <t>მომსახურება SOUNDLY PRO MONTHLY</t>
  </si>
  <si>
    <t>ბრენდირებული აქსესუარებით რკლამის ხარჯი</t>
  </si>
  <si>
    <t>შპს "ელ.ექს"</t>
  </si>
  <si>
    <t>405174225</t>
  </si>
  <si>
    <t>ბრენდირებული ბლოკნოტი,კალამი</t>
  </si>
  <si>
    <t>ბილბორდი</t>
  </si>
  <si>
    <t>ლაით ბოქსი</t>
  </si>
  <si>
    <t>შპს "აჯადი"</t>
  </si>
  <si>
    <t>246958056</t>
  </si>
  <si>
    <t>შპს "ალმა"</t>
  </si>
  <si>
    <t>204873388</t>
  </si>
  <si>
    <t>შპს "მედია პრინტი"</t>
  </si>
  <si>
    <t>4052150093</t>
  </si>
  <si>
    <t>231169641</t>
  </si>
  <si>
    <t>შპს "ახალი ამბები"</t>
  </si>
  <si>
    <t>205075014</t>
  </si>
  <si>
    <t>შპს "რადიო კომპანია პირველი რადიო"</t>
  </si>
  <si>
    <t>211323735</t>
  </si>
  <si>
    <t/>
  </si>
  <si>
    <t>შპს "მთავარი ამბები კახეთიდან"</t>
  </si>
  <si>
    <t>431438759</t>
  </si>
  <si>
    <t>შპს "დიჯიტალ ინტერ მედია"</t>
  </si>
  <si>
    <t>405278364</t>
  </si>
  <si>
    <t>შპს "GT-სტუდია"</t>
  </si>
  <si>
    <t>404891916</t>
  </si>
  <si>
    <t>შპს "გურიის პრესკლუბი"</t>
  </si>
  <si>
    <t>437059415</t>
  </si>
  <si>
    <t>ინტერნეტ-რეკლამს ხრჯი</t>
  </si>
  <si>
    <t>ფეისბუქი</t>
  </si>
  <si>
    <t>ი/მ ოლეგი მამაგეიშვილი</t>
  </si>
  <si>
    <t>60001042774</t>
  </si>
  <si>
    <t>რადიო რეკლამა</t>
  </si>
  <si>
    <t>შპს "რადიო ჰოლდინგი ფორტუნა"</t>
  </si>
  <si>
    <t>204892535</t>
  </si>
  <si>
    <t>შპს"რადიო იმედი"</t>
  </si>
  <si>
    <t>204982206</t>
  </si>
  <si>
    <t>ბეჭდური რეკლამი ხარჯი</t>
  </si>
  <si>
    <t>შპს "ჯეომაქსპრინტი"</t>
  </si>
  <si>
    <t>404593935</t>
  </si>
  <si>
    <t>ი/მ. გიორგი კახაძე</t>
  </si>
  <si>
    <t>05001011184</t>
  </si>
  <si>
    <t>შპს "ტორი პლუსი"</t>
  </si>
  <si>
    <t>200179145</t>
  </si>
  <si>
    <t>შპს ეკვინოქსი</t>
  </si>
  <si>
    <t>405025529</t>
  </si>
  <si>
    <t>ი/მ გიორგი კახაძე</t>
  </si>
  <si>
    <t>სარეკლამო მომსახურება,ხელშეკრულების თანახმად</t>
  </si>
  <si>
    <t>მოსაწვევები ა6, ინვოისი 250383</t>
  </si>
  <si>
    <t>მოსაწვევები A6</t>
  </si>
  <si>
    <t>ხელშეკრულება ხალხთან</t>
  </si>
  <si>
    <t>644221.70</t>
  </si>
  <si>
    <t>ლიბერთი</t>
  </si>
  <si>
    <t>GE27LB0123110265015000</t>
  </si>
  <si>
    <t>იჯარა</t>
  </si>
  <si>
    <t>თბილისი, ბარნოვის # 40</t>
  </si>
  <si>
    <t>01.15.02.034.007</t>
  </si>
  <si>
    <t>01.02.2019-31.12.2020</t>
  </si>
  <si>
    <t>01026001882</t>
  </si>
  <si>
    <t>ვანო სტურუა</t>
  </si>
  <si>
    <t>თბილისი,ყიფშიძის ქ. კორპ 6, ბ-1</t>
  </si>
  <si>
    <t>01.14.14.002.004.01.001</t>
  </si>
  <si>
    <t>01.01.2019-31.11.2019 და ავტ.31.12.2020</t>
  </si>
  <si>
    <t>01011003938</t>
  </si>
  <si>
    <t>ქეთევან ნადირაშვილი</t>
  </si>
  <si>
    <t>თბილისი, ხიზანიშვილის ქ. №15</t>
  </si>
  <si>
    <t>01.11.12.016.061</t>
  </si>
  <si>
    <t>06.01.2019-6.12.2019 და ავტ.31.12.2020</t>
  </si>
  <si>
    <t>209437420</t>
  </si>
  <si>
    <t>შპს ”ლიდერ თრეიდი”</t>
  </si>
  <si>
    <t>ქ.თბილისი დაბა წყნეთი,დ.აღმაშენებლის #2ა</t>
  </si>
  <si>
    <t>01.20.01.090.058.01.500</t>
  </si>
  <si>
    <t>01035000565</t>
  </si>
  <si>
    <t>მარინა ჩოხელი</t>
  </si>
  <si>
    <t>თბილისი, ქინძმარაულის ქ.# 5 შენობა 1</t>
  </si>
  <si>
    <t>01.19.33.001.229</t>
  </si>
  <si>
    <t>24.10.2018-24.10.2019 და ავტ ყოველი მომდევნო წელი</t>
  </si>
  <si>
    <t>ს/ს "განთიადი"</t>
  </si>
  <si>
    <t>თბილისი,ბარნოვის 42</t>
  </si>
  <si>
    <t>01.15.02.034.010.01</t>
  </si>
  <si>
    <t>01.09.2019-31.08.2020 და ავტ.31.12.2020</t>
  </si>
  <si>
    <t>01018000848</t>
  </si>
  <si>
    <t>მაკა არახამია</t>
  </si>
  <si>
    <t>ქ.ლანჩხუთი ჟორდანიას ქ.116</t>
  </si>
  <si>
    <t>27.06.52.058.01.009ა</t>
  </si>
  <si>
    <t>10.04.2019-31.12.2019 და ავტ 31.12.2020</t>
  </si>
  <si>
    <t>26001001511</t>
  </si>
  <si>
    <t>თეა ორაგველიძე</t>
  </si>
  <si>
    <t>ოზურგეთი, ჭავჭავაძის 10</t>
  </si>
  <si>
    <t>26.26.46.017.01.504</t>
  </si>
  <si>
    <t>01.07.2019-31.12.2019 და ავტ.31.12.2020</t>
  </si>
  <si>
    <t>33001048143</t>
  </si>
  <si>
    <t>თამაზი ბაჯელიძე</t>
  </si>
  <si>
    <t>აბაშა,თავისუფლების ქ.75 1სართ ბ-1</t>
  </si>
  <si>
    <t>40.01.02.051.01.001</t>
  </si>
  <si>
    <t>01.01.2020-31.12.2020</t>
  </si>
  <si>
    <t>02001000119</t>
  </si>
  <si>
    <t>თემური ცომაია</t>
  </si>
  <si>
    <t>დაბა ჩხოროწყუ, აღმაშენებლის 2</t>
  </si>
  <si>
    <t>46.02.44.117</t>
  </si>
  <si>
    <t>01.05.2019-31.12.2019 და ავტ 31.12.2020</t>
  </si>
  <si>
    <t>48001004585</t>
  </si>
  <si>
    <t>თეიმურაზ მალანია</t>
  </si>
  <si>
    <t xml:space="preserve">მარტვილი, თავისუფლების ქ. </t>
  </si>
  <si>
    <t>41.09.39.392</t>
  </si>
  <si>
    <t>01.09.2019-31.07.2019 და ავტ 31.12.2020</t>
  </si>
  <si>
    <t>29001032354</t>
  </si>
  <si>
    <t>ირაკლი გაბისონია</t>
  </si>
  <si>
    <t>ხულო, ჭავჭავაძის ქ. 2</t>
  </si>
  <si>
    <t>23.11.01.069.01.501</t>
  </si>
  <si>
    <t>01.04.2019-31.12.2019 და ავტ. 01.03.2020</t>
  </si>
  <si>
    <t>61009004129</t>
  </si>
  <si>
    <t xml:space="preserve">რამაზ ბოლქვაძე </t>
  </si>
  <si>
    <t>ხულო, დავით მუმლაძის ქ 5</t>
  </si>
  <si>
    <t>23.11.31.016.01.510</t>
  </si>
  <si>
    <t>01.03.2020-31.12.2020</t>
  </si>
  <si>
    <t>შპს "დავითი"</t>
  </si>
  <si>
    <t>ქ.ზესტაფონი, რობაქიძის 1 ბ.1</t>
  </si>
  <si>
    <t>32.10.07.933.01.001</t>
  </si>
  <si>
    <t>01.04.2019-31.12.2019 და ავტ. 31.12.2020</t>
  </si>
  <si>
    <t>მზიური სვანიძე</t>
  </si>
  <si>
    <t>ქ.ჭიათურა, ნინოშვილის ქ.16</t>
  </si>
  <si>
    <t>38.10.04.067.01.002</t>
  </si>
  <si>
    <t>01.04.2019-31.12.2020</t>
  </si>
  <si>
    <t>54001018037</t>
  </si>
  <si>
    <t>ავთანდილ გვარუციძე</t>
  </si>
  <si>
    <t>ქ.წყალტუბო, ევდოშვილის ქ.6</t>
  </si>
  <si>
    <t>221291144</t>
  </si>
  <si>
    <t>შპს "წყალტუბოპროფკურორტი"</t>
  </si>
  <si>
    <t>ტყიბული,გამსახურდიას ქ# 30</t>
  </si>
  <si>
    <t>39.01.03.023.01.513</t>
  </si>
  <si>
    <t>01.05.2019-31.12.2019 და ავტ. 31.12.2020</t>
  </si>
  <si>
    <t>თორნიკე ცხოვრებაძე</t>
  </si>
  <si>
    <t>ქ. კასპი დავით აღმაშენებლის ქ.#80</t>
  </si>
  <si>
    <t>67.01.05.302.01.541</t>
  </si>
  <si>
    <t>01.04.2019-28.02.2020 და ავტ.31.12.2021</t>
  </si>
  <si>
    <t>01026005055</t>
  </si>
  <si>
    <t>მერაბ ჭონიაშვილი</t>
  </si>
  <si>
    <t xml:space="preserve">ქ. ქარელი, თამარ მეფის #14 </t>
  </si>
  <si>
    <t>68.10.42.267</t>
  </si>
  <si>
    <t>21.07.2019-21.06.2020 და ავტ 31.12.2020</t>
  </si>
  <si>
    <t>43001015780</t>
  </si>
  <si>
    <t>ანზორი ეკალაძე</t>
  </si>
  <si>
    <t>ქ.ხაშური ლესელიძის 10 ა</t>
  </si>
  <si>
    <t>69.08.58.202.01.002</t>
  </si>
  <si>
    <t>01.01.2019-30.11.2019 და ავტ.31.12.2020</t>
  </si>
  <si>
    <t>თამარი გაგლოშვილი</t>
  </si>
  <si>
    <t>ქ.ბორჯომი,სააკაძის ქ.#2</t>
  </si>
  <si>
    <t>64.23.01.165</t>
  </si>
  <si>
    <t>01.07.2020-31.12.2020</t>
  </si>
  <si>
    <t>შპს "ჯეო ჰოსპიტალს"</t>
  </si>
  <si>
    <t>ქ.ცაგერი, რუსთაველის ქ</t>
  </si>
  <si>
    <t>89.03.22.017</t>
  </si>
  <si>
    <t>01.05.2018-01.05.2019 და ავტ.01.05.2020</t>
  </si>
  <si>
    <t>49001000182</t>
  </si>
  <si>
    <t>შორენა მესხაძე</t>
  </si>
  <si>
    <t>ქ.ონი წერეთლის ქ.# 18</t>
  </si>
  <si>
    <t>88.18.21.253</t>
  </si>
  <si>
    <t>01.08.2019-30.06.2020 და ავტ.31.12.2020</t>
  </si>
  <si>
    <t>34001003259</t>
  </si>
  <si>
    <t>მერი ბურდილაძე</t>
  </si>
  <si>
    <t>ქ.თეთრიწყარო, კოსტავას ქ#1</t>
  </si>
  <si>
    <t>84.01.38.153</t>
  </si>
  <si>
    <t>30.11.2018-30.10.2019</t>
  </si>
  <si>
    <t>01016003038</t>
  </si>
  <si>
    <t>მზია ლობჟანიძე</t>
  </si>
  <si>
    <t>მარნეული, ჩოლოყაშვილის N3</t>
  </si>
  <si>
    <t>83.02.06.577.01.504</t>
  </si>
  <si>
    <t>28001008957</t>
  </si>
  <si>
    <t>სამირ გასანოვი</t>
  </si>
  <si>
    <t xml:space="preserve">დაბა თიანეთი რუსთაველისქ. </t>
  </si>
  <si>
    <t>73.05.35.118</t>
  </si>
  <si>
    <t>26.08.2019-25.07.2020 და ავტ.31.12.2020</t>
  </si>
  <si>
    <t>23001008957</t>
  </si>
  <si>
    <t>ლია ივანაური</t>
  </si>
  <si>
    <t>ქ.საგარეჯო, სტალინის ქ.#84</t>
  </si>
  <si>
    <t>55.12.52.264</t>
  </si>
  <si>
    <t>36001035662</t>
  </si>
  <si>
    <t>მარიამი ქვლივიძე</t>
  </si>
  <si>
    <t>ქ.ამეტა, რუსთაველის #58</t>
  </si>
  <si>
    <t>50.04.09.039.01.501</t>
  </si>
  <si>
    <t>01.04.2019-3.12.2019 და ავტ. 31.12.2020</t>
  </si>
  <si>
    <t>08001025021</t>
  </si>
  <si>
    <t>მარინე იდიძე</t>
  </si>
  <si>
    <t>ქ.ლაგოდეხი,ზაქათალის ქ.# 38</t>
  </si>
  <si>
    <t>54.01.56.419</t>
  </si>
  <si>
    <t>01.09.2019-31.07.2020 და ავტ. 31.12.2020</t>
  </si>
  <si>
    <t>25001004644</t>
  </si>
  <si>
    <t>ნატალია ნაყეური</t>
  </si>
  <si>
    <t>ქუთაისი თამარ მეფის ქ 54</t>
  </si>
  <si>
    <t>03.03.26.079.01.516</t>
  </si>
  <si>
    <t>შოთა გედენიძე</t>
  </si>
  <si>
    <t>თბილისი, ა.მაჭავარიანი #25, ბარნოვის #41</t>
  </si>
  <si>
    <t>01.15.02.018.004.01.516</t>
  </si>
  <si>
    <t>01017015916</t>
  </si>
  <si>
    <t>მიხეილი ფანჩულიძე</t>
  </si>
  <si>
    <t>თბილისი, გიორგი სააკაძის მე-2 გასასვლელი #12 მე-2 სართ.</t>
  </si>
  <si>
    <t>01.10.13.016.070</t>
  </si>
  <si>
    <t>08.07.2020-31.12.2020</t>
  </si>
  <si>
    <t>შპს "ზაკ"</t>
  </si>
  <si>
    <t>თბილისი, ჭავჭავაძის გამზ, #11ა</t>
  </si>
  <si>
    <t>01.14.14.011.065.02.02.500</t>
  </si>
  <si>
    <t>10.07.2020-10.12.2020</t>
  </si>
  <si>
    <t>შპს "იუნიქვესტ დეველოპმენტსი"</t>
  </si>
  <si>
    <t>თბილისი,გორგასლის ქ 51-53 სართ 2</t>
  </si>
  <si>
    <t>01.18.06.002.022.01.521</t>
  </si>
  <si>
    <t>01.08.2020-31.12.2020</t>
  </si>
  <si>
    <t>01017038889</t>
  </si>
  <si>
    <t>რამაზან აქთაში</t>
  </si>
  <si>
    <t>რუსთავი, ტაშკენტის ქ# 5</t>
  </si>
  <si>
    <t>02.03.02.018.01.509</t>
  </si>
  <si>
    <t>01.08.2020-30.11.2020</t>
  </si>
  <si>
    <t>216291509</t>
  </si>
  <si>
    <t>კს "გოგლიაშვილი და კომპანია"</t>
  </si>
  <si>
    <t>საკუთრება</t>
  </si>
  <si>
    <t>ავტომობილი</t>
  </si>
  <si>
    <t>სუზუკი</t>
  </si>
  <si>
    <t>გრანდ ვიტარა</t>
  </si>
  <si>
    <t>PQ295QP</t>
  </si>
  <si>
    <t>ქ.დუშეთი, სტალინის ქ.#88</t>
  </si>
  <si>
    <t>71.21.02.195</t>
  </si>
  <si>
    <t>01017019404</t>
  </si>
  <si>
    <t>ნელი ჩხიკვაძე</t>
  </si>
  <si>
    <t>დაბა შუახევი, რუსთაველის ქ.16</t>
  </si>
  <si>
    <t>24.02.34.054</t>
  </si>
  <si>
    <t>61010008215</t>
  </si>
  <si>
    <t>მავილე დავითაძე</t>
  </si>
  <si>
    <t>დაბა ქედა, ტბელ აბუსერიძის ქ. 9</t>
  </si>
  <si>
    <t>21.07.34.443</t>
  </si>
  <si>
    <t>61008007806</t>
  </si>
  <si>
    <t>ავთანდილ ბერიძე</t>
  </si>
  <si>
    <t>ქ.ბათუმი, ფრიდინ  ხალვაშის გამზ.251 ბ ბ.2</t>
  </si>
  <si>
    <t>05.35.23.225.01.002</t>
  </si>
  <si>
    <t>61006017425</t>
  </si>
  <si>
    <t>ხათუნა ვასაძე</t>
  </si>
  <si>
    <t>ქ.ქობულეთი,დ.აღმაშენებლის გამზ.#53</t>
  </si>
  <si>
    <t>20.42.06.293</t>
  </si>
  <si>
    <t>61004025080</t>
  </si>
  <si>
    <t>ოთარ სალუქვაძე</t>
  </si>
  <si>
    <t>ქ.თერჯოლა, კოსტავას ქ #1</t>
  </si>
  <si>
    <t>33.09.36.198.01.508</t>
  </si>
  <si>
    <t>გურამი ოქრუაძე</t>
  </si>
  <si>
    <t>სამტრედია, რესპუბლიკის ქ. 5</t>
  </si>
  <si>
    <t>34.08.50.095</t>
  </si>
  <si>
    <t>01013017693</t>
  </si>
  <si>
    <t>თემური ზამთარაძე</t>
  </si>
  <si>
    <t>ხონი, მოსე ხონელის ქ. 1</t>
  </si>
  <si>
    <t>37.07.38.295.01.516</t>
  </si>
  <si>
    <t>55001005379</t>
  </si>
  <si>
    <t>ლევან ბობოხიძე</t>
  </si>
  <si>
    <t>დაბა ხარაგაული, სოლომონ მეფის ქ.51</t>
  </si>
  <si>
    <t>36.01.33.263</t>
  </si>
  <si>
    <t>56001004037</t>
  </si>
  <si>
    <t>გიორგი თაბუკაშვილი</t>
  </si>
  <si>
    <t>ქ.ვანი, ჯორჯიაშვილის ქ.#36</t>
  </si>
  <si>
    <t>31.01.29.268</t>
  </si>
  <si>
    <t>17001001286</t>
  </si>
  <si>
    <t>ირინე დვალიშვილი</t>
  </si>
  <si>
    <t>საჩხერე,მერაბ კოსტავას 17</t>
  </si>
  <si>
    <t>35.01.14.039</t>
  </si>
  <si>
    <t>38001019287</t>
  </si>
  <si>
    <t>ზაზა კურტანიძე</t>
  </si>
  <si>
    <t>ბაღდათი, აკ.წერეთლის ქ.#6ა</t>
  </si>
  <si>
    <t>30.11.33.161</t>
  </si>
  <si>
    <t>09001015587</t>
  </si>
  <si>
    <t>მაკა გიორგიძე</t>
  </si>
  <si>
    <t>ქალაქი წალკა, 25 მარტის ქ.57ა</t>
  </si>
  <si>
    <t>85.21.25.458</t>
  </si>
  <si>
    <t>61009012499</t>
  </si>
  <si>
    <t>თემურ მგელაძე</t>
  </si>
  <si>
    <t>დმანისი, წმინდა ნინოს ჩიხი 1</t>
  </si>
  <si>
    <t>82.01.42.024.01.014</t>
  </si>
  <si>
    <t>15001006042</t>
  </si>
  <si>
    <t>აკაკი ოქრიაშვილი</t>
  </si>
  <si>
    <t>ქალაქი გარდაბანი</t>
  </si>
  <si>
    <t>81.15.15.114</t>
  </si>
  <si>
    <t>12001004074</t>
  </si>
  <si>
    <t>მესაკუთრე იბრაგიმ კულიევის წარმომადგენელია გოჩაკ ალახვერდიევი</t>
  </si>
  <si>
    <t>ახალქალაქი, თავისუფლების ქ. 97</t>
  </si>
  <si>
    <t>63.18.33.233</t>
  </si>
  <si>
    <t>07001000144</t>
  </si>
  <si>
    <t>ნარცის კარაპეტიანი</t>
  </si>
  <si>
    <t>დაბა ასპინძა, ვარძიის ქ.#44</t>
  </si>
  <si>
    <t>60.01.31.085</t>
  </si>
  <si>
    <t>05001003789</t>
  </si>
  <si>
    <t>ნაზი გიორგაძე</t>
  </si>
  <si>
    <t>ქალაქი ნინოწმინდა, სპანდარიანის ქ.4</t>
  </si>
  <si>
    <t>65.12.33.165</t>
  </si>
  <si>
    <t>32001010285</t>
  </si>
  <si>
    <t>ვარაზდატ კაზარიანი</t>
  </si>
  <si>
    <t>ქ.თელავი, აბანოს ქ.#1</t>
  </si>
  <si>
    <t>53.20.37.050.01.504</t>
  </si>
  <si>
    <t>ნინო ზარიძე</t>
  </si>
  <si>
    <t>დედოფლისწყარო,სტალინის ქ.41 კ.4.ბ-3</t>
  </si>
  <si>
    <t>52.08.06.080.01.003</t>
  </si>
  <si>
    <t>14001003829</t>
  </si>
  <si>
    <t>მესაკუთრე ბიჭიკო ალადაშვილის წარმომადგენელია ზინა გელაშვილი</t>
  </si>
  <si>
    <t>გურჯაანი, ნონეშვილის გამზ.  N10</t>
  </si>
  <si>
    <t>51.01.60.029.01.525</t>
  </si>
  <si>
    <t>ქ.სიღნაღი, ბარათაშვილის ქ.20</t>
  </si>
  <si>
    <t>56.14.42.132</t>
  </si>
  <si>
    <t>40001008703</t>
  </si>
  <si>
    <t>მაია ჭანიშვილის წარმომადგენელია ნინო ჭანიშვილი</t>
  </si>
  <si>
    <t>ყაზბეგის რ-ნი,სოფ: არშა</t>
  </si>
  <si>
    <t>74.03.13.059</t>
  </si>
  <si>
    <t>01023003299</t>
  </si>
  <si>
    <t>ამირანი ხულელიძე</t>
  </si>
  <si>
    <t>ქ.ყვარელი ჭავჭავაძის 120</t>
  </si>
  <si>
    <t>57.06.57.073</t>
  </si>
  <si>
    <t>45001003471</t>
  </si>
  <si>
    <t>ზაზა გელაშვილი</t>
  </si>
  <si>
    <t>ქ.მცხეთა, სამხედროს,უსინათ.საზ,საცხ.მიმდებ</t>
  </si>
  <si>
    <t>31001019049</t>
  </si>
  <si>
    <t xml:space="preserve"> რაისა ზურაბიანი</t>
  </si>
  <si>
    <t>დაბა ლენტეხი,დ აღმაშენებლის ქ# 4 სართ 1 ბ-21</t>
  </si>
  <si>
    <t>87.04.12.047.01.021</t>
  </si>
  <si>
    <t>ციცინო ონიანი</t>
  </si>
  <si>
    <t>ჩოხატაური, დუმბაძის ქ.7 შენობა 1, სართ.2</t>
  </si>
  <si>
    <t>28.01.22.081.01.500</t>
  </si>
  <si>
    <t>46001004225</t>
  </si>
  <si>
    <t>ნუკრი ოსეფაიშვილი</t>
  </si>
  <si>
    <t>ამბროლაური,კოსტავას ქ 1</t>
  </si>
  <si>
    <t>86.19.27.019</t>
  </si>
  <si>
    <t>04001002669</t>
  </si>
  <si>
    <t>ციცინო ნეფარიძე</t>
  </si>
  <si>
    <t>სენაკი,დ.ვახანიას ქ.#10</t>
  </si>
  <si>
    <t>44.01.31.485</t>
  </si>
  <si>
    <t>39001013821</t>
  </si>
  <si>
    <t>იამზე ზარანდია-ეჯიბია</t>
  </si>
  <si>
    <t>ხობი, ცოტნე დადიანის N208</t>
  </si>
  <si>
    <t>45.21.23.045.01.503</t>
  </si>
  <si>
    <t>58001006638</t>
  </si>
  <si>
    <t>რომეო ჭითავა</t>
  </si>
  <si>
    <t>ქ.წალენჯიხა, 9 აპრილის ქ.#2</t>
  </si>
  <si>
    <t>47.11.43.020</t>
  </si>
  <si>
    <t>51001000281</t>
  </si>
  <si>
    <t>თორნიკე ხარჩილავა</t>
  </si>
  <si>
    <t>ქალაქი გორი ქუთაისის ქ. 41</t>
  </si>
  <si>
    <t>66.45.19.015</t>
  </si>
  <si>
    <t>59001032210</t>
  </si>
  <si>
    <t>თეიმურაზ ხარებაშვილი</t>
  </si>
  <si>
    <t>ზუგდიდი, რუსთაველის ქ. 90</t>
  </si>
  <si>
    <t>43.31.55.494</t>
  </si>
  <si>
    <t>19001028769</t>
  </si>
  <si>
    <t>ირაკლი ბერულავა</t>
  </si>
  <si>
    <t>დაბა ადიგენი,თამარ მეფის #4</t>
  </si>
  <si>
    <t>61.05.01.046</t>
  </si>
  <si>
    <t>03001000594</t>
  </si>
  <si>
    <t>მამუკა კუხალეიშვილი</t>
  </si>
  <si>
    <t>ნიკოლოზი ბაშარული</t>
  </si>
  <si>
    <t>თამარ ჩერგოლეიშვილი</t>
  </si>
  <si>
    <t>დავით ხაჩიძე</t>
  </si>
  <si>
    <t>არაზ ლეზგიევი</t>
  </si>
  <si>
    <t>შალვა გეწაძე</t>
  </si>
  <si>
    <t>მალხაზ ჭოხონელიძე</t>
  </si>
  <si>
    <t>ელენა გუბაევა</t>
  </si>
  <si>
    <t>ივანე ფხაკაძე</t>
  </si>
  <si>
    <t>გივი ბაბუნაშვილი</t>
  </si>
  <si>
    <t>მაია გაბუნია</t>
  </si>
  <si>
    <t>რეზო სანიკიძე</t>
  </si>
  <si>
    <t>დავით კვაჭაძე</t>
  </si>
  <si>
    <t>პავლე ჟამიერაშვილი</t>
  </si>
  <si>
    <t>ოთარ ხმალაძე</t>
  </si>
  <si>
    <t>არჩილ სულაქველიძე</t>
  </si>
  <si>
    <t>ალექსანდრე სულაქველიძე</t>
  </si>
  <si>
    <t xml:space="preserve">
    06001005139
</t>
  </si>
  <si>
    <t xml:space="preserve">
    01022000739
</t>
  </si>
  <si>
    <t xml:space="preserve">
    57001008824
</t>
  </si>
  <si>
    <t xml:space="preserve">
    28001037571
</t>
  </si>
  <si>
    <t xml:space="preserve">
    18001060997
</t>
  </si>
  <si>
    <t xml:space="preserve">
    18001000968
</t>
  </si>
  <si>
    <t xml:space="preserve">
    60001044925
</t>
  </si>
  <si>
    <t xml:space="preserve">
    53001046943
</t>
  </si>
  <si>
    <t xml:space="preserve">
    60001019311
</t>
  </si>
  <si>
    <t xml:space="preserve">
    60001001635
</t>
  </si>
  <si>
    <t xml:space="preserve">
    46001009931
</t>
  </si>
  <si>
    <t xml:space="preserve">
    26001001778
</t>
  </si>
  <si>
    <t xml:space="preserve">
    01024044354
</t>
  </si>
  <si>
    <t xml:space="preserve">
    01005027483
</t>
  </si>
  <si>
    <t xml:space="preserve">
    01005033247
</t>
  </si>
  <si>
    <t xml:space="preserve">
    01030033823
</t>
  </si>
  <si>
    <t>არაფულადი შემოწირულობა</t>
  </si>
  <si>
    <t>უძრავი ქონება, მცხეთა, წეროვანი, სახლი 1042 , საკადასტრო კოდი 72.08.27.024 თხოვების პერიოდი 01.09.2020-31.10.2020</t>
  </si>
  <si>
    <t>ავტობუსი, მარკა SETRA, მოდელი 315HD, თეთრი, ნომერი ZZ450EE, თხოვების ვადა 2020 წლის 31 ოქტომბრის ჩათვ</t>
  </si>
  <si>
    <t>ავტომობილი,მოდელი თვითნაკეთი ბადაგაური, ტიპი მიკროავტობუსი, ნომერი BIB 862, გამოშვების წელი 2001, ფერი წითელი, თხოვების ვადა 2020 წლის 30 ნოემბრამდე</t>
  </si>
  <si>
    <t>ავტომობილი, FORD, გამოშვების წელი, 2008, ფერი წითელი, რეგისტრაციის ნომერი VP669PV, თხოვების ვადა 2020 წლის 30 ნოემბრამდე</t>
  </si>
  <si>
    <t>უძრავი ქონება,ქ.ზესტაფონი,ზაქარიაძის ქ 2, ს/კ 42.06.38.068, თხოვების ვადა 2020 წლის 30 ნოემბრის ჩათვ</t>
  </si>
  <si>
    <t>უძრავი ქონება,მასზე განთავსებული ბილბორდით, ქ.ზესტაფონი სტაროსელსკის ქ, ს/კ 32.10.33.271, თხოვების ვადა 2020 წლის 30 ნოემბრის ჩათვ</t>
  </si>
  <si>
    <t>უძრავი ქონება,ქ.ქუთაისი,თაბუკაშვილის ქ 22, #6ბ, ს/კ 03.05.25.136.01.0006ბ, თხოვების ვადა 2020 წლის 30 ნოემბრის ჩათვლით</t>
  </si>
  <si>
    <t xml:space="preserve">	ავტომობილი, ტიპი ავტობუსი, FORD TRANSIT, გამოშვების წელი 2004, ფერი თეთრი, CH754HC, თხოვების ვადა 2020 წლის 31 ოქტომბრის ჩათვ</t>
  </si>
  <si>
    <t>უძრავი ქონება, ქ.ქუთაისი, ავტომშენებლის ქ# 15 ს/კ 03.01.03.230.01.038, თხოვების ვადა 30 ნოემბრის პერიოდისთვის</t>
  </si>
  <si>
    <t>უძრავი ქონება, ქ.ქუთაისი, ავტომშენებლის ქ# 14 ს/კ 03.01.01.011.01.062, თხოვების ვადა 30 ნოემბრის პერიოდისთვის</t>
  </si>
  <si>
    <t>ავტომობილი, მარკა FORDTRANSIT, ტიპი სატვირთო სამგზავრო, BM 691 BM, გამოშვების წელი 1996,ფერი ყავისფერი, თხოვების ვადა 2020 წლის 31 ოქტომბრის ჩათვ</t>
  </si>
  <si>
    <t>ავტომობილი, მარკა  FORDTRANSIT, ტიპი სატვირთო სამგზავრო, RR 346 AA, გამოშვების წელი 1996,ფერი ლურჯი, თხოვების ვადა 2020 წლის 31 ოქტომბრის ჩათვ</t>
  </si>
  <si>
    <t>მუსიკალური ნაწარმოები</t>
  </si>
  <si>
    <t>თხოვება</t>
  </si>
  <si>
    <t>09/01/2020</t>
  </si>
  <si>
    <t>09/12/2020</t>
  </si>
  <si>
    <t>09/22/2020</t>
  </si>
  <si>
    <t>კვლევითი მომსახურება</t>
  </si>
  <si>
    <t>შპს ინოტექი</t>
  </si>
  <si>
    <t>საქონელი</t>
  </si>
  <si>
    <t>შპს სუფთა წყალი</t>
  </si>
  <si>
    <t>01.09.2020-31.12.2020</t>
  </si>
  <si>
    <t>ტრიპლეტი-ჭიაბერაშვილი</t>
  </si>
  <si>
    <t xml:space="preserve">ტრიპლეტი-ჭიაბერაშვილი </t>
  </si>
  <si>
    <t>გარმოშკა ჩანართით (სომხური)</t>
  </si>
  <si>
    <t>გარმოშკა-შავგულიძე</t>
  </si>
  <si>
    <t>ბუკლეტი-წერეთელი</t>
  </si>
  <si>
    <t>გარმოშკა - კარაპეტიანი</t>
  </si>
  <si>
    <t>გარმოშკა-კარაპეტიანი</t>
  </si>
  <si>
    <t>გარმოშკა -კარაპეტიანი( სომხური)</t>
  </si>
  <si>
    <t>ტრიპლეტი-თარხნიშვილი</t>
  </si>
  <si>
    <t>პლაკატი - ხოშტარია</t>
  </si>
  <si>
    <t>ტრიპლეტი-ღვინიაშვილი (აზერბაიჯანული)</t>
  </si>
  <si>
    <t>ტრიპლეტი-ღვინიაშვილი</t>
  </si>
  <si>
    <t>პლაკატი  თარხნიშვილი</t>
  </si>
  <si>
    <t>პლაკატი-ჩილინგარაშვილი</t>
  </si>
  <si>
    <t>გარმოშკა ჩანართით-რატიანი</t>
  </si>
  <si>
    <t>ტრიპლეტი-კახიძე</t>
  </si>
  <si>
    <t>ტრიპლეტი-ირმა ნადირაშვილი</t>
  </si>
  <si>
    <t>პლაკატი-შავგულიძე (აზერბაიჯანული)</t>
  </si>
  <si>
    <t>გარმოშკა - კალოიანი</t>
  </si>
  <si>
    <t>გარმოშკა ჩანართით-რატიანი (ხარაგაული)</t>
  </si>
  <si>
    <t>გარმოშკა ჩანართით-რატიანი (საჩხერე)</t>
  </si>
  <si>
    <t>პლაკატი-ჩილინგარაშვილი (სომხური)</t>
  </si>
  <si>
    <t>ტრიპლეტი-ჩილინგარაშვილი (სომხური)</t>
  </si>
  <si>
    <t>გარმოშკა - ქებურია</t>
  </si>
  <si>
    <t>ბუკლეტი-ბობოხიძე</t>
  </si>
  <si>
    <t>ტრიპლეტი ნაკაიძე</t>
  </si>
  <si>
    <t>ტრიპლეტი ჩილინგარაშვილი</t>
  </si>
  <si>
    <t>კალენდარი ბოკერია I</t>
  </si>
  <si>
    <t>კალენდარი ბოკერია II</t>
  </si>
  <si>
    <t>კალენდარი ბოკერია III</t>
  </si>
  <si>
    <t>ბუკლეტი-გოგორიშვილი (ოზურგეთი)</t>
  </si>
  <si>
    <t>ბუკლეტი-გოგორიშვილი (ლანჩხუთი)</t>
  </si>
  <si>
    <t>ბუკლეტი-გოგორიშვილი (ჩოხოტაური))</t>
  </si>
  <si>
    <t>გარმოშკა-ხოშტარია</t>
  </si>
  <si>
    <t>ხელშეკრულება-ბოკერია I</t>
  </si>
  <si>
    <t>ხელშეკრულება-ბოკერია II</t>
  </si>
  <si>
    <t>ხელშეკრულება-ბოკერია III</t>
  </si>
  <si>
    <t xml:space="preserve">ფლაერი </t>
  </si>
  <si>
    <t>გარმოშკა-უგულავა</t>
  </si>
  <si>
    <t>გარმოშკა</t>
  </si>
  <si>
    <t>სსიპ ქ. თელავის ვაჟა ფშაველას სახელობის პროფ. სახ. დრამატუ</t>
  </si>
  <si>
    <t>თემური მანიჟაშვილი</t>
  </si>
  <si>
    <t>13001034144</t>
  </si>
  <si>
    <t>72.07.04.940</t>
  </si>
  <si>
    <t>03.01.2020</t>
  </si>
  <si>
    <t>15.09.2020</t>
  </si>
  <si>
    <t>18.09.2020</t>
  </si>
  <si>
    <t>17.09.2020</t>
  </si>
  <si>
    <t>26.08.2020</t>
  </si>
  <si>
    <t>01.07.2020</t>
  </si>
  <si>
    <t>01.09.2020</t>
  </si>
  <si>
    <t>ქ.ქუთაისი თამარ მეფის #40 1 სართ</t>
  </si>
  <si>
    <t>03.03.26.021</t>
  </si>
  <si>
    <t>01.09.2020-31.10.2020</t>
  </si>
  <si>
    <t>ი/მ ლაშა ჭელიძე</t>
  </si>
  <si>
    <t>01.01.2020</t>
  </si>
  <si>
    <t>20.09.2020</t>
  </si>
  <si>
    <t>10.09.2020</t>
  </si>
  <si>
    <t>25.08.2020</t>
  </si>
  <si>
    <t>15.07.2020</t>
  </si>
  <si>
    <t>08.09.2020</t>
  </si>
  <si>
    <t>27.07.2020</t>
  </si>
  <si>
    <t>ნინო ნოღაიდელი</t>
  </si>
  <si>
    <t>01008000927</t>
  </si>
  <si>
    <t>05.22.20.002.01.013</t>
  </si>
  <si>
    <t>ბათუმი, მ. აბაშიძის ქ. 53</t>
  </si>
  <si>
    <t>01.09.2020 -31.12.2020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</si>
</sst>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9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color rgb="FF000000"/>
      <name val="Sylfaen"/>
      <family val="1"/>
    </font>
    <font>
      <sz val="11"/>
      <name val="Sylfaen"/>
      <family val="1"/>
    </font>
    <font>
      <sz val="10"/>
      <color theme="1"/>
      <name val="Sylfaen"/>
      <family val="1"/>
      <charset val="204"/>
    </font>
    <font>
      <sz val="10"/>
      <name val="Sylfae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576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3" xfId="2" applyFont="1" applyFill="1" applyBorder="1" applyAlignment="1" applyProtection="1">
      <alignment horizontal="center" vertical="top" wrapText="1"/>
    </xf>
    <xf numFmtId="1" fontId="24" fillId="5" borderId="23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24" xfId="2" applyFont="1" applyFill="1" applyBorder="1" applyAlignment="1" applyProtection="1">
      <alignment horizontal="left" vertical="top"/>
      <protection locked="0"/>
    </xf>
    <xf numFmtId="0" fontId="24" fillId="5" borderId="24" xfId="2" applyFont="1" applyFill="1" applyBorder="1" applyAlignment="1" applyProtection="1">
      <alignment horizontal="left" vertical="top" wrapText="1"/>
      <protection locked="0"/>
    </xf>
    <xf numFmtId="0" fontId="24" fillId="5" borderId="25" xfId="2" applyFont="1" applyFill="1" applyBorder="1" applyAlignment="1" applyProtection="1">
      <alignment horizontal="left" vertical="top" wrapText="1"/>
      <protection locked="0"/>
    </xf>
    <xf numFmtId="1" fontId="24" fillId="5" borderId="25" xfId="2" applyNumberFormat="1" applyFont="1" applyFill="1" applyBorder="1" applyAlignment="1" applyProtection="1">
      <alignment horizontal="left" vertical="top" wrapText="1"/>
      <protection locked="0"/>
    </xf>
    <xf numFmtId="1" fontId="24" fillId="5" borderId="26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28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27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29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28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1" xfId="9" applyFont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/>
      <protection locked="0"/>
    </xf>
    <xf numFmtId="0" fontId="32" fillId="4" borderId="19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19" xfId="9" applyNumberFormat="1" applyFont="1" applyBorder="1" applyAlignment="1" applyProtection="1">
      <alignment vertical="center"/>
      <protection locked="0"/>
    </xf>
    <xf numFmtId="0" fontId="32" fillId="0" borderId="18" xfId="9" applyFont="1" applyBorder="1" applyAlignment="1" applyProtection="1">
      <alignment vertical="center" wrapText="1"/>
      <protection locked="0"/>
    </xf>
    <xf numFmtId="0" fontId="32" fillId="0" borderId="19" xfId="9" applyFont="1" applyBorder="1" applyAlignment="1" applyProtection="1">
      <alignment vertical="center" wrapText="1"/>
      <protection locked="0"/>
    </xf>
    <xf numFmtId="14" fontId="32" fillId="0" borderId="19" xfId="9" applyNumberFormat="1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32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33" xfId="9" applyFont="1" applyFill="1" applyBorder="1" applyAlignment="1" applyProtection="1">
      <alignment vertical="center"/>
    </xf>
    <xf numFmtId="0" fontId="19" fillId="5" borderId="32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33" xfId="9" applyFont="1" applyFill="1" applyBorder="1" applyAlignment="1" applyProtection="1">
      <alignment vertical="center"/>
    </xf>
    <xf numFmtId="0" fontId="17" fillId="5" borderId="0" xfId="0" applyFont="1" applyFill="1" applyBorder="1" applyAlignment="1" applyProtection="1">
      <alignment vertical="center"/>
    </xf>
    <xf numFmtId="0" fontId="17" fillId="5" borderId="33" xfId="0" applyFont="1" applyFill="1" applyBorder="1" applyAlignment="1" applyProtection="1">
      <alignment vertical="center"/>
    </xf>
    <xf numFmtId="0" fontId="19" fillId="5" borderId="32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33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3" xfId="0" applyFont="1" applyFill="1" applyBorder="1" applyAlignment="1">
      <alignment vertical="center"/>
    </xf>
    <xf numFmtId="2" fontId="24" fillId="0" borderId="22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0" borderId="1" xfId="3" applyNumberFormat="1" applyFont="1" applyBorder="1"/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9" fillId="5" borderId="34" xfId="9" applyFont="1" applyFill="1" applyBorder="1" applyAlignment="1" applyProtection="1">
      <alignment horizontal="center" vertical="center"/>
    </xf>
    <xf numFmtId="0" fontId="29" fillId="5" borderId="35" xfId="9" applyFont="1" applyFill="1" applyBorder="1" applyAlignment="1" applyProtection="1">
      <alignment horizontal="center" vertical="center"/>
    </xf>
    <xf numFmtId="0" fontId="29" fillId="5" borderId="36" xfId="9" applyFont="1" applyFill="1" applyBorder="1" applyAlignment="1" applyProtection="1">
      <alignment horizontal="center" vertical="center"/>
    </xf>
    <xf numFmtId="4" fontId="22" fillId="2" borderId="1" xfId="1" applyNumberFormat="1" applyFont="1" applyFill="1" applyBorder="1" applyAlignment="1" applyProtection="1">
      <alignment horizontal="right" vertical="center"/>
      <protection locked="0"/>
    </xf>
    <xf numFmtId="2" fontId="17" fillId="0" borderId="1" xfId="2" applyNumberFormat="1" applyFont="1" applyFill="1" applyBorder="1" applyAlignment="1" applyProtection="1">
      <alignment horizontal="right" vertical="center"/>
      <protection locked="0"/>
    </xf>
    <xf numFmtId="4" fontId="22" fillId="5" borderId="1" xfId="1" applyNumberFormat="1" applyFont="1" applyFill="1" applyBorder="1" applyAlignment="1" applyProtection="1">
      <alignment horizontal="right" vertical="center"/>
    </xf>
    <xf numFmtId="2" fontId="17" fillId="0" borderId="1" xfId="0" applyNumberFormat="1" applyFont="1" applyBorder="1" applyAlignment="1" applyProtection="1">
      <alignment vertical="center" wrapText="1"/>
      <protection locked="0"/>
    </xf>
    <xf numFmtId="49" fontId="17" fillId="0" borderId="1" xfId="0" applyNumberFormat="1" applyFont="1" applyBorder="1" applyAlignment="1" applyProtection="1">
      <alignment vertical="center" wrapText="1"/>
      <protection locked="0"/>
    </xf>
    <xf numFmtId="0" fontId="17" fillId="0" borderId="1" xfId="1" applyFont="1" applyFill="1" applyBorder="1" applyAlignment="1" applyProtection="1">
      <alignment vertical="center" wrapText="1"/>
    </xf>
    <xf numFmtId="3" fontId="17" fillId="2" borderId="1" xfId="1" applyNumberFormat="1" applyFont="1" applyFill="1" applyBorder="1" applyAlignment="1" applyProtection="1">
      <alignment horizontal="center" vertical="center" wrapText="1"/>
      <protection locked="0"/>
    </xf>
    <xf numFmtId="2" fontId="17" fillId="0" borderId="1" xfId="0" applyNumberFormat="1" applyFont="1" applyFill="1" applyBorder="1" applyAlignment="1" applyProtection="1">
      <alignment vertical="center" wrapText="1"/>
      <protection locked="0"/>
    </xf>
    <xf numFmtId="4" fontId="22" fillId="0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0" applyFont="1" applyFill="1" applyBorder="1" applyProtection="1">
      <protection locked="0"/>
    </xf>
    <xf numFmtId="1" fontId="17" fillId="0" borderId="1" xfId="0" applyNumberFormat="1" applyFont="1" applyFill="1" applyBorder="1" applyProtection="1">
      <protection locked="0"/>
    </xf>
    <xf numFmtId="2" fontId="17" fillId="0" borderId="1" xfId="0" applyNumberFormat="1" applyFont="1" applyFill="1" applyBorder="1" applyProtection="1">
      <protection locked="0"/>
    </xf>
    <xf numFmtId="2" fontId="17" fillId="0" borderId="1" xfId="0" applyNumberFormat="1" applyFont="1" applyFill="1" applyBorder="1" applyAlignment="1" applyProtection="1">
      <alignment horizontal="right" wrapText="1"/>
      <protection locked="0"/>
    </xf>
    <xf numFmtId="0" fontId="36" fillId="0" borderId="1" xfId="5" applyFont="1" applyFill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/>
      <protection locked="0"/>
    </xf>
    <xf numFmtId="1" fontId="17" fillId="0" borderId="1" xfId="2" applyNumberFormat="1" applyFont="1" applyFill="1" applyBorder="1" applyAlignment="1" applyProtection="1">
      <alignment vertical="center" wrapText="1"/>
      <protection locked="0"/>
    </xf>
    <xf numFmtId="14" fontId="36" fillId="0" borderId="1" xfId="5" applyNumberFormat="1" applyFont="1" applyFill="1" applyBorder="1" applyAlignment="1" applyProtection="1">
      <alignment vertical="center" wrapText="1"/>
      <protection locked="0"/>
    </xf>
    <xf numFmtId="2" fontId="17" fillId="0" borderId="0" xfId="0" applyNumberFormat="1" applyFont="1" applyAlignment="1" applyProtection="1">
      <alignment vertical="center" wrapText="1"/>
      <protection locked="0"/>
    </xf>
    <xf numFmtId="0" fontId="17" fillId="0" borderId="1" xfId="2" applyFont="1" applyFill="1" applyBorder="1" applyAlignment="1" applyProtection="1">
      <alignment vertical="center" wrapText="1"/>
      <protection locked="0"/>
    </xf>
    <xf numFmtId="0" fontId="22" fillId="0" borderId="1" xfId="2" applyFont="1" applyFill="1" applyBorder="1" applyAlignment="1" applyProtection="1">
      <alignment vertical="center" wrapText="1"/>
    </xf>
    <xf numFmtId="0" fontId="17" fillId="0" borderId="1" xfId="0" applyFont="1" applyFill="1" applyBorder="1" applyAlignment="1">
      <alignment vertical="center"/>
    </xf>
    <xf numFmtId="0" fontId="17" fillId="5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22" fillId="5" borderId="0" xfId="3" applyFont="1" applyFill="1" applyProtection="1"/>
    <xf numFmtId="0" fontId="17" fillId="0" borderId="0" xfId="3" applyFont="1"/>
    <xf numFmtId="0" fontId="17" fillId="2" borderId="0" xfId="3" applyFont="1" applyFill="1" applyProtection="1"/>
    <xf numFmtId="0" fontId="17" fillId="2" borderId="0" xfId="3" applyFont="1" applyFill="1"/>
    <xf numFmtId="0" fontId="22" fillId="5" borderId="0" xfId="1" applyFont="1" applyFill="1" applyAlignment="1" applyProtection="1">
      <alignment horizontal="left" vertical="center"/>
    </xf>
    <xf numFmtId="0" fontId="17" fillId="0" borderId="1" xfId="15" applyFont="1" applyFill="1" applyBorder="1" applyAlignment="1" applyProtection="1">
      <alignment horizontal="center" vertical="center" wrapText="1"/>
      <protection locked="0"/>
    </xf>
    <xf numFmtId="0" fontId="17" fillId="0" borderId="29" xfId="0" applyFont="1" applyFill="1" applyBorder="1" applyAlignment="1">
      <alignment horizontal="left" vertical="center" wrapText="1"/>
    </xf>
    <xf numFmtId="0" fontId="17" fillId="0" borderId="29" xfId="15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15" applyFont="1" applyFill="1" applyBorder="1" applyAlignment="1" applyProtection="1">
      <alignment horizontal="left" vertical="center" wrapText="1"/>
      <protection locked="0"/>
    </xf>
    <xf numFmtId="49" fontId="17" fillId="0" borderId="29" xfId="0" applyNumberFormat="1" applyFont="1" applyFill="1" applyBorder="1" applyAlignment="1">
      <alignment horizontal="center" vertical="center" wrapText="1"/>
    </xf>
    <xf numFmtId="0" fontId="17" fillId="0" borderId="0" xfId="3" applyFont="1" applyFill="1"/>
    <xf numFmtId="0" fontId="17" fillId="0" borderId="1" xfId="15" applyFont="1" applyFill="1" applyBorder="1" applyAlignment="1" applyProtection="1">
      <alignment vertical="center" wrapText="1"/>
      <protection locked="0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2" fontId="17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vertical="center" wrapText="1"/>
    </xf>
    <xf numFmtId="2" fontId="19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2" fontId="17" fillId="0" borderId="1" xfId="15" applyNumberFormat="1" applyFont="1" applyFill="1" applyBorder="1" applyAlignment="1" applyProtection="1">
      <alignment horizontal="left" vertical="center" wrapText="1"/>
      <protection locked="0"/>
    </xf>
    <xf numFmtId="0" fontId="17" fillId="0" borderId="28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vertical="center" wrapText="1"/>
    </xf>
    <xf numFmtId="0" fontId="17" fillId="0" borderId="1" xfId="3" applyFont="1" applyFill="1" applyBorder="1" applyProtection="1">
      <protection locked="0"/>
    </xf>
    <xf numFmtId="0" fontId="17" fillId="0" borderId="1" xfId="3" applyFont="1" applyFill="1" applyBorder="1"/>
    <xf numFmtId="0" fontId="17" fillId="0" borderId="1" xfId="3" applyFont="1" applyFill="1" applyBorder="1" applyAlignment="1" applyProtection="1">
      <alignment horizontal="center"/>
      <protection locked="0"/>
    </xf>
    <xf numFmtId="0" fontId="17" fillId="0" borderId="1" xfId="3" applyFont="1" applyFill="1" applyBorder="1" applyAlignment="1" applyProtection="1">
      <alignment horizontal="left"/>
      <protection locked="0"/>
    </xf>
    <xf numFmtId="49" fontId="17" fillId="0" borderId="1" xfId="3" applyNumberFormat="1" applyFont="1" applyFill="1" applyBorder="1" applyProtection="1">
      <protection locked="0"/>
    </xf>
    <xf numFmtId="49" fontId="17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 wrapText="1"/>
    </xf>
    <xf numFmtId="0" fontId="19" fillId="0" borderId="1" xfId="15" applyFont="1" applyFill="1" applyBorder="1" applyAlignment="1" applyProtection="1">
      <alignment vertical="center" wrapText="1"/>
      <protection locked="0"/>
    </xf>
    <xf numFmtId="0" fontId="19" fillId="0" borderId="1" xfId="15" applyFont="1" applyFill="1" applyBorder="1" applyAlignment="1" applyProtection="1">
      <alignment vertical="top" wrapText="1"/>
      <protection locked="0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2" fontId="19" fillId="0" borderId="1" xfId="0" applyNumberFormat="1" applyFont="1" applyFill="1" applyBorder="1" applyAlignment="1">
      <alignment horizontal="center" vertical="center" wrapText="1"/>
    </xf>
    <xf numFmtId="0" fontId="19" fillId="0" borderId="1" xfId="15" applyFont="1" applyFill="1" applyBorder="1" applyAlignment="1" applyProtection="1">
      <alignment horizontal="left" vertical="center" wrapText="1"/>
      <protection locked="0"/>
    </xf>
    <xf numFmtId="0" fontId="17" fillId="0" borderId="1" xfId="3" applyFont="1" applyFill="1" applyBorder="1" applyAlignment="1">
      <alignment horizontal="left"/>
    </xf>
    <xf numFmtId="2" fontId="19" fillId="0" borderId="1" xfId="15" applyNumberFormat="1" applyFont="1" applyBorder="1" applyAlignment="1" applyProtection="1">
      <alignment horizontal="center" vertical="center" wrapText="1"/>
      <protection locked="0"/>
    </xf>
    <xf numFmtId="2" fontId="19" fillId="0" borderId="1" xfId="15" applyNumberFormat="1" applyFont="1" applyBorder="1" applyAlignment="1" applyProtection="1">
      <alignment horizontal="left" vertical="center" wrapText="1"/>
      <protection locked="0"/>
    </xf>
    <xf numFmtId="49" fontId="19" fillId="0" borderId="1" xfId="15" applyNumberFormat="1" applyFont="1" applyBorder="1" applyAlignment="1" applyProtection="1">
      <alignment horizontal="left" vertical="center" wrapText="1"/>
      <protection locked="0"/>
    </xf>
    <xf numFmtId="0" fontId="17" fillId="0" borderId="1" xfId="3" applyFont="1" applyBorder="1" applyAlignment="1" applyProtection="1">
      <alignment vertical="center"/>
      <protection locked="0"/>
    </xf>
    <xf numFmtId="0" fontId="17" fillId="0" borderId="1" xfId="3" applyFont="1" applyBorder="1" applyAlignment="1" applyProtection="1">
      <alignment horizontal="center"/>
      <protection locked="0"/>
    </xf>
    <xf numFmtId="2" fontId="17" fillId="0" borderId="1" xfId="3" applyNumberFormat="1" applyFont="1" applyBorder="1" applyAlignment="1" applyProtection="1">
      <alignment horizontal="left"/>
      <protection locked="0"/>
    </xf>
    <xf numFmtId="0" fontId="17" fillId="0" borderId="1" xfId="3" applyFont="1" applyBorder="1" applyAlignment="1" applyProtection="1">
      <alignment horizontal="left"/>
      <protection locked="0"/>
    </xf>
    <xf numFmtId="49" fontId="17" fillId="0" borderId="1" xfId="0" applyNumberFormat="1" applyFont="1" applyFill="1" applyBorder="1" applyAlignment="1" applyProtection="1">
      <alignment vertical="center" wrapText="1"/>
      <protection locked="0"/>
    </xf>
    <xf numFmtId="0" fontId="19" fillId="0" borderId="0" xfId="15" applyFont="1" applyBorder="1" applyProtection="1">
      <protection locked="0"/>
    </xf>
    <xf numFmtId="0" fontId="17" fillId="0" borderId="0" xfId="15" applyFont="1" applyFill="1" applyBorder="1" applyAlignment="1" applyProtection="1">
      <alignment horizontal="center" vertical="center" wrapText="1"/>
      <protection locked="0"/>
    </xf>
    <xf numFmtId="0" fontId="17" fillId="0" borderId="0" xfId="3" applyFont="1" applyBorder="1" applyProtection="1">
      <protection locked="0"/>
    </xf>
    <xf numFmtId="0" fontId="17" fillId="0" borderId="0" xfId="3" applyFont="1" applyBorder="1" applyAlignment="1" applyProtection="1">
      <alignment horizontal="center"/>
      <protection locked="0"/>
    </xf>
    <xf numFmtId="2" fontId="17" fillId="0" borderId="0" xfId="3" applyNumberFormat="1" applyFont="1" applyBorder="1" applyAlignment="1" applyProtection="1">
      <alignment horizontal="left"/>
      <protection locked="0"/>
    </xf>
    <xf numFmtId="0" fontId="17" fillId="0" borderId="0" xfId="3" applyFont="1" applyBorder="1" applyAlignment="1" applyProtection="1">
      <alignment horizontal="left"/>
      <protection locked="0"/>
    </xf>
    <xf numFmtId="49" fontId="17" fillId="0" borderId="0" xfId="0" applyNumberFormat="1" applyFont="1" applyBorder="1" applyAlignment="1" applyProtection="1">
      <alignment vertical="center" wrapText="1"/>
      <protection locked="0"/>
    </xf>
    <xf numFmtId="0" fontId="17" fillId="0" borderId="3" xfId="3" applyFont="1" applyBorder="1"/>
    <xf numFmtId="0" fontId="19" fillId="0" borderId="1" xfId="4" applyFont="1" applyFill="1" applyBorder="1" applyAlignment="1" applyProtection="1">
      <alignment vertical="center" wrapText="1"/>
      <protection locked="0"/>
    </xf>
    <xf numFmtId="14" fontId="19" fillId="0" borderId="1" xfId="15" applyNumberFormat="1" applyFont="1" applyFill="1" applyBorder="1" applyAlignment="1" applyProtection="1">
      <alignment vertical="center" wrapText="1"/>
      <protection locked="0"/>
    </xf>
    <xf numFmtId="4" fontId="19" fillId="2" borderId="1" xfId="3" applyNumberFormat="1" applyFont="1" applyFill="1" applyBorder="1"/>
    <xf numFmtId="0" fontId="19" fillId="0" borderId="1" xfId="15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left" vertical="center" wrapText="1"/>
    </xf>
    <xf numFmtId="2" fontId="38" fillId="0" borderId="1" xfId="0" applyNumberFormat="1" applyFont="1" applyFill="1" applyBorder="1" applyAlignment="1">
      <alignment horizontal="left" vertical="center" wrapText="1"/>
    </xf>
    <xf numFmtId="49" fontId="37" fillId="0" borderId="1" xfId="0" applyNumberFormat="1" applyFont="1" applyFill="1" applyBorder="1" applyAlignment="1">
      <alignment horizontal="left" vertical="center" wrapText="1"/>
    </xf>
    <xf numFmtId="2" fontId="37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2" fontId="1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>
      <alignment vertical="center" wrapText="1"/>
    </xf>
    <xf numFmtId="0" fontId="19" fillId="0" borderId="1" xfId="15" applyFont="1" applyFill="1" applyBorder="1" applyAlignment="1" applyProtection="1">
      <alignment horizontal="left" vertical="top" wrapText="1"/>
      <protection locked="0"/>
    </xf>
    <xf numFmtId="0" fontId="19" fillId="0" borderId="1" xfId="0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horizontal="left" vertical="center"/>
    </xf>
    <xf numFmtId="0" fontId="11" fillId="0" borderId="0" xfId="3" applyFont="1" applyFill="1"/>
    <xf numFmtId="49" fontId="19" fillId="0" borderId="1" xfId="0" applyNumberFormat="1" applyFont="1" applyFill="1" applyBorder="1" applyAlignment="1">
      <alignment vertical="center"/>
    </xf>
    <xf numFmtId="0" fontId="19" fillId="0" borderId="1" xfId="0" applyFont="1" applyFill="1" applyBorder="1"/>
    <xf numFmtId="0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8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left" vertical="center" wrapText="1"/>
    </xf>
    <xf numFmtId="49" fontId="38" fillId="0" borderId="1" xfId="0" applyNumberFormat="1" applyFont="1" applyFill="1" applyBorder="1" applyAlignment="1">
      <alignment horizontal="left" vertical="center" wrapText="1"/>
    </xf>
    <xf numFmtId="0" fontId="29" fillId="5" borderId="37" xfId="9" applyFont="1" applyFill="1" applyBorder="1" applyAlignment="1" applyProtection="1">
      <alignment horizontal="center" vertical="center"/>
    </xf>
    <xf numFmtId="0" fontId="29" fillId="5" borderId="38" xfId="9" applyFont="1" applyFill="1" applyBorder="1" applyAlignment="1" applyProtection="1">
      <alignment horizontal="center" vertical="center"/>
    </xf>
    <xf numFmtId="0" fontId="11" fillId="0" borderId="1" xfId="0" applyFont="1" applyFill="1" applyBorder="1" applyProtection="1"/>
    <xf numFmtId="0" fontId="0" fillId="0" borderId="1" xfId="0" applyFill="1" applyBorder="1" applyAlignment="1" applyProtection="1">
      <alignment horizontal="right"/>
    </xf>
    <xf numFmtId="0" fontId="32" fillId="0" borderId="1" xfId="9" applyFont="1" applyFill="1" applyBorder="1" applyAlignment="1" applyProtection="1">
      <alignment horizontal="center" vertical="center"/>
      <protection locked="0"/>
    </xf>
    <xf numFmtId="49" fontId="17" fillId="0" borderId="1" xfId="0" applyNumberFormat="1" applyFont="1" applyFill="1" applyBorder="1" applyAlignment="1">
      <alignment horizontal="center" wrapText="1"/>
    </xf>
    <xf numFmtId="0" fontId="32" fillId="0" borderId="1" xfId="9" applyFont="1" applyFill="1" applyBorder="1" applyAlignment="1" applyProtection="1">
      <alignment vertical="center" wrapText="1"/>
      <protection locked="0"/>
    </xf>
    <xf numFmtId="2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5" fillId="0" borderId="1" xfId="0" applyNumberFormat="1" applyFont="1" applyFill="1" applyBorder="1" applyAlignment="1">
      <alignment horizontal="center" wrapText="1"/>
    </xf>
    <xf numFmtId="0" fontId="32" fillId="0" borderId="1" xfId="9" applyFont="1" applyFill="1" applyBorder="1" applyAlignment="1" applyProtection="1">
      <alignment vertical="center"/>
      <protection locked="0"/>
    </xf>
    <xf numFmtId="14" fontId="32" fillId="0" borderId="1" xfId="9" applyNumberFormat="1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horizontal="left" vertical="top" wrapText="1"/>
    </xf>
    <xf numFmtId="0" fontId="27" fillId="0" borderId="0" xfId="9" applyFont="1" applyFill="1" applyAlignment="1" applyProtection="1">
      <alignment vertical="center"/>
      <protection locked="0"/>
    </xf>
    <xf numFmtId="4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17" fillId="5" borderId="0" xfId="3" applyFont="1" applyFill="1" applyAlignment="1" applyProtection="1">
      <alignment horizontal="center"/>
    </xf>
    <xf numFmtId="0" fontId="17" fillId="5" borderId="0" xfId="3" applyFont="1" applyFill="1" applyBorder="1" applyAlignment="1" applyProtection="1">
      <alignment horizontal="center"/>
    </xf>
    <xf numFmtId="0" fontId="17" fillId="2" borderId="0" xfId="3" applyFont="1" applyFill="1" applyBorder="1" applyAlignment="1" applyProtection="1">
      <alignment horizontal="center"/>
    </xf>
    <xf numFmtId="0" fontId="37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17" fillId="0" borderId="0" xfId="3" applyFont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3" fontId="22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29" fillId="5" borderId="14" xfId="9" applyFont="1" applyFill="1" applyBorder="1" applyAlignment="1" applyProtection="1">
      <alignment vertical="center" wrapText="1"/>
    </xf>
    <xf numFmtId="0" fontId="29" fillId="5" borderId="34" xfId="9" applyFont="1" applyFill="1" applyBorder="1" applyAlignment="1" applyProtection="1">
      <alignment vertical="center"/>
    </xf>
    <xf numFmtId="49" fontId="17" fillId="0" borderId="1" xfId="0" applyNumberFormat="1" applyFont="1" applyFill="1" applyBorder="1" applyAlignment="1">
      <alignment wrapText="1"/>
    </xf>
    <xf numFmtId="49" fontId="0" fillId="0" borderId="0" xfId="0" applyNumberFormat="1" applyFill="1" applyAlignment="1" applyProtection="1"/>
    <xf numFmtId="167" fontId="19" fillId="5" borderId="0" xfId="9" applyNumberFormat="1" applyFont="1" applyFill="1" applyBorder="1" applyAlignment="1" applyProtection="1">
      <alignment horizontal="left" vertical="center"/>
    </xf>
    <xf numFmtId="0" fontId="19" fillId="5" borderId="0" xfId="9" applyFont="1" applyFill="1" applyAlignment="1" applyProtection="1">
      <alignment horizontal="left" vertical="center"/>
      <protection locked="0"/>
    </xf>
    <xf numFmtId="0" fontId="27" fillId="5" borderId="0" xfId="9" applyFont="1" applyFill="1" applyBorder="1" applyAlignment="1" applyProtection="1">
      <alignment horizontal="left" vertical="center"/>
    </xf>
    <xf numFmtId="0" fontId="29" fillId="5" borderId="15" xfId="9" applyFont="1" applyFill="1" applyBorder="1" applyAlignment="1" applyProtection="1">
      <alignment horizontal="left" vertical="center" wrapText="1"/>
    </xf>
    <xf numFmtId="0" fontId="29" fillId="5" borderId="35" xfId="9" applyFont="1" applyFill="1" applyBorder="1" applyAlignment="1" applyProtection="1">
      <alignment horizontal="left" vertical="center"/>
    </xf>
    <xf numFmtId="2" fontId="0" fillId="0" borderId="1" xfId="0" applyNumberFormat="1" applyFill="1" applyBorder="1" applyAlignment="1" applyProtection="1">
      <alignment horizontal="left"/>
    </xf>
    <xf numFmtId="0" fontId="32" fillId="0" borderId="1" xfId="9" applyFont="1" applyFill="1" applyBorder="1" applyAlignment="1" applyProtection="1">
      <alignment horizontal="left" vertical="center"/>
      <protection locked="0"/>
    </xf>
    <xf numFmtId="0" fontId="32" fillId="0" borderId="20" xfId="9" applyFont="1" applyBorder="1" applyAlignment="1" applyProtection="1">
      <alignment horizontal="left" vertical="center"/>
      <protection locked="0"/>
    </xf>
    <xf numFmtId="14" fontId="19" fillId="2" borderId="0" xfId="9" applyNumberFormat="1" applyFont="1" applyFill="1" applyBorder="1" applyAlignment="1" applyProtection="1">
      <alignment horizontal="left" vertical="center"/>
    </xf>
    <xf numFmtId="49" fontId="19" fillId="2" borderId="0" xfId="9" applyNumberFormat="1" applyFont="1" applyFill="1" applyBorder="1" applyAlignment="1" applyProtection="1">
      <alignment horizontal="left" vertical="center"/>
      <protection locked="0"/>
    </xf>
    <xf numFmtId="0" fontId="19" fillId="2" borderId="0" xfId="9" applyFont="1" applyFill="1" applyBorder="1" applyAlignment="1" applyProtection="1">
      <alignment horizontal="left" vertical="center"/>
      <protection locked="0"/>
    </xf>
    <xf numFmtId="0" fontId="19" fillId="2" borderId="3" xfId="9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left" vertical="center"/>
    </xf>
    <xf numFmtId="0" fontId="27" fillId="0" borderId="0" xfId="9" applyFont="1" applyAlignment="1" applyProtection="1">
      <alignment horizontal="left" vertical="center"/>
      <protection locked="0"/>
    </xf>
    <xf numFmtId="2" fontId="17" fillId="0" borderId="1" xfId="3" applyNumberFormat="1" applyFont="1" applyFill="1" applyBorder="1" applyAlignment="1" applyProtection="1">
      <alignment horizontal="left"/>
      <protection locked="0"/>
    </xf>
    <xf numFmtId="0" fontId="17" fillId="5" borderId="0" xfId="0" applyFont="1" applyFill="1" applyAlignment="1" applyProtection="1"/>
    <xf numFmtId="0" fontId="17" fillId="5" borderId="0" xfId="0" applyFont="1" applyFill="1" applyBorder="1" applyAlignment="1" applyProtection="1"/>
    <xf numFmtId="0" fontId="17" fillId="2" borderId="0" xfId="0" applyFont="1" applyFill="1" applyBorder="1" applyAlignment="1" applyProtection="1"/>
    <xf numFmtId="3" fontId="22" fillId="6" borderId="1" xfId="1" applyNumberFormat="1" applyFont="1" applyFill="1" applyBorder="1" applyAlignment="1" applyProtection="1">
      <alignment vertical="center" wrapText="1"/>
    </xf>
    <xf numFmtId="0" fontId="17" fillId="0" borderId="2" xfId="1" applyFont="1" applyFill="1" applyBorder="1" applyAlignment="1" applyProtection="1">
      <alignment vertical="center" wrapText="1"/>
    </xf>
    <xf numFmtId="14" fontId="11" fillId="0" borderId="2" xfId="3" applyNumberFormat="1" applyFill="1" applyBorder="1" applyAlignment="1" applyProtection="1">
      <protection locked="0"/>
    </xf>
    <xf numFmtId="0" fontId="22" fillId="0" borderId="2" xfId="1" applyFont="1" applyFill="1" applyBorder="1" applyAlignment="1" applyProtection="1">
      <alignment vertical="center" wrapText="1"/>
    </xf>
    <xf numFmtId="0" fontId="22" fillId="2" borderId="0" xfId="0" applyFont="1" applyFill="1" applyAlignment="1" applyProtection="1">
      <protection locked="0"/>
    </xf>
    <xf numFmtId="0" fontId="17" fillId="2" borderId="0" xfId="0" applyFont="1" applyFill="1" applyAlignment="1" applyProtection="1">
      <protection locked="0"/>
    </xf>
    <xf numFmtId="0" fontId="17" fillId="0" borderId="0" xfId="0" applyFont="1" applyAlignment="1" applyProtection="1">
      <protection locked="0"/>
    </xf>
    <xf numFmtId="0" fontId="0" fillId="2" borderId="0" xfId="0" applyFill="1" applyAlignment="1"/>
    <xf numFmtId="14" fontId="19" fillId="0" borderId="0" xfId="9" applyNumberFormat="1" applyFont="1" applyBorder="1" applyAlignment="1" applyProtection="1">
      <alignment horizontal="center" vertical="center"/>
      <protection locked="0"/>
    </xf>
    <xf numFmtId="14" fontId="19" fillId="0" borderId="32" xfId="9" applyNumberFormat="1" applyFont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0" xfId="10" applyNumberFormat="1" applyFont="1" applyFill="1" applyBorder="1" applyAlignment="1" applyProtection="1">
      <alignment horizontal="center" vertical="center"/>
    </xf>
    <xf numFmtId="14" fontId="21" fillId="2" borderId="30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30" xfId="3" applyFont="1" applyBorder="1" applyAlignment="1" applyProtection="1">
      <alignment horizontal="center" vertical="center"/>
      <protection locked="0"/>
    </xf>
    <xf numFmtId="0" fontId="17" fillId="0" borderId="30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22" fillId="0" borderId="0" xfId="3" applyFont="1" applyAlignment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19" fillId="0" borderId="25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11" fillId="7" borderId="0" xfId="3" applyFont="1" applyFill="1"/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171450</xdr:rowOff>
    </xdr:from>
    <xdr:to>
      <xdr:col>1</xdr:col>
      <xdr:colOff>1495425</xdr:colOff>
      <xdr:row>47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47</xdr:row>
      <xdr:rowOff>180975</xdr:rowOff>
    </xdr:from>
    <xdr:to>
      <xdr:col>2</xdr:col>
      <xdr:colOff>554556</xdr:colOff>
      <xdr:row>47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ino\2018-19-20\evropa-2018-19-20\nino-&#4321;&#4308;&#4325;&#4322;&#4308;&#4315;&#4305;&#4308;&#4320;&#4312;%20-2020\2020%20&#4332;&#4314;&#4312;&#4323;&#4320;&#4312;%20&#4307;&#4308;&#4313;&#4314;&#4304;&#4320;&#4304;&#4330;&#4312;&#4308;&#4305;&#4312;%20&#4332;&#4312;&#4316;&#4304;&#4321;&#4332;&#4304;&#4320;-%20&#4308;&#4309;&#4320;&#4317;&#4318;&#4304;\&#4304;&#4316;&#4306;&#4304;&#4320;&#4312;&#4328;&#4312;%2001.08.2020-31.08.2020-%20&#4308;&#4309;&#4320;&#4317;&#4318;&#4323;&#4314;&#4312;%20&#4321;&#4304;&#4325;&#4304;&#4320;&#4311;&#4309;&#4308;&#4314;&#4317;-&#4315;&#4317;&#4331;&#4320;&#4304;&#4317;&#4305;&#4304;%20&#4311;&#4304;&#4309;&#4312;&#4321;&#4323;&#4324;&#4314;&#4308;&#4305;&#4312;&#4321;&#4311;&#4309;&#4312;&#432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4.5"/>
      <sheetName val="ფორმა N5"/>
      <sheetName val="ფორმა N5.1"/>
      <sheetName val="ფორმა 5.2"/>
      <sheetName val="ფორმა N5.3"/>
      <sheetName val="ფორმა 5.4"/>
      <sheetName val="ფორმა 5.5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9.1"/>
      <sheetName val="ფორმა 9.2"/>
      <sheetName val="ფორმა 9.6"/>
      <sheetName val="ფორმა N 9.7"/>
      <sheetName val="შემაჯამებელი ფორმა"/>
      <sheetName val="Validation"/>
    </sheetNames>
    <sheetDataSet>
      <sheetData sheetId="0">
        <row r="2">
          <cell r="K2" t="str">
            <v>08.01.2020-08.31.2020</v>
          </cell>
        </row>
        <row r="5">
          <cell r="A5" t="str">
            <v>მპგ "ევროპული საქართველო-მოძრაობა თავისუფლებისთვის"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35"/>
  <sheetViews>
    <sheetView showGridLines="0" view="pageBreakPreview" topLeftCell="A91" zoomScaleNormal="100" zoomScaleSheetLayoutView="100" workbookViewId="0">
      <selection activeCell="E115" sqref="E115"/>
    </sheetView>
  </sheetViews>
  <sheetFormatPr defaultRowHeight="15" x14ac:dyDescent="0.2"/>
  <cols>
    <col min="1" max="1" width="6.28515625" style="251" bestFit="1" customWidth="1"/>
    <col min="2" max="2" width="13.140625" style="251" customWidth="1"/>
    <col min="3" max="3" width="24.5703125" style="251" bestFit="1" customWidth="1"/>
    <col min="4" max="4" width="15.140625" style="525" customWidth="1"/>
    <col min="5" max="5" width="24.5703125" style="251" customWidth="1"/>
    <col min="6" max="6" width="19.140625" style="252" customWidth="1"/>
    <col min="7" max="7" width="21.140625" style="252" customWidth="1"/>
    <col min="8" max="8" width="19.140625" style="252" customWidth="1"/>
    <col min="9" max="9" width="59.140625" style="251" customWidth="1"/>
    <col min="10" max="10" width="17.42578125" style="251" customWidth="1"/>
    <col min="11" max="11" width="13.140625" style="251" bestFit="1" customWidth="1"/>
    <col min="12" max="12" width="15.28515625" style="251" customWidth="1"/>
    <col min="13" max="16384" width="9.140625" style="251"/>
  </cols>
  <sheetData>
    <row r="1" spans="1:12" s="261" customFormat="1" x14ac:dyDescent="0.2">
      <c r="A1" s="300" t="s">
        <v>289</v>
      </c>
      <c r="B1" s="290"/>
      <c r="C1" s="290"/>
      <c r="D1" s="329"/>
      <c r="E1" s="291"/>
      <c r="F1" s="285"/>
      <c r="G1" s="291"/>
      <c r="H1" s="299"/>
      <c r="I1" s="290"/>
      <c r="J1" s="291"/>
      <c r="K1" s="291"/>
      <c r="L1" s="298" t="s">
        <v>97</v>
      </c>
    </row>
    <row r="2" spans="1:12" s="261" customFormat="1" x14ac:dyDescent="0.2">
      <c r="A2" s="297" t="s">
        <v>128</v>
      </c>
      <c r="B2" s="290"/>
      <c r="C2" s="290"/>
      <c r="D2" s="329"/>
      <c r="E2" s="291"/>
      <c r="F2" s="285"/>
      <c r="G2" s="291"/>
      <c r="H2" s="296"/>
      <c r="I2" s="290"/>
      <c r="J2" s="291"/>
      <c r="K2" s="538" t="s">
        <v>478</v>
      </c>
      <c r="L2" s="539"/>
    </row>
    <row r="3" spans="1:12" s="261" customFormat="1" x14ac:dyDescent="0.2">
      <c r="A3" s="295"/>
      <c r="B3" s="290"/>
      <c r="C3" s="294"/>
      <c r="D3" s="512"/>
      <c r="E3" s="291"/>
      <c r="F3" s="293"/>
      <c r="G3" s="291"/>
      <c r="H3" s="291"/>
      <c r="I3" s="285"/>
      <c r="J3" s="290"/>
      <c r="K3" s="290"/>
      <c r="L3" s="289"/>
    </row>
    <row r="4" spans="1:12" s="261" customFormat="1" x14ac:dyDescent="0.2">
      <c r="A4" s="321" t="s">
        <v>257</v>
      </c>
      <c r="B4" s="285"/>
      <c r="C4" s="285"/>
      <c r="D4" s="513"/>
      <c r="E4" s="328"/>
      <c r="F4" s="292"/>
      <c r="G4" s="291"/>
      <c r="H4" s="329"/>
      <c r="I4" s="328"/>
      <c r="J4" s="290"/>
      <c r="K4" s="291"/>
      <c r="L4" s="289"/>
    </row>
    <row r="5" spans="1:12" s="261" customFormat="1" ht="15.75" thickBot="1" x14ac:dyDescent="0.25">
      <c r="A5" s="540" t="s">
        <v>479</v>
      </c>
      <c r="B5" s="540"/>
      <c r="C5" s="540"/>
      <c r="D5" s="540"/>
      <c r="E5" s="540"/>
      <c r="F5" s="540"/>
      <c r="G5" s="292"/>
      <c r="H5" s="292"/>
      <c r="I5" s="291"/>
      <c r="J5" s="290"/>
      <c r="K5" s="290"/>
      <c r="L5" s="289"/>
    </row>
    <row r="6" spans="1:12" ht="15.75" thickBot="1" x14ac:dyDescent="0.25">
      <c r="A6" s="288"/>
      <c r="B6" s="287"/>
      <c r="C6" s="286"/>
      <c r="D6" s="514"/>
      <c r="E6" s="286"/>
      <c r="F6" s="285"/>
      <c r="G6" s="285"/>
      <c r="H6" s="285"/>
      <c r="I6" s="543" t="s">
        <v>405</v>
      </c>
      <c r="J6" s="544"/>
      <c r="K6" s="545"/>
      <c r="L6" s="284"/>
    </row>
    <row r="7" spans="1:12" s="273" customFormat="1" ht="51.75" thickBot="1" x14ac:dyDescent="0.25">
      <c r="A7" s="283" t="s">
        <v>64</v>
      </c>
      <c r="B7" s="508" t="s">
        <v>129</v>
      </c>
      <c r="C7" s="282" t="s">
        <v>404</v>
      </c>
      <c r="D7" s="515" t="s">
        <v>263</v>
      </c>
      <c r="E7" s="281" t="s">
        <v>403</v>
      </c>
      <c r="F7" s="280" t="s">
        <v>402</v>
      </c>
      <c r="G7" s="279" t="s">
        <v>216</v>
      </c>
      <c r="H7" s="278" t="s">
        <v>213</v>
      </c>
      <c r="I7" s="277" t="s">
        <v>401</v>
      </c>
      <c r="J7" s="276" t="s">
        <v>260</v>
      </c>
      <c r="K7" s="275" t="s">
        <v>217</v>
      </c>
      <c r="L7" s="274" t="s">
        <v>218</v>
      </c>
    </row>
    <row r="8" spans="1:12" s="272" customFormat="1" x14ac:dyDescent="0.2">
      <c r="A8" s="380">
        <v>1</v>
      </c>
      <c r="B8" s="509">
        <v>2</v>
      </c>
      <c r="C8" s="379">
        <v>3</v>
      </c>
      <c r="D8" s="516">
        <v>4</v>
      </c>
      <c r="E8" s="380">
        <v>5</v>
      </c>
      <c r="F8" s="378">
        <v>6</v>
      </c>
      <c r="G8" s="379">
        <v>7</v>
      </c>
      <c r="H8" s="378">
        <v>8</v>
      </c>
      <c r="I8" s="380">
        <v>9</v>
      </c>
      <c r="J8" s="378">
        <v>10</v>
      </c>
      <c r="K8" s="482">
        <v>11</v>
      </c>
      <c r="L8" s="483">
        <v>12</v>
      </c>
    </row>
    <row r="9" spans="1:12" ht="14.25" customHeight="1" x14ac:dyDescent="0.3">
      <c r="A9" s="486">
        <v>1</v>
      </c>
      <c r="B9" s="510" t="s">
        <v>656</v>
      </c>
      <c r="C9" s="488" t="s">
        <v>670</v>
      </c>
      <c r="D9" s="489">
        <v>4000</v>
      </c>
      <c r="E9" s="451" t="s">
        <v>480</v>
      </c>
      <c r="F9" s="388" t="s">
        <v>569</v>
      </c>
      <c r="G9" s="451" t="s">
        <v>676</v>
      </c>
      <c r="H9" s="490" t="s">
        <v>671</v>
      </c>
      <c r="I9" s="488"/>
      <c r="J9" s="488"/>
      <c r="K9" s="491"/>
      <c r="L9" s="488"/>
    </row>
    <row r="10" spans="1:12" ht="14.25" customHeight="1" x14ac:dyDescent="0.3">
      <c r="A10" s="486">
        <v>2</v>
      </c>
      <c r="B10" s="510" t="s">
        <v>656</v>
      </c>
      <c r="C10" s="488" t="s">
        <v>670</v>
      </c>
      <c r="D10" s="489">
        <v>3000</v>
      </c>
      <c r="E10" s="451" t="s">
        <v>481</v>
      </c>
      <c r="F10" s="388" t="s">
        <v>570</v>
      </c>
      <c r="G10" s="451" t="s">
        <v>677</v>
      </c>
      <c r="H10" s="490" t="s">
        <v>671</v>
      </c>
      <c r="I10" s="488"/>
      <c r="J10" s="488"/>
      <c r="K10" s="491"/>
      <c r="L10" s="488"/>
    </row>
    <row r="11" spans="1:12" ht="14.25" customHeight="1" x14ac:dyDescent="0.3">
      <c r="A11" s="486">
        <v>3</v>
      </c>
      <c r="B11" s="510" t="s">
        <v>656</v>
      </c>
      <c r="C11" s="488" t="s">
        <v>670</v>
      </c>
      <c r="D11" s="489">
        <v>27000</v>
      </c>
      <c r="E11" s="451" t="s">
        <v>482</v>
      </c>
      <c r="F11" s="388" t="s">
        <v>571</v>
      </c>
      <c r="G11" s="451" t="s">
        <v>678</v>
      </c>
      <c r="H11" s="487" t="s">
        <v>672</v>
      </c>
      <c r="I11" s="488"/>
      <c r="J11" s="488"/>
      <c r="K11" s="491"/>
      <c r="L11" s="488"/>
    </row>
    <row r="12" spans="1:12" s="495" customFormat="1" ht="14.25" customHeight="1" x14ac:dyDescent="0.3">
      <c r="A12" s="486">
        <v>4</v>
      </c>
      <c r="B12" s="510" t="s">
        <v>656</v>
      </c>
      <c r="C12" s="488" t="s">
        <v>670</v>
      </c>
      <c r="D12" s="489">
        <v>1300</v>
      </c>
      <c r="E12" s="451" t="s">
        <v>483</v>
      </c>
      <c r="F12" s="388" t="s">
        <v>572</v>
      </c>
      <c r="G12" s="451" t="s">
        <v>679</v>
      </c>
      <c r="H12" s="490" t="s">
        <v>673</v>
      </c>
      <c r="I12" s="488"/>
      <c r="J12" s="488"/>
      <c r="K12" s="491"/>
      <c r="L12" s="488"/>
    </row>
    <row r="13" spans="1:12" s="495" customFormat="1" ht="14.25" customHeight="1" x14ac:dyDescent="0.3">
      <c r="A13" s="486">
        <v>5</v>
      </c>
      <c r="B13" s="510" t="s">
        <v>657</v>
      </c>
      <c r="C13" s="488" t="s">
        <v>670</v>
      </c>
      <c r="D13" s="489">
        <v>5000</v>
      </c>
      <c r="E13" s="451" t="s">
        <v>484</v>
      </c>
      <c r="F13" s="388" t="s">
        <v>573</v>
      </c>
      <c r="G13" s="451" t="s">
        <v>680</v>
      </c>
      <c r="H13" s="490" t="s">
        <v>673</v>
      </c>
      <c r="I13" s="488"/>
      <c r="J13" s="488"/>
      <c r="K13" s="491"/>
      <c r="L13" s="488"/>
    </row>
    <row r="14" spans="1:12" s="495" customFormat="1" ht="14.25" customHeight="1" x14ac:dyDescent="0.3">
      <c r="A14" s="486">
        <v>6</v>
      </c>
      <c r="B14" s="510" t="s">
        <v>657</v>
      </c>
      <c r="C14" s="488" t="s">
        <v>670</v>
      </c>
      <c r="D14" s="489">
        <v>1000</v>
      </c>
      <c r="E14" s="451" t="s">
        <v>485</v>
      </c>
      <c r="F14" s="388" t="s">
        <v>574</v>
      </c>
      <c r="G14" s="451" t="s">
        <v>681</v>
      </c>
      <c r="H14" s="490" t="s">
        <v>673</v>
      </c>
      <c r="I14" s="488"/>
      <c r="J14" s="488"/>
      <c r="K14" s="491"/>
      <c r="L14" s="488"/>
    </row>
    <row r="15" spans="1:12" s="495" customFormat="1" ht="14.25" customHeight="1" x14ac:dyDescent="0.3">
      <c r="A15" s="486">
        <v>7</v>
      </c>
      <c r="B15" s="510" t="s">
        <v>657</v>
      </c>
      <c r="C15" s="488" t="s">
        <v>670</v>
      </c>
      <c r="D15" s="489">
        <v>3000</v>
      </c>
      <c r="E15" s="451" t="s">
        <v>486</v>
      </c>
      <c r="F15" s="388" t="s">
        <v>575</v>
      </c>
      <c r="G15" s="451" t="s">
        <v>682</v>
      </c>
      <c r="H15" s="490" t="s">
        <v>673</v>
      </c>
      <c r="I15" s="488"/>
      <c r="J15" s="488"/>
      <c r="K15" s="491"/>
      <c r="L15" s="488"/>
    </row>
    <row r="16" spans="1:12" s="495" customFormat="1" ht="14.25" customHeight="1" x14ac:dyDescent="0.3">
      <c r="A16" s="486">
        <v>8</v>
      </c>
      <c r="B16" s="510" t="s">
        <v>657</v>
      </c>
      <c r="C16" s="488" t="s">
        <v>670</v>
      </c>
      <c r="D16" s="489">
        <v>2997.9</v>
      </c>
      <c r="E16" s="451" t="s">
        <v>487</v>
      </c>
      <c r="F16" s="388" t="s">
        <v>576</v>
      </c>
      <c r="G16" s="451" t="s">
        <v>683</v>
      </c>
      <c r="H16" s="490" t="s">
        <v>671</v>
      </c>
      <c r="I16" s="488"/>
      <c r="J16" s="488"/>
      <c r="K16" s="491"/>
      <c r="L16" s="488"/>
    </row>
    <row r="17" spans="1:12" s="495" customFormat="1" ht="14.25" customHeight="1" x14ac:dyDescent="0.3">
      <c r="A17" s="486">
        <v>9</v>
      </c>
      <c r="B17" s="510" t="s">
        <v>657</v>
      </c>
      <c r="C17" s="488" t="s">
        <v>670</v>
      </c>
      <c r="D17" s="489">
        <v>2997</v>
      </c>
      <c r="E17" s="451" t="s">
        <v>488</v>
      </c>
      <c r="F17" s="388" t="s">
        <v>577</v>
      </c>
      <c r="G17" s="451" t="s">
        <v>684</v>
      </c>
      <c r="H17" s="490" t="s">
        <v>673</v>
      </c>
      <c r="I17" s="488"/>
      <c r="J17" s="488"/>
      <c r="K17" s="491"/>
      <c r="L17" s="488"/>
    </row>
    <row r="18" spans="1:12" s="495" customFormat="1" ht="14.25" customHeight="1" x14ac:dyDescent="0.3">
      <c r="A18" s="486">
        <v>10</v>
      </c>
      <c r="B18" s="510" t="s">
        <v>657</v>
      </c>
      <c r="C18" s="488" t="s">
        <v>670</v>
      </c>
      <c r="D18" s="489">
        <v>3000</v>
      </c>
      <c r="E18" s="451" t="s">
        <v>489</v>
      </c>
      <c r="F18" s="388" t="s">
        <v>578</v>
      </c>
      <c r="G18" s="451" t="s">
        <v>685</v>
      </c>
      <c r="H18" s="487" t="s">
        <v>672</v>
      </c>
      <c r="I18" s="488"/>
      <c r="J18" s="488"/>
      <c r="K18" s="491"/>
      <c r="L18" s="488"/>
    </row>
    <row r="19" spans="1:12" s="495" customFormat="1" ht="14.25" customHeight="1" x14ac:dyDescent="0.3">
      <c r="A19" s="486">
        <v>11</v>
      </c>
      <c r="B19" s="510" t="s">
        <v>657</v>
      </c>
      <c r="C19" s="488" t="s">
        <v>670</v>
      </c>
      <c r="D19" s="489">
        <v>2997.5</v>
      </c>
      <c r="E19" s="451" t="s">
        <v>490</v>
      </c>
      <c r="F19" s="388" t="s">
        <v>579</v>
      </c>
      <c r="G19" s="451" t="s">
        <v>686</v>
      </c>
      <c r="H19" s="490" t="s">
        <v>671</v>
      </c>
      <c r="I19" s="488"/>
      <c r="J19" s="488"/>
      <c r="K19" s="491"/>
      <c r="L19" s="488"/>
    </row>
    <row r="20" spans="1:12" s="495" customFormat="1" ht="14.25" customHeight="1" x14ac:dyDescent="0.3">
      <c r="A20" s="486">
        <v>12</v>
      </c>
      <c r="B20" s="510" t="s">
        <v>657</v>
      </c>
      <c r="C20" s="488" t="s">
        <v>670</v>
      </c>
      <c r="D20" s="489">
        <v>8993.7000000000007</v>
      </c>
      <c r="E20" s="451" t="s">
        <v>491</v>
      </c>
      <c r="F20" s="388" t="s">
        <v>580</v>
      </c>
      <c r="G20" s="451" t="s">
        <v>687</v>
      </c>
      <c r="H20" s="490" t="s">
        <v>671</v>
      </c>
      <c r="I20" s="488"/>
      <c r="J20" s="488"/>
      <c r="K20" s="491"/>
      <c r="L20" s="488"/>
    </row>
    <row r="21" spans="1:12" s="495" customFormat="1" ht="14.25" customHeight="1" x14ac:dyDescent="0.3">
      <c r="A21" s="486">
        <v>13</v>
      </c>
      <c r="B21" s="510" t="s">
        <v>657</v>
      </c>
      <c r="C21" s="488" t="s">
        <v>670</v>
      </c>
      <c r="D21" s="489">
        <v>2997.9</v>
      </c>
      <c r="E21" s="451" t="s">
        <v>492</v>
      </c>
      <c r="F21" s="388" t="s">
        <v>581</v>
      </c>
      <c r="G21" s="451" t="s">
        <v>688</v>
      </c>
      <c r="H21" s="490" t="s">
        <v>673</v>
      </c>
      <c r="I21" s="488"/>
      <c r="J21" s="488"/>
      <c r="K21" s="491"/>
      <c r="L21" s="488"/>
    </row>
    <row r="22" spans="1:12" s="495" customFormat="1" ht="14.25" customHeight="1" x14ac:dyDescent="0.3">
      <c r="A22" s="486">
        <v>14</v>
      </c>
      <c r="B22" s="510" t="s">
        <v>657</v>
      </c>
      <c r="C22" s="488" t="s">
        <v>670</v>
      </c>
      <c r="D22" s="489">
        <v>5000</v>
      </c>
      <c r="E22" s="451" t="s">
        <v>493</v>
      </c>
      <c r="F22" s="388" t="s">
        <v>582</v>
      </c>
      <c r="G22" s="451" t="s">
        <v>689</v>
      </c>
      <c r="H22" s="490" t="s">
        <v>673</v>
      </c>
      <c r="I22" s="488"/>
      <c r="J22" s="488"/>
      <c r="K22" s="491"/>
      <c r="L22" s="488"/>
    </row>
    <row r="23" spans="1:12" s="495" customFormat="1" ht="14.25" customHeight="1" x14ac:dyDescent="0.3">
      <c r="A23" s="486">
        <v>15</v>
      </c>
      <c r="B23" s="510" t="s">
        <v>657</v>
      </c>
      <c r="C23" s="488" t="s">
        <v>670</v>
      </c>
      <c r="D23" s="489">
        <v>2997</v>
      </c>
      <c r="E23" s="451" t="s">
        <v>494</v>
      </c>
      <c r="F23" s="478">
        <v>60001076731</v>
      </c>
      <c r="G23" s="451" t="s">
        <v>690</v>
      </c>
      <c r="H23" s="490" t="s">
        <v>674</v>
      </c>
      <c r="I23" s="488"/>
      <c r="J23" s="488"/>
      <c r="K23" s="491"/>
      <c r="L23" s="488"/>
    </row>
    <row r="24" spans="1:12" s="495" customFormat="1" ht="14.25" customHeight="1" x14ac:dyDescent="0.3">
      <c r="A24" s="486">
        <v>16</v>
      </c>
      <c r="B24" s="510" t="s">
        <v>657</v>
      </c>
      <c r="C24" s="488" t="s">
        <v>670</v>
      </c>
      <c r="D24" s="489">
        <v>3000</v>
      </c>
      <c r="E24" s="451" t="s">
        <v>495</v>
      </c>
      <c r="F24" s="478">
        <v>60001040389</v>
      </c>
      <c r="G24" s="451" t="s">
        <v>691</v>
      </c>
      <c r="H24" s="490" t="s">
        <v>674</v>
      </c>
      <c r="I24" s="488"/>
      <c r="J24" s="488"/>
      <c r="K24" s="491"/>
      <c r="L24" s="488"/>
    </row>
    <row r="25" spans="1:12" s="495" customFormat="1" ht="14.25" customHeight="1" x14ac:dyDescent="0.3">
      <c r="A25" s="486">
        <v>17</v>
      </c>
      <c r="B25" s="510" t="s">
        <v>658</v>
      </c>
      <c r="C25" s="488" t="s">
        <v>670</v>
      </c>
      <c r="D25" s="489">
        <v>800</v>
      </c>
      <c r="E25" s="451" t="s">
        <v>483</v>
      </c>
      <c r="F25" s="388" t="s">
        <v>572</v>
      </c>
      <c r="G25" s="451" t="s">
        <v>679</v>
      </c>
      <c r="H25" s="490" t="s">
        <v>673</v>
      </c>
      <c r="I25" s="488"/>
      <c r="J25" s="488"/>
      <c r="K25" s="491"/>
      <c r="L25" s="488"/>
    </row>
    <row r="26" spans="1:12" s="495" customFormat="1" ht="14.25" customHeight="1" x14ac:dyDescent="0.3">
      <c r="A26" s="486">
        <v>18</v>
      </c>
      <c r="B26" s="510" t="s">
        <v>658</v>
      </c>
      <c r="C26" s="488" t="s">
        <v>670</v>
      </c>
      <c r="D26" s="489">
        <v>2000</v>
      </c>
      <c r="E26" s="451" t="s">
        <v>496</v>
      </c>
      <c r="F26" s="388" t="s">
        <v>583</v>
      </c>
      <c r="G26" s="451" t="s">
        <v>692</v>
      </c>
      <c r="H26" s="490" t="s">
        <v>673</v>
      </c>
      <c r="I26" s="488"/>
      <c r="J26" s="488"/>
      <c r="K26" s="491"/>
      <c r="L26" s="488"/>
    </row>
    <row r="27" spans="1:12" s="495" customFormat="1" ht="14.25" customHeight="1" x14ac:dyDescent="0.3">
      <c r="A27" s="486">
        <v>19</v>
      </c>
      <c r="B27" s="510" t="s">
        <v>658</v>
      </c>
      <c r="C27" s="488" t="s">
        <v>670</v>
      </c>
      <c r="D27" s="489">
        <v>2000</v>
      </c>
      <c r="E27" s="451" t="s">
        <v>497</v>
      </c>
      <c r="F27" s="388" t="s">
        <v>584</v>
      </c>
      <c r="G27" s="451" t="s">
        <v>693</v>
      </c>
      <c r="H27" s="490" t="s">
        <v>673</v>
      </c>
      <c r="I27" s="488"/>
      <c r="J27" s="488"/>
      <c r="K27" s="491"/>
      <c r="L27" s="488"/>
    </row>
    <row r="28" spans="1:12" s="495" customFormat="1" ht="14.25" customHeight="1" x14ac:dyDescent="0.3">
      <c r="A28" s="486">
        <v>20</v>
      </c>
      <c r="B28" s="510" t="s">
        <v>658</v>
      </c>
      <c r="C28" s="488" t="s">
        <v>670</v>
      </c>
      <c r="D28" s="489">
        <v>28979.7</v>
      </c>
      <c r="E28" s="451" t="s">
        <v>498</v>
      </c>
      <c r="F28" s="388" t="s">
        <v>585</v>
      </c>
      <c r="G28" s="451" t="s">
        <v>694</v>
      </c>
      <c r="H28" s="490" t="s">
        <v>673</v>
      </c>
      <c r="I28" s="488"/>
      <c r="J28" s="488"/>
      <c r="K28" s="491"/>
      <c r="L28" s="488"/>
    </row>
    <row r="29" spans="1:12" s="495" customFormat="1" ht="14.25" customHeight="1" x14ac:dyDescent="0.3">
      <c r="A29" s="486">
        <v>21</v>
      </c>
      <c r="B29" s="510" t="s">
        <v>658</v>
      </c>
      <c r="C29" s="488" t="s">
        <v>670</v>
      </c>
      <c r="D29" s="489">
        <v>3000</v>
      </c>
      <c r="E29" s="451" t="s">
        <v>499</v>
      </c>
      <c r="F29" s="388" t="s">
        <v>586</v>
      </c>
      <c r="G29" s="451" t="s">
        <v>695</v>
      </c>
      <c r="H29" s="490" t="s">
        <v>673</v>
      </c>
      <c r="I29" s="488"/>
      <c r="J29" s="488"/>
      <c r="K29" s="491"/>
      <c r="L29" s="488"/>
    </row>
    <row r="30" spans="1:12" s="495" customFormat="1" ht="14.25" customHeight="1" x14ac:dyDescent="0.3">
      <c r="A30" s="486">
        <v>22</v>
      </c>
      <c r="B30" s="510" t="s">
        <v>658</v>
      </c>
      <c r="C30" s="488" t="s">
        <v>670</v>
      </c>
      <c r="D30" s="489">
        <v>9900</v>
      </c>
      <c r="E30" s="451" t="s">
        <v>500</v>
      </c>
      <c r="F30" s="388" t="s">
        <v>587</v>
      </c>
      <c r="G30" s="451" t="s">
        <v>696</v>
      </c>
      <c r="H30" s="490" t="s">
        <v>671</v>
      </c>
      <c r="I30" s="488"/>
      <c r="J30" s="488"/>
      <c r="K30" s="491"/>
      <c r="L30" s="488"/>
    </row>
    <row r="31" spans="1:12" s="495" customFormat="1" ht="14.25" customHeight="1" x14ac:dyDescent="0.3">
      <c r="A31" s="486">
        <v>23</v>
      </c>
      <c r="B31" s="510" t="s">
        <v>658</v>
      </c>
      <c r="C31" s="488" t="s">
        <v>670</v>
      </c>
      <c r="D31" s="489">
        <v>3000</v>
      </c>
      <c r="E31" s="451" t="s">
        <v>501</v>
      </c>
      <c r="F31" s="388" t="s">
        <v>588</v>
      </c>
      <c r="G31" s="451" t="s">
        <v>697</v>
      </c>
      <c r="H31" s="487" t="s">
        <v>672</v>
      </c>
      <c r="I31" s="488"/>
      <c r="J31" s="488"/>
      <c r="K31" s="491"/>
      <c r="L31" s="488"/>
    </row>
    <row r="32" spans="1:12" s="495" customFormat="1" ht="14.25" customHeight="1" x14ac:dyDescent="0.3">
      <c r="A32" s="486">
        <v>24</v>
      </c>
      <c r="B32" s="510" t="s">
        <v>659</v>
      </c>
      <c r="C32" s="488" t="s">
        <v>670</v>
      </c>
      <c r="D32" s="489">
        <v>1000</v>
      </c>
      <c r="E32" s="451" t="s">
        <v>502</v>
      </c>
      <c r="F32" s="388" t="s">
        <v>589</v>
      </c>
      <c r="G32" s="451" t="s">
        <v>698</v>
      </c>
      <c r="H32" s="490" t="s">
        <v>671</v>
      </c>
      <c r="I32" s="488"/>
      <c r="J32" s="488"/>
      <c r="K32" s="491"/>
      <c r="L32" s="488"/>
    </row>
    <row r="33" spans="1:12" s="495" customFormat="1" ht="14.25" customHeight="1" x14ac:dyDescent="0.3">
      <c r="A33" s="486">
        <v>25</v>
      </c>
      <c r="B33" s="510" t="s">
        <v>659</v>
      </c>
      <c r="C33" s="488" t="s">
        <v>670</v>
      </c>
      <c r="D33" s="489">
        <v>1000</v>
      </c>
      <c r="E33" s="451" t="s">
        <v>503</v>
      </c>
      <c r="F33" s="388" t="s">
        <v>590</v>
      </c>
      <c r="G33" s="451" t="s">
        <v>699</v>
      </c>
      <c r="H33" s="487" t="s">
        <v>672</v>
      </c>
      <c r="I33" s="488"/>
      <c r="J33" s="488"/>
      <c r="K33" s="491"/>
      <c r="L33" s="488"/>
    </row>
    <row r="34" spans="1:12" s="495" customFormat="1" ht="14.25" customHeight="1" x14ac:dyDescent="0.3">
      <c r="A34" s="486">
        <v>26</v>
      </c>
      <c r="B34" s="510" t="s">
        <v>660</v>
      </c>
      <c r="C34" s="488" t="s">
        <v>670</v>
      </c>
      <c r="D34" s="489">
        <v>5000</v>
      </c>
      <c r="E34" s="451" t="s">
        <v>504</v>
      </c>
      <c r="F34" s="388" t="s">
        <v>591</v>
      </c>
      <c r="G34" s="451" t="s">
        <v>700</v>
      </c>
      <c r="H34" s="487" t="s">
        <v>672</v>
      </c>
      <c r="I34" s="488"/>
      <c r="J34" s="488"/>
      <c r="K34" s="491"/>
      <c r="L34" s="488"/>
    </row>
    <row r="35" spans="1:12" s="495" customFormat="1" ht="14.25" customHeight="1" x14ac:dyDescent="0.3">
      <c r="A35" s="486">
        <v>27</v>
      </c>
      <c r="B35" s="510" t="s">
        <v>660</v>
      </c>
      <c r="C35" s="488" t="s">
        <v>670</v>
      </c>
      <c r="D35" s="489">
        <v>2000</v>
      </c>
      <c r="E35" s="451" t="s">
        <v>505</v>
      </c>
      <c r="F35" s="388" t="s">
        <v>592</v>
      </c>
      <c r="G35" s="451" t="s">
        <v>701</v>
      </c>
      <c r="H35" s="490" t="s">
        <v>673</v>
      </c>
      <c r="I35" s="488"/>
      <c r="J35" s="488"/>
      <c r="K35" s="491"/>
      <c r="L35" s="488"/>
    </row>
    <row r="36" spans="1:12" s="495" customFormat="1" ht="14.25" customHeight="1" x14ac:dyDescent="0.3">
      <c r="A36" s="486">
        <v>28</v>
      </c>
      <c r="B36" s="510" t="s">
        <v>660</v>
      </c>
      <c r="C36" s="488" t="s">
        <v>670</v>
      </c>
      <c r="D36" s="489">
        <v>60000</v>
      </c>
      <c r="E36" s="451" t="s">
        <v>506</v>
      </c>
      <c r="F36" s="388" t="s">
        <v>593</v>
      </c>
      <c r="G36" s="451" t="s">
        <v>702</v>
      </c>
      <c r="H36" s="490" t="s">
        <v>671</v>
      </c>
      <c r="I36" s="488"/>
      <c r="J36" s="488"/>
      <c r="K36" s="491"/>
      <c r="L36" s="488"/>
    </row>
    <row r="37" spans="1:12" s="495" customFormat="1" ht="14.25" customHeight="1" x14ac:dyDescent="0.3">
      <c r="A37" s="486">
        <v>29</v>
      </c>
      <c r="B37" s="510" t="s">
        <v>661</v>
      </c>
      <c r="C37" s="488" t="s">
        <v>670</v>
      </c>
      <c r="D37" s="489">
        <v>5000</v>
      </c>
      <c r="E37" s="451" t="s">
        <v>507</v>
      </c>
      <c r="F37" s="388" t="s">
        <v>594</v>
      </c>
      <c r="G37" s="451" t="s">
        <v>703</v>
      </c>
      <c r="H37" s="490" t="s">
        <v>671</v>
      </c>
      <c r="I37" s="488"/>
      <c r="J37" s="488"/>
      <c r="K37" s="491"/>
      <c r="L37" s="488"/>
    </row>
    <row r="38" spans="1:12" s="495" customFormat="1" ht="14.25" customHeight="1" x14ac:dyDescent="0.3">
      <c r="A38" s="486">
        <v>30</v>
      </c>
      <c r="B38" s="510" t="s">
        <v>662</v>
      </c>
      <c r="C38" s="488" t="s">
        <v>670</v>
      </c>
      <c r="D38" s="489">
        <v>3000</v>
      </c>
      <c r="E38" s="451" t="s">
        <v>508</v>
      </c>
      <c r="F38" s="388" t="s">
        <v>595</v>
      </c>
      <c r="G38" s="451" t="s">
        <v>704</v>
      </c>
      <c r="H38" s="490" t="s">
        <v>673</v>
      </c>
      <c r="I38" s="488"/>
      <c r="J38" s="488"/>
      <c r="K38" s="491"/>
      <c r="L38" s="488"/>
    </row>
    <row r="39" spans="1:12" s="495" customFormat="1" ht="14.25" customHeight="1" x14ac:dyDescent="0.3">
      <c r="A39" s="486">
        <v>31</v>
      </c>
      <c r="B39" s="510" t="s">
        <v>663</v>
      </c>
      <c r="C39" s="488" t="s">
        <v>670</v>
      </c>
      <c r="D39" s="489">
        <v>4998.5</v>
      </c>
      <c r="E39" s="451" t="s">
        <v>509</v>
      </c>
      <c r="F39" s="388" t="s">
        <v>596</v>
      </c>
      <c r="G39" s="451" t="s">
        <v>705</v>
      </c>
      <c r="H39" s="487" t="s">
        <v>672</v>
      </c>
      <c r="I39" s="488"/>
      <c r="J39" s="488"/>
      <c r="K39" s="491"/>
      <c r="L39" s="488"/>
    </row>
    <row r="40" spans="1:12" s="495" customFormat="1" ht="14.25" customHeight="1" x14ac:dyDescent="0.3">
      <c r="A40" s="486">
        <v>32</v>
      </c>
      <c r="B40" s="510" t="s">
        <v>663</v>
      </c>
      <c r="C40" s="488" t="s">
        <v>670</v>
      </c>
      <c r="D40" s="489">
        <v>5000</v>
      </c>
      <c r="E40" s="451" t="s">
        <v>510</v>
      </c>
      <c r="F40" s="388" t="s">
        <v>597</v>
      </c>
      <c r="G40" s="451" t="s">
        <v>706</v>
      </c>
      <c r="H40" s="487" t="s">
        <v>672</v>
      </c>
      <c r="I40" s="488"/>
      <c r="J40" s="488"/>
      <c r="K40" s="491"/>
      <c r="L40" s="488"/>
    </row>
    <row r="41" spans="1:12" s="495" customFormat="1" ht="14.25" customHeight="1" x14ac:dyDescent="0.3">
      <c r="A41" s="486">
        <v>33</v>
      </c>
      <c r="B41" s="510" t="s">
        <v>664</v>
      </c>
      <c r="C41" s="488" t="s">
        <v>670</v>
      </c>
      <c r="D41" s="489">
        <v>6000</v>
      </c>
      <c r="E41" s="451" t="s">
        <v>511</v>
      </c>
      <c r="F41" s="388" t="s">
        <v>598</v>
      </c>
      <c r="G41" s="451" t="s">
        <v>707</v>
      </c>
      <c r="H41" s="490" t="s">
        <v>673</v>
      </c>
      <c r="I41" s="488"/>
      <c r="J41" s="488"/>
      <c r="K41" s="491"/>
      <c r="L41" s="488"/>
    </row>
    <row r="42" spans="1:12" s="495" customFormat="1" ht="14.25" customHeight="1" x14ac:dyDescent="0.3">
      <c r="A42" s="486">
        <v>34</v>
      </c>
      <c r="B42" s="510" t="s">
        <v>664</v>
      </c>
      <c r="C42" s="488" t="s">
        <v>670</v>
      </c>
      <c r="D42" s="489">
        <v>5000</v>
      </c>
      <c r="E42" s="451" t="s">
        <v>512</v>
      </c>
      <c r="F42" s="451" t="s">
        <v>599</v>
      </c>
      <c r="G42" s="451" t="s">
        <v>708</v>
      </c>
      <c r="H42" s="490" t="s">
        <v>671</v>
      </c>
      <c r="I42" s="488"/>
      <c r="J42" s="488"/>
      <c r="K42" s="491"/>
      <c r="L42" s="488"/>
    </row>
    <row r="43" spans="1:12" s="495" customFormat="1" ht="14.25" customHeight="1" x14ac:dyDescent="0.3">
      <c r="A43" s="486">
        <v>35</v>
      </c>
      <c r="B43" s="510" t="s">
        <v>664</v>
      </c>
      <c r="C43" s="488" t="s">
        <v>670</v>
      </c>
      <c r="D43" s="489">
        <v>5000</v>
      </c>
      <c r="E43" s="451" t="s">
        <v>513</v>
      </c>
      <c r="F43" s="388" t="s">
        <v>600</v>
      </c>
      <c r="G43" s="451" t="s">
        <v>709</v>
      </c>
      <c r="H43" s="490" t="s">
        <v>673</v>
      </c>
      <c r="I43" s="488"/>
      <c r="J43" s="488"/>
      <c r="K43" s="491"/>
      <c r="L43" s="488"/>
    </row>
    <row r="44" spans="1:12" s="495" customFormat="1" ht="14.25" customHeight="1" x14ac:dyDescent="0.3">
      <c r="A44" s="486">
        <v>36</v>
      </c>
      <c r="B44" s="510" t="s">
        <v>664</v>
      </c>
      <c r="C44" s="488" t="s">
        <v>670</v>
      </c>
      <c r="D44" s="489">
        <v>3000</v>
      </c>
      <c r="E44" s="451" t="s">
        <v>514</v>
      </c>
      <c r="F44" s="388" t="s">
        <v>601</v>
      </c>
      <c r="G44" s="451" t="s">
        <v>710</v>
      </c>
      <c r="H44" s="490" t="s">
        <v>671</v>
      </c>
      <c r="I44" s="488"/>
      <c r="J44" s="488"/>
      <c r="K44" s="491"/>
      <c r="L44" s="488"/>
    </row>
    <row r="45" spans="1:12" s="495" customFormat="1" ht="14.25" customHeight="1" x14ac:dyDescent="0.3">
      <c r="A45" s="486">
        <v>37</v>
      </c>
      <c r="B45" s="510" t="s">
        <v>664</v>
      </c>
      <c r="C45" s="488" t="s">
        <v>670</v>
      </c>
      <c r="D45" s="489">
        <v>3000</v>
      </c>
      <c r="E45" s="451" t="s">
        <v>515</v>
      </c>
      <c r="F45" s="388" t="s">
        <v>602</v>
      </c>
      <c r="G45" s="451" t="s">
        <v>711</v>
      </c>
      <c r="H45" s="487" t="s">
        <v>672</v>
      </c>
      <c r="I45" s="488"/>
      <c r="J45" s="488"/>
      <c r="K45" s="491"/>
      <c r="L45" s="488"/>
    </row>
    <row r="46" spans="1:12" s="495" customFormat="1" ht="14.25" customHeight="1" x14ac:dyDescent="0.3">
      <c r="A46" s="486">
        <v>38</v>
      </c>
      <c r="B46" s="510" t="s">
        <v>664</v>
      </c>
      <c r="C46" s="488" t="s">
        <v>670</v>
      </c>
      <c r="D46" s="489">
        <v>2998</v>
      </c>
      <c r="E46" s="451" t="s">
        <v>516</v>
      </c>
      <c r="F46" s="388" t="s">
        <v>603</v>
      </c>
      <c r="G46" s="451" t="s">
        <v>712</v>
      </c>
      <c r="H46" s="490" t="s">
        <v>671</v>
      </c>
      <c r="I46" s="488"/>
      <c r="J46" s="488"/>
      <c r="K46" s="491"/>
      <c r="L46" s="488"/>
    </row>
    <row r="47" spans="1:12" s="495" customFormat="1" ht="14.25" customHeight="1" x14ac:dyDescent="0.3">
      <c r="A47" s="486">
        <v>39</v>
      </c>
      <c r="B47" s="510" t="s">
        <v>664</v>
      </c>
      <c r="C47" s="488" t="s">
        <v>670</v>
      </c>
      <c r="D47" s="489">
        <v>1000</v>
      </c>
      <c r="E47" s="451" t="s">
        <v>517</v>
      </c>
      <c r="F47" s="388" t="s">
        <v>604</v>
      </c>
      <c r="G47" s="451" t="s">
        <v>713</v>
      </c>
      <c r="H47" s="487" t="s">
        <v>672</v>
      </c>
      <c r="I47" s="488"/>
      <c r="J47" s="488"/>
      <c r="K47" s="491"/>
      <c r="L47" s="488"/>
    </row>
    <row r="48" spans="1:12" s="495" customFormat="1" ht="14.25" customHeight="1" x14ac:dyDescent="0.3">
      <c r="A48" s="486">
        <v>40</v>
      </c>
      <c r="B48" s="510" t="s">
        <v>664</v>
      </c>
      <c r="C48" s="488" t="s">
        <v>670</v>
      </c>
      <c r="D48" s="489">
        <v>4000</v>
      </c>
      <c r="E48" s="451" t="s">
        <v>518</v>
      </c>
      <c r="F48" s="388" t="s">
        <v>605</v>
      </c>
      <c r="G48" s="451" t="s">
        <v>714</v>
      </c>
      <c r="H48" s="490" t="s">
        <v>671</v>
      </c>
      <c r="I48" s="488"/>
      <c r="J48" s="488"/>
      <c r="K48" s="491"/>
      <c r="L48" s="488"/>
    </row>
    <row r="49" spans="1:12" s="495" customFormat="1" ht="14.25" customHeight="1" x14ac:dyDescent="0.3">
      <c r="A49" s="486">
        <v>41</v>
      </c>
      <c r="B49" s="510" t="s">
        <v>664</v>
      </c>
      <c r="C49" s="488" t="s">
        <v>670</v>
      </c>
      <c r="D49" s="489">
        <v>3000</v>
      </c>
      <c r="E49" s="451" t="s">
        <v>519</v>
      </c>
      <c r="F49" s="388" t="s">
        <v>606</v>
      </c>
      <c r="G49" s="451" t="s">
        <v>715</v>
      </c>
      <c r="H49" s="490" t="s">
        <v>671</v>
      </c>
      <c r="I49" s="488"/>
      <c r="J49" s="488"/>
      <c r="K49" s="491"/>
      <c r="L49" s="488"/>
    </row>
    <row r="50" spans="1:12" s="495" customFormat="1" ht="14.25" customHeight="1" x14ac:dyDescent="0.3">
      <c r="A50" s="486">
        <v>42</v>
      </c>
      <c r="B50" s="510" t="s">
        <v>664</v>
      </c>
      <c r="C50" s="488" t="s">
        <v>670</v>
      </c>
      <c r="D50" s="489">
        <v>4000</v>
      </c>
      <c r="E50" s="451" t="s">
        <v>520</v>
      </c>
      <c r="F50" s="388" t="s">
        <v>607</v>
      </c>
      <c r="G50" s="451" t="s">
        <v>716</v>
      </c>
      <c r="H50" s="490" t="s">
        <v>673</v>
      </c>
      <c r="I50" s="488"/>
      <c r="J50" s="488"/>
      <c r="K50" s="491"/>
      <c r="L50" s="488"/>
    </row>
    <row r="51" spans="1:12" s="495" customFormat="1" ht="14.25" customHeight="1" x14ac:dyDescent="0.3">
      <c r="A51" s="486">
        <v>43</v>
      </c>
      <c r="B51" s="510" t="s">
        <v>664</v>
      </c>
      <c r="C51" s="488" t="s">
        <v>670</v>
      </c>
      <c r="D51" s="489">
        <v>5000</v>
      </c>
      <c r="E51" s="451" t="s">
        <v>521</v>
      </c>
      <c r="F51" s="388" t="s">
        <v>608</v>
      </c>
      <c r="G51" s="451" t="s">
        <v>717</v>
      </c>
      <c r="H51" s="487" t="s">
        <v>672</v>
      </c>
      <c r="I51" s="488"/>
      <c r="J51" s="488"/>
      <c r="K51" s="491"/>
      <c r="L51" s="488"/>
    </row>
    <row r="52" spans="1:12" s="495" customFormat="1" ht="14.25" customHeight="1" x14ac:dyDescent="0.3">
      <c r="A52" s="486">
        <v>44</v>
      </c>
      <c r="B52" s="510" t="s">
        <v>664</v>
      </c>
      <c r="C52" s="488" t="s">
        <v>670</v>
      </c>
      <c r="D52" s="489">
        <v>4000</v>
      </c>
      <c r="E52" s="451" t="s">
        <v>522</v>
      </c>
      <c r="F52" s="388" t="s">
        <v>609</v>
      </c>
      <c r="G52" s="451" t="s">
        <v>718</v>
      </c>
      <c r="H52" s="487" t="s">
        <v>672</v>
      </c>
      <c r="I52" s="488"/>
      <c r="J52" s="488"/>
      <c r="K52" s="491"/>
      <c r="L52" s="488"/>
    </row>
    <row r="53" spans="1:12" s="495" customFormat="1" ht="14.25" customHeight="1" x14ac:dyDescent="0.3">
      <c r="A53" s="486">
        <v>45</v>
      </c>
      <c r="B53" s="510" t="s">
        <v>664</v>
      </c>
      <c r="C53" s="488" t="s">
        <v>670</v>
      </c>
      <c r="D53" s="489">
        <v>5000</v>
      </c>
      <c r="E53" s="451" t="s">
        <v>523</v>
      </c>
      <c r="F53" s="388" t="s">
        <v>610</v>
      </c>
      <c r="G53" s="451" t="s">
        <v>719</v>
      </c>
      <c r="H53" s="490" t="s">
        <v>671</v>
      </c>
      <c r="I53" s="488"/>
      <c r="J53" s="488"/>
      <c r="K53" s="491"/>
      <c r="L53" s="488"/>
    </row>
    <row r="54" spans="1:12" s="495" customFormat="1" ht="14.25" customHeight="1" x14ac:dyDescent="0.3">
      <c r="A54" s="486">
        <v>46</v>
      </c>
      <c r="B54" s="510" t="s">
        <v>664</v>
      </c>
      <c r="C54" s="488" t="s">
        <v>670</v>
      </c>
      <c r="D54" s="489">
        <v>2000</v>
      </c>
      <c r="E54" s="451" t="s">
        <v>524</v>
      </c>
      <c r="F54" s="388" t="s">
        <v>611</v>
      </c>
      <c r="G54" s="451" t="s">
        <v>720</v>
      </c>
      <c r="H54" s="490" t="s">
        <v>671</v>
      </c>
      <c r="I54" s="488"/>
      <c r="J54" s="488"/>
      <c r="K54" s="491"/>
      <c r="L54" s="488"/>
    </row>
    <row r="55" spans="1:12" s="495" customFormat="1" ht="14.25" customHeight="1" x14ac:dyDescent="0.3">
      <c r="A55" s="486">
        <v>47</v>
      </c>
      <c r="B55" s="510" t="s">
        <v>664</v>
      </c>
      <c r="C55" s="488" t="s">
        <v>670</v>
      </c>
      <c r="D55" s="489">
        <v>5000</v>
      </c>
      <c r="E55" s="451" t="s">
        <v>525</v>
      </c>
      <c r="F55" s="388" t="s">
        <v>612</v>
      </c>
      <c r="G55" s="451" t="s">
        <v>721</v>
      </c>
      <c r="H55" s="487" t="s">
        <v>672</v>
      </c>
      <c r="I55" s="488"/>
      <c r="J55" s="488"/>
      <c r="K55" s="491"/>
      <c r="L55" s="488"/>
    </row>
    <row r="56" spans="1:12" s="495" customFormat="1" ht="14.25" customHeight="1" x14ac:dyDescent="0.3">
      <c r="A56" s="486">
        <v>48</v>
      </c>
      <c r="B56" s="510" t="s">
        <v>664</v>
      </c>
      <c r="C56" s="488" t="s">
        <v>670</v>
      </c>
      <c r="D56" s="489">
        <v>2000</v>
      </c>
      <c r="E56" s="451" t="s">
        <v>526</v>
      </c>
      <c r="F56" s="388" t="s">
        <v>613</v>
      </c>
      <c r="G56" s="451" t="s">
        <v>722</v>
      </c>
      <c r="H56" s="490" t="s">
        <v>673</v>
      </c>
      <c r="I56" s="488"/>
      <c r="J56" s="488"/>
      <c r="K56" s="491"/>
      <c r="L56" s="488"/>
    </row>
    <row r="57" spans="1:12" s="495" customFormat="1" ht="14.25" customHeight="1" x14ac:dyDescent="0.3">
      <c r="A57" s="486">
        <v>49</v>
      </c>
      <c r="B57" s="510" t="s">
        <v>664</v>
      </c>
      <c r="C57" s="488" t="s">
        <v>670</v>
      </c>
      <c r="D57" s="489">
        <v>575</v>
      </c>
      <c r="E57" s="451" t="s">
        <v>527</v>
      </c>
      <c r="F57" s="388" t="s">
        <v>614</v>
      </c>
      <c r="G57" s="451" t="s">
        <v>723</v>
      </c>
      <c r="H57" s="490" t="s">
        <v>671</v>
      </c>
      <c r="I57" s="488"/>
      <c r="J57" s="488"/>
      <c r="K57" s="491"/>
      <c r="L57" s="488"/>
    </row>
    <row r="58" spans="1:12" s="495" customFormat="1" ht="14.25" customHeight="1" x14ac:dyDescent="0.3">
      <c r="A58" s="486">
        <v>50</v>
      </c>
      <c r="B58" s="510" t="s">
        <v>664</v>
      </c>
      <c r="C58" s="488" t="s">
        <v>670</v>
      </c>
      <c r="D58" s="489">
        <v>10000</v>
      </c>
      <c r="E58" s="451" t="s">
        <v>528</v>
      </c>
      <c r="F58" s="388" t="s">
        <v>615</v>
      </c>
      <c r="G58" s="451" t="s">
        <v>724</v>
      </c>
      <c r="H58" s="487" t="s">
        <v>672</v>
      </c>
      <c r="I58" s="488"/>
      <c r="J58" s="488"/>
      <c r="K58" s="491"/>
      <c r="L58" s="488"/>
    </row>
    <row r="59" spans="1:12" s="495" customFormat="1" ht="14.25" customHeight="1" x14ac:dyDescent="0.3">
      <c r="A59" s="486">
        <v>51</v>
      </c>
      <c r="B59" s="510" t="s">
        <v>665</v>
      </c>
      <c r="C59" s="488" t="s">
        <v>670</v>
      </c>
      <c r="D59" s="489">
        <v>10000</v>
      </c>
      <c r="E59" s="451" t="s">
        <v>529</v>
      </c>
      <c r="F59" s="388" t="s">
        <v>616</v>
      </c>
      <c r="G59" s="451" t="s">
        <v>725</v>
      </c>
      <c r="H59" s="490" t="s">
        <v>673</v>
      </c>
      <c r="I59" s="488"/>
      <c r="J59" s="488"/>
      <c r="K59" s="491"/>
      <c r="L59" s="488"/>
    </row>
    <row r="60" spans="1:12" s="495" customFormat="1" ht="14.25" customHeight="1" x14ac:dyDescent="0.3">
      <c r="A60" s="486">
        <v>52</v>
      </c>
      <c r="B60" s="510" t="s">
        <v>665</v>
      </c>
      <c r="C60" s="488" t="s">
        <v>670</v>
      </c>
      <c r="D60" s="489">
        <v>10000</v>
      </c>
      <c r="E60" s="451" t="s">
        <v>530</v>
      </c>
      <c r="F60" s="388" t="s">
        <v>617</v>
      </c>
      <c r="G60" s="451" t="s">
        <v>726</v>
      </c>
      <c r="H60" s="490" t="s">
        <v>671</v>
      </c>
      <c r="I60" s="488"/>
      <c r="J60" s="488"/>
      <c r="K60" s="491"/>
      <c r="L60" s="488"/>
    </row>
    <row r="61" spans="1:12" s="495" customFormat="1" ht="14.25" customHeight="1" x14ac:dyDescent="0.3">
      <c r="A61" s="486">
        <v>53</v>
      </c>
      <c r="B61" s="510" t="s">
        <v>665</v>
      </c>
      <c r="C61" s="488" t="s">
        <v>670</v>
      </c>
      <c r="D61" s="489">
        <v>2000</v>
      </c>
      <c r="E61" s="451" t="s">
        <v>531</v>
      </c>
      <c r="F61" s="388" t="s">
        <v>618</v>
      </c>
      <c r="G61" s="451" t="s">
        <v>727</v>
      </c>
      <c r="H61" s="490" t="s">
        <v>671</v>
      </c>
      <c r="I61" s="488"/>
      <c r="J61" s="488"/>
      <c r="K61" s="491"/>
      <c r="L61" s="488"/>
    </row>
    <row r="62" spans="1:12" s="495" customFormat="1" ht="14.25" customHeight="1" x14ac:dyDescent="0.3">
      <c r="A62" s="486">
        <v>54</v>
      </c>
      <c r="B62" s="510" t="s">
        <v>665</v>
      </c>
      <c r="C62" s="488" t="s">
        <v>670</v>
      </c>
      <c r="D62" s="489">
        <v>5000</v>
      </c>
      <c r="E62" s="451" t="s">
        <v>532</v>
      </c>
      <c r="F62" s="388" t="s">
        <v>619</v>
      </c>
      <c r="G62" s="451" t="s">
        <v>728</v>
      </c>
      <c r="H62" s="490" t="s">
        <v>671</v>
      </c>
      <c r="I62" s="488"/>
      <c r="J62" s="488"/>
      <c r="K62" s="491"/>
      <c r="L62" s="488"/>
    </row>
    <row r="63" spans="1:12" s="495" customFormat="1" ht="14.25" customHeight="1" x14ac:dyDescent="0.3">
      <c r="A63" s="486">
        <v>55</v>
      </c>
      <c r="B63" s="510" t="s">
        <v>665</v>
      </c>
      <c r="C63" s="488" t="s">
        <v>670</v>
      </c>
      <c r="D63" s="489">
        <v>20000</v>
      </c>
      <c r="E63" s="451" t="s">
        <v>533</v>
      </c>
      <c r="F63" s="388" t="s">
        <v>620</v>
      </c>
      <c r="G63" s="451" t="s">
        <v>729</v>
      </c>
      <c r="H63" s="490" t="s">
        <v>673</v>
      </c>
      <c r="I63" s="488"/>
      <c r="J63" s="488"/>
      <c r="K63" s="491"/>
      <c r="L63" s="488"/>
    </row>
    <row r="64" spans="1:12" s="495" customFormat="1" ht="14.25" customHeight="1" x14ac:dyDescent="0.3">
      <c r="A64" s="486">
        <v>56</v>
      </c>
      <c r="B64" s="510" t="s">
        <v>665</v>
      </c>
      <c r="C64" s="488" t="s">
        <v>670</v>
      </c>
      <c r="D64" s="489">
        <v>2000</v>
      </c>
      <c r="E64" s="451" t="s">
        <v>534</v>
      </c>
      <c r="F64" s="388" t="s">
        <v>621</v>
      </c>
      <c r="G64" s="451" t="s">
        <v>730</v>
      </c>
      <c r="H64" s="490" t="s">
        <v>673</v>
      </c>
      <c r="I64" s="488"/>
      <c r="J64" s="488"/>
      <c r="K64" s="491"/>
      <c r="L64" s="488"/>
    </row>
    <row r="65" spans="1:12" s="495" customFormat="1" ht="14.25" customHeight="1" x14ac:dyDescent="0.3">
      <c r="A65" s="486">
        <v>57</v>
      </c>
      <c r="B65" s="510" t="s">
        <v>665</v>
      </c>
      <c r="C65" s="488" t="s">
        <v>670</v>
      </c>
      <c r="D65" s="489">
        <v>5000</v>
      </c>
      <c r="E65" s="451" t="s">
        <v>535</v>
      </c>
      <c r="F65" s="388" t="s">
        <v>622</v>
      </c>
      <c r="G65" s="451" t="s">
        <v>731</v>
      </c>
      <c r="H65" s="487" t="s">
        <v>672</v>
      </c>
      <c r="I65" s="488"/>
      <c r="J65" s="488"/>
      <c r="K65" s="491"/>
      <c r="L65" s="488"/>
    </row>
    <row r="66" spans="1:12" s="495" customFormat="1" ht="14.25" customHeight="1" x14ac:dyDescent="0.3">
      <c r="A66" s="486">
        <v>58</v>
      </c>
      <c r="B66" s="510" t="s">
        <v>665</v>
      </c>
      <c r="C66" s="488" t="s">
        <v>670</v>
      </c>
      <c r="D66" s="489">
        <v>5000</v>
      </c>
      <c r="E66" s="451" t="s">
        <v>536</v>
      </c>
      <c r="F66" s="388" t="s">
        <v>623</v>
      </c>
      <c r="G66" s="451" t="s">
        <v>732</v>
      </c>
      <c r="H66" s="487" t="s">
        <v>672</v>
      </c>
      <c r="I66" s="488"/>
      <c r="J66" s="488"/>
      <c r="K66" s="491"/>
      <c r="L66" s="488"/>
    </row>
    <row r="67" spans="1:12" s="495" customFormat="1" ht="14.25" customHeight="1" x14ac:dyDescent="0.3">
      <c r="A67" s="486">
        <v>59</v>
      </c>
      <c r="B67" s="510" t="s">
        <v>665</v>
      </c>
      <c r="C67" s="488" t="s">
        <v>670</v>
      </c>
      <c r="D67" s="489">
        <v>2000</v>
      </c>
      <c r="E67" s="451" t="s">
        <v>537</v>
      </c>
      <c r="F67" s="388" t="s">
        <v>624</v>
      </c>
      <c r="G67" s="451" t="s">
        <v>733</v>
      </c>
      <c r="H67" s="487" t="s">
        <v>672</v>
      </c>
      <c r="I67" s="488"/>
      <c r="J67" s="488"/>
      <c r="K67" s="491"/>
      <c r="L67" s="488"/>
    </row>
    <row r="68" spans="1:12" s="495" customFormat="1" ht="14.25" customHeight="1" x14ac:dyDescent="0.3">
      <c r="A68" s="486">
        <v>60</v>
      </c>
      <c r="B68" s="510" t="s">
        <v>665</v>
      </c>
      <c r="C68" s="488" t="s">
        <v>670</v>
      </c>
      <c r="D68" s="489">
        <v>29999.1</v>
      </c>
      <c r="E68" s="451" t="s">
        <v>538</v>
      </c>
      <c r="F68" s="388" t="s">
        <v>625</v>
      </c>
      <c r="G68" s="451" t="s">
        <v>734</v>
      </c>
      <c r="H68" s="490" t="s">
        <v>671</v>
      </c>
      <c r="I68" s="488"/>
      <c r="J68" s="488"/>
      <c r="K68" s="491"/>
      <c r="L68" s="488"/>
    </row>
    <row r="69" spans="1:12" s="495" customFormat="1" ht="14.25" customHeight="1" x14ac:dyDescent="0.3">
      <c r="A69" s="486">
        <v>61</v>
      </c>
      <c r="B69" s="510" t="s">
        <v>665</v>
      </c>
      <c r="C69" s="488" t="s">
        <v>670</v>
      </c>
      <c r="D69" s="489">
        <v>5000</v>
      </c>
      <c r="E69" s="451" t="s">
        <v>539</v>
      </c>
      <c r="F69" s="388" t="s">
        <v>626</v>
      </c>
      <c r="G69" s="451" t="s">
        <v>735</v>
      </c>
      <c r="H69" s="490" t="s">
        <v>671</v>
      </c>
      <c r="I69" s="488"/>
      <c r="J69" s="488"/>
      <c r="K69" s="491"/>
      <c r="L69" s="488"/>
    </row>
    <row r="70" spans="1:12" s="495" customFormat="1" ht="14.25" customHeight="1" x14ac:dyDescent="0.3">
      <c r="A70" s="486">
        <v>62</v>
      </c>
      <c r="B70" s="510" t="s">
        <v>665</v>
      </c>
      <c r="C70" s="488" t="s">
        <v>670</v>
      </c>
      <c r="D70" s="489">
        <v>25000</v>
      </c>
      <c r="E70" s="451" t="s">
        <v>540</v>
      </c>
      <c r="F70" s="388" t="s">
        <v>627</v>
      </c>
      <c r="G70" s="451" t="s">
        <v>736</v>
      </c>
      <c r="H70" s="490" t="s">
        <v>671</v>
      </c>
      <c r="I70" s="488"/>
      <c r="J70" s="488"/>
      <c r="K70" s="491"/>
      <c r="L70" s="488"/>
    </row>
    <row r="71" spans="1:12" s="495" customFormat="1" ht="14.25" customHeight="1" x14ac:dyDescent="0.3">
      <c r="A71" s="486">
        <v>63</v>
      </c>
      <c r="B71" s="510" t="s">
        <v>665</v>
      </c>
      <c r="C71" s="488" t="s">
        <v>670</v>
      </c>
      <c r="D71" s="489">
        <v>500</v>
      </c>
      <c r="E71" s="451" t="s">
        <v>541</v>
      </c>
      <c r="F71" s="388" t="s">
        <v>628</v>
      </c>
      <c r="G71" s="451" t="s">
        <v>737</v>
      </c>
      <c r="H71" s="490" t="s">
        <v>671</v>
      </c>
      <c r="I71" s="488"/>
      <c r="J71" s="488"/>
      <c r="K71" s="491"/>
      <c r="L71" s="488"/>
    </row>
    <row r="72" spans="1:12" s="495" customFormat="1" ht="14.25" customHeight="1" x14ac:dyDescent="0.3">
      <c r="A72" s="486">
        <v>64</v>
      </c>
      <c r="B72" s="510" t="s">
        <v>666</v>
      </c>
      <c r="C72" s="488" t="s">
        <v>670</v>
      </c>
      <c r="D72" s="489">
        <v>2000</v>
      </c>
      <c r="E72" s="451" t="s">
        <v>542</v>
      </c>
      <c r="F72" s="388" t="s">
        <v>629</v>
      </c>
      <c r="G72" s="451" t="s">
        <v>738</v>
      </c>
      <c r="H72" s="490" t="s">
        <v>671</v>
      </c>
      <c r="I72" s="488"/>
      <c r="J72" s="488"/>
      <c r="K72" s="491"/>
      <c r="L72" s="488"/>
    </row>
    <row r="73" spans="1:12" s="495" customFormat="1" ht="14.25" customHeight="1" x14ac:dyDescent="0.3">
      <c r="A73" s="486">
        <v>65</v>
      </c>
      <c r="B73" s="510" t="s">
        <v>666</v>
      </c>
      <c r="C73" s="488" t="s">
        <v>670</v>
      </c>
      <c r="D73" s="489">
        <v>2000</v>
      </c>
      <c r="E73" s="451" t="s">
        <v>543</v>
      </c>
      <c r="F73" s="388" t="s">
        <v>630</v>
      </c>
      <c r="G73" s="451" t="s">
        <v>739</v>
      </c>
      <c r="H73" s="490" t="s">
        <v>673</v>
      </c>
      <c r="I73" s="488"/>
      <c r="J73" s="488"/>
      <c r="K73" s="491"/>
      <c r="L73" s="488"/>
    </row>
    <row r="74" spans="1:12" s="495" customFormat="1" ht="14.25" customHeight="1" x14ac:dyDescent="0.3">
      <c r="A74" s="486">
        <v>66</v>
      </c>
      <c r="B74" s="510" t="s">
        <v>666</v>
      </c>
      <c r="C74" s="488" t="s">
        <v>670</v>
      </c>
      <c r="D74" s="489">
        <v>4000</v>
      </c>
      <c r="E74" s="451" t="s">
        <v>544</v>
      </c>
      <c r="F74" s="388" t="s">
        <v>631</v>
      </c>
      <c r="G74" s="451" t="s">
        <v>740</v>
      </c>
      <c r="H74" s="490" t="s">
        <v>671</v>
      </c>
      <c r="I74" s="488"/>
      <c r="J74" s="488"/>
      <c r="K74" s="491"/>
      <c r="L74" s="488"/>
    </row>
    <row r="75" spans="1:12" s="495" customFormat="1" ht="14.25" customHeight="1" x14ac:dyDescent="0.3">
      <c r="A75" s="486">
        <v>67</v>
      </c>
      <c r="B75" s="510" t="s">
        <v>666</v>
      </c>
      <c r="C75" s="488" t="s">
        <v>670</v>
      </c>
      <c r="D75" s="489">
        <v>14995</v>
      </c>
      <c r="E75" s="451" t="s">
        <v>545</v>
      </c>
      <c r="F75" s="388" t="s">
        <v>632</v>
      </c>
      <c r="G75" s="451" t="s">
        <v>741</v>
      </c>
      <c r="H75" s="490" t="s">
        <v>671</v>
      </c>
      <c r="I75" s="488"/>
      <c r="J75" s="488"/>
      <c r="K75" s="491"/>
      <c r="L75" s="488"/>
    </row>
    <row r="76" spans="1:12" s="495" customFormat="1" ht="14.25" customHeight="1" x14ac:dyDescent="0.3">
      <c r="A76" s="486">
        <v>68</v>
      </c>
      <c r="B76" s="510" t="s">
        <v>666</v>
      </c>
      <c r="C76" s="488" t="s">
        <v>670</v>
      </c>
      <c r="D76" s="489">
        <v>4000</v>
      </c>
      <c r="E76" s="451" t="s">
        <v>546</v>
      </c>
      <c r="F76" s="388" t="s">
        <v>633</v>
      </c>
      <c r="G76" s="451" t="s">
        <v>742</v>
      </c>
      <c r="H76" s="490" t="s">
        <v>671</v>
      </c>
      <c r="I76" s="488"/>
      <c r="J76" s="488"/>
      <c r="K76" s="491"/>
      <c r="L76" s="488"/>
    </row>
    <row r="77" spans="1:12" s="495" customFormat="1" ht="14.25" customHeight="1" x14ac:dyDescent="0.3">
      <c r="A77" s="486">
        <v>69</v>
      </c>
      <c r="B77" s="510" t="s">
        <v>666</v>
      </c>
      <c r="C77" s="488" t="s">
        <v>670</v>
      </c>
      <c r="D77" s="489">
        <v>5000</v>
      </c>
      <c r="E77" s="451" t="s">
        <v>547</v>
      </c>
      <c r="F77" s="388" t="s">
        <v>634</v>
      </c>
      <c r="G77" s="451" t="s">
        <v>743</v>
      </c>
      <c r="H77" s="490" t="s">
        <v>671</v>
      </c>
      <c r="I77" s="488"/>
      <c r="J77" s="488"/>
      <c r="K77" s="491"/>
      <c r="L77" s="488"/>
    </row>
    <row r="78" spans="1:12" s="495" customFormat="1" ht="14.25" customHeight="1" x14ac:dyDescent="0.3">
      <c r="A78" s="486">
        <v>70</v>
      </c>
      <c r="B78" s="510" t="s">
        <v>666</v>
      </c>
      <c r="C78" s="488" t="s">
        <v>670</v>
      </c>
      <c r="D78" s="489">
        <v>3000</v>
      </c>
      <c r="E78" s="451" t="s">
        <v>548</v>
      </c>
      <c r="F78" s="388" t="s">
        <v>635</v>
      </c>
      <c r="G78" s="451" t="s">
        <v>744</v>
      </c>
      <c r="H78" s="490" t="s">
        <v>671</v>
      </c>
      <c r="I78" s="488"/>
      <c r="J78" s="488"/>
      <c r="K78" s="491"/>
      <c r="L78" s="488"/>
    </row>
    <row r="79" spans="1:12" s="495" customFormat="1" ht="14.25" customHeight="1" x14ac:dyDescent="0.3">
      <c r="A79" s="486">
        <v>71</v>
      </c>
      <c r="B79" s="510" t="s">
        <v>667</v>
      </c>
      <c r="C79" s="488" t="s">
        <v>670</v>
      </c>
      <c r="D79" s="489">
        <v>5000</v>
      </c>
      <c r="E79" s="451" t="s">
        <v>549</v>
      </c>
      <c r="F79" s="388" t="s">
        <v>636</v>
      </c>
      <c r="G79" s="451" t="s">
        <v>745</v>
      </c>
      <c r="H79" s="490" t="s">
        <v>673</v>
      </c>
      <c r="I79" s="488"/>
      <c r="J79" s="488"/>
      <c r="K79" s="491"/>
      <c r="L79" s="488"/>
    </row>
    <row r="80" spans="1:12" s="495" customFormat="1" ht="14.25" customHeight="1" x14ac:dyDescent="0.3">
      <c r="A80" s="486">
        <v>72</v>
      </c>
      <c r="B80" s="510" t="s">
        <v>667</v>
      </c>
      <c r="C80" s="488" t="s">
        <v>670</v>
      </c>
      <c r="D80" s="489">
        <v>50000</v>
      </c>
      <c r="E80" s="451" t="s">
        <v>550</v>
      </c>
      <c r="F80" s="388" t="s">
        <v>637</v>
      </c>
      <c r="G80" s="451" t="s">
        <v>746</v>
      </c>
      <c r="H80" s="490" t="s">
        <v>671</v>
      </c>
      <c r="I80" s="488"/>
      <c r="J80" s="488"/>
      <c r="K80" s="491"/>
      <c r="L80" s="488"/>
    </row>
    <row r="81" spans="1:12" s="495" customFormat="1" ht="14.25" customHeight="1" x14ac:dyDescent="0.3">
      <c r="A81" s="486">
        <v>73</v>
      </c>
      <c r="B81" s="510" t="s">
        <v>667</v>
      </c>
      <c r="C81" s="488" t="s">
        <v>670</v>
      </c>
      <c r="D81" s="489">
        <v>14987</v>
      </c>
      <c r="E81" s="451" t="s">
        <v>551</v>
      </c>
      <c r="F81" s="388" t="s">
        <v>638</v>
      </c>
      <c r="G81" s="451" t="s">
        <v>747</v>
      </c>
      <c r="H81" s="490" t="s">
        <v>671</v>
      </c>
      <c r="I81" s="488"/>
      <c r="J81" s="488"/>
      <c r="K81" s="491"/>
      <c r="L81" s="488"/>
    </row>
    <row r="82" spans="1:12" s="495" customFormat="1" ht="14.25" customHeight="1" x14ac:dyDescent="0.3">
      <c r="A82" s="486">
        <v>74</v>
      </c>
      <c r="B82" s="510" t="s">
        <v>667</v>
      </c>
      <c r="C82" s="488" t="s">
        <v>670</v>
      </c>
      <c r="D82" s="489">
        <v>870</v>
      </c>
      <c r="E82" s="451" t="s">
        <v>495</v>
      </c>
      <c r="F82" s="478">
        <v>60001040389</v>
      </c>
      <c r="G82" s="451" t="s">
        <v>691</v>
      </c>
      <c r="H82" s="490" t="s">
        <v>674</v>
      </c>
      <c r="I82" s="488"/>
      <c r="J82" s="488"/>
      <c r="K82" s="491"/>
      <c r="L82" s="488"/>
    </row>
    <row r="83" spans="1:12" s="495" customFormat="1" ht="14.25" customHeight="1" x14ac:dyDescent="0.3">
      <c r="A83" s="486">
        <v>75</v>
      </c>
      <c r="B83" s="510" t="s">
        <v>667</v>
      </c>
      <c r="C83" s="488" t="s">
        <v>670</v>
      </c>
      <c r="D83" s="489">
        <v>9993</v>
      </c>
      <c r="E83" s="451" t="s">
        <v>552</v>
      </c>
      <c r="F83" s="388" t="s">
        <v>639</v>
      </c>
      <c r="G83" s="451" t="s">
        <v>748</v>
      </c>
      <c r="H83" s="490" t="s">
        <v>673</v>
      </c>
      <c r="I83" s="488"/>
      <c r="J83" s="488"/>
      <c r="K83" s="491"/>
      <c r="L83" s="488"/>
    </row>
    <row r="84" spans="1:12" s="495" customFormat="1" ht="14.25" customHeight="1" x14ac:dyDescent="0.3">
      <c r="A84" s="486">
        <v>76</v>
      </c>
      <c r="B84" s="510" t="s">
        <v>667</v>
      </c>
      <c r="C84" s="488" t="s">
        <v>670</v>
      </c>
      <c r="D84" s="489">
        <v>4620</v>
      </c>
      <c r="E84" s="451" t="s">
        <v>553</v>
      </c>
      <c r="F84" s="388" t="s">
        <v>640</v>
      </c>
      <c r="G84" s="451" t="s">
        <v>749</v>
      </c>
      <c r="H84" s="490" t="s">
        <v>673</v>
      </c>
      <c r="I84" s="488"/>
      <c r="J84" s="488"/>
      <c r="K84" s="491"/>
      <c r="L84" s="488"/>
    </row>
    <row r="85" spans="1:12" s="495" customFormat="1" ht="14.25" customHeight="1" x14ac:dyDescent="0.3">
      <c r="A85" s="486">
        <v>77</v>
      </c>
      <c r="B85" s="510" t="s">
        <v>667</v>
      </c>
      <c r="C85" s="488" t="s">
        <v>670</v>
      </c>
      <c r="D85" s="489">
        <v>6000</v>
      </c>
      <c r="E85" s="451" t="s">
        <v>554</v>
      </c>
      <c r="F85" s="388" t="s">
        <v>641</v>
      </c>
      <c r="G85" s="451" t="s">
        <v>750</v>
      </c>
      <c r="H85" s="490" t="s">
        <v>675</v>
      </c>
      <c r="I85" s="488"/>
      <c r="J85" s="488"/>
      <c r="K85" s="491"/>
      <c r="L85" s="488"/>
    </row>
    <row r="86" spans="1:12" s="495" customFormat="1" ht="14.25" customHeight="1" x14ac:dyDescent="0.3">
      <c r="A86" s="486">
        <v>78</v>
      </c>
      <c r="B86" s="510" t="s">
        <v>668</v>
      </c>
      <c r="C86" s="488" t="s">
        <v>670</v>
      </c>
      <c r="D86" s="489">
        <v>1000</v>
      </c>
      <c r="E86" s="451" t="s">
        <v>555</v>
      </c>
      <c r="F86" s="388" t="s">
        <v>642</v>
      </c>
      <c r="G86" s="451" t="s">
        <v>751</v>
      </c>
      <c r="H86" s="490" t="s">
        <v>671</v>
      </c>
      <c r="I86" s="488"/>
      <c r="J86" s="488"/>
      <c r="K86" s="491"/>
      <c r="L86" s="488"/>
    </row>
    <row r="87" spans="1:12" s="495" customFormat="1" ht="14.25" customHeight="1" x14ac:dyDescent="0.3">
      <c r="A87" s="486">
        <v>79</v>
      </c>
      <c r="B87" s="510" t="s">
        <v>668</v>
      </c>
      <c r="C87" s="488" t="s">
        <v>670</v>
      </c>
      <c r="D87" s="489">
        <v>2000</v>
      </c>
      <c r="E87" s="451" t="s">
        <v>556</v>
      </c>
      <c r="F87" s="388" t="s">
        <v>643</v>
      </c>
      <c r="G87" s="451" t="s">
        <v>752</v>
      </c>
      <c r="H87" s="490" t="s">
        <v>671</v>
      </c>
      <c r="I87" s="488"/>
      <c r="J87" s="488"/>
      <c r="K87" s="491"/>
      <c r="L87" s="488"/>
    </row>
    <row r="88" spans="1:12" s="495" customFormat="1" ht="14.25" customHeight="1" x14ac:dyDescent="0.3">
      <c r="A88" s="486">
        <v>80</v>
      </c>
      <c r="B88" s="510" t="s">
        <v>668</v>
      </c>
      <c r="C88" s="488" t="s">
        <v>670</v>
      </c>
      <c r="D88" s="489">
        <v>60000</v>
      </c>
      <c r="E88" s="451" t="s">
        <v>557</v>
      </c>
      <c r="F88" s="388" t="s">
        <v>644</v>
      </c>
      <c r="G88" s="451" t="s">
        <v>753</v>
      </c>
      <c r="H88" s="490" t="s">
        <v>673</v>
      </c>
      <c r="I88" s="488"/>
      <c r="J88" s="488"/>
      <c r="K88" s="491"/>
      <c r="L88" s="488"/>
    </row>
    <row r="89" spans="1:12" s="495" customFormat="1" ht="14.25" customHeight="1" x14ac:dyDescent="0.3">
      <c r="A89" s="486">
        <v>81</v>
      </c>
      <c r="B89" s="510" t="s">
        <v>669</v>
      </c>
      <c r="C89" s="488" t="s">
        <v>670</v>
      </c>
      <c r="D89" s="489">
        <v>2000</v>
      </c>
      <c r="E89" s="451" t="s">
        <v>558</v>
      </c>
      <c r="F89" s="388" t="s">
        <v>645</v>
      </c>
      <c r="G89" s="451" t="s">
        <v>754</v>
      </c>
      <c r="H89" s="490" t="s">
        <v>673</v>
      </c>
      <c r="I89" s="488"/>
      <c r="J89" s="488"/>
      <c r="K89" s="491"/>
      <c r="L89" s="488"/>
    </row>
    <row r="90" spans="1:12" s="495" customFormat="1" ht="14.25" customHeight="1" x14ac:dyDescent="0.3">
      <c r="A90" s="486">
        <v>82</v>
      </c>
      <c r="B90" s="510" t="s">
        <v>669</v>
      </c>
      <c r="C90" s="488" t="s">
        <v>670</v>
      </c>
      <c r="D90" s="489">
        <v>2000</v>
      </c>
      <c r="E90" s="451" t="s">
        <v>559</v>
      </c>
      <c r="F90" s="388" t="s">
        <v>646</v>
      </c>
      <c r="G90" s="451" t="s">
        <v>755</v>
      </c>
      <c r="H90" s="490" t="s">
        <v>673</v>
      </c>
      <c r="I90" s="488"/>
      <c r="J90" s="488"/>
      <c r="K90" s="491"/>
      <c r="L90" s="488"/>
    </row>
    <row r="91" spans="1:12" s="495" customFormat="1" ht="14.25" customHeight="1" x14ac:dyDescent="0.3">
      <c r="A91" s="486">
        <v>83</v>
      </c>
      <c r="B91" s="510" t="s">
        <v>669</v>
      </c>
      <c r="C91" s="488" t="s">
        <v>670</v>
      </c>
      <c r="D91" s="489">
        <v>29969</v>
      </c>
      <c r="E91" s="451" t="s">
        <v>560</v>
      </c>
      <c r="F91" s="388" t="s">
        <v>647</v>
      </c>
      <c r="G91" s="451" t="s">
        <v>756</v>
      </c>
      <c r="H91" s="490" t="s">
        <v>671</v>
      </c>
      <c r="I91" s="488"/>
      <c r="J91" s="488"/>
      <c r="K91" s="491"/>
      <c r="L91" s="488"/>
    </row>
    <row r="92" spans="1:12" s="495" customFormat="1" ht="14.25" customHeight="1" x14ac:dyDescent="0.3">
      <c r="A92" s="486">
        <v>84</v>
      </c>
      <c r="B92" s="510" t="s">
        <v>669</v>
      </c>
      <c r="C92" s="488" t="s">
        <v>670</v>
      </c>
      <c r="D92" s="489">
        <v>3000</v>
      </c>
      <c r="E92" s="451" t="s">
        <v>561</v>
      </c>
      <c r="F92" s="388" t="s">
        <v>648</v>
      </c>
      <c r="G92" s="451" t="s">
        <v>757</v>
      </c>
      <c r="H92" s="490" t="s">
        <v>671</v>
      </c>
      <c r="I92" s="488"/>
      <c r="J92" s="488"/>
      <c r="K92" s="491"/>
      <c r="L92" s="488"/>
    </row>
    <row r="93" spans="1:12" s="495" customFormat="1" ht="14.25" customHeight="1" x14ac:dyDescent="0.3">
      <c r="A93" s="486">
        <v>85</v>
      </c>
      <c r="B93" s="510" t="s">
        <v>669</v>
      </c>
      <c r="C93" s="488" t="s">
        <v>670</v>
      </c>
      <c r="D93" s="489">
        <v>10000</v>
      </c>
      <c r="E93" s="451" t="s">
        <v>562</v>
      </c>
      <c r="F93" s="388" t="s">
        <v>649</v>
      </c>
      <c r="G93" s="451" t="s">
        <v>758</v>
      </c>
      <c r="H93" s="490" t="s">
        <v>671</v>
      </c>
      <c r="I93" s="488"/>
      <c r="J93" s="488"/>
      <c r="K93" s="491"/>
      <c r="L93" s="488"/>
    </row>
    <row r="94" spans="1:12" s="495" customFormat="1" ht="14.25" customHeight="1" x14ac:dyDescent="0.3">
      <c r="A94" s="486">
        <v>86</v>
      </c>
      <c r="B94" s="510" t="s">
        <v>669</v>
      </c>
      <c r="C94" s="488" t="s">
        <v>670</v>
      </c>
      <c r="D94" s="489">
        <v>800</v>
      </c>
      <c r="E94" s="451" t="s">
        <v>563</v>
      </c>
      <c r="F94" s="388" t="s">
        <v>650</v>
      </c>
      <c r="G94" s="451" t="s">
        <v>759</v>
      </c>
      <c r="H94" s="490" t="s">
        <v>671</v>
      </c>
      <c r="I94" s="488"/>
      <c r="J94" s="488"/>
      <c r="K94" s="491"/>
      <c r="L94" s="488"/>
    </row>
    <row r="95" spans="1:12" s="495" customFormat="1" ht="14.25" customHeight="1" x14ac:dyDescent="0.3">
      <c r="A95" s="486">
        <v>87</v>
      </c>
      <c r="B95" s="510" t="s">
        <v>669</v>
      </c>
      <c r="C95" s="488" t="s">
        <v>670</v>
      </c>
      <c r="D95" s="489">
        <v>10000</v>
      </c>
      <c r="E95" s="451" t="s">
        <v>564</v>
      </c>
      <c r="F95" s="388" t="s">
        <v>651</v>
      </c>
      <c r="G95" s="451" t="s">
        <v>760</v>
      </c>
      <c r="H95" s="490" t="s">
        <v>671</v>
      </c>
      <c r="I95" s="488"/>
      <c r="J95" s="488"/>
      <c r="K95" s="491"/>
      <c r="L95" s="488"/>
    </row>
    <row r="96" spans="1:12" s="495" customFormat="1" ht="14.25" customHeight="1" x14ac:dyDescent="0.3">
      <c r="A96" s="486">
        <v>88</v>
      </c>
      <c r="B96" s="510" t="s">
        <v>669</v>
      </c>
      <c r="C96" s="488" t="s">
        <v>670</v>
      </c>
      <c r="D96" s="489">
        <v>5995.8</v>
      </c>
      <c r="E96" s="451" t="s">
        <v>565</v>
      </c>
      <c r="F96" s="388" t="s">
        <v>652</v>
      </c>
      <c r="G96" s="451" t="s">
        <v>761</v>
      </c>
      <c r="H96" s="490" t="s">
        <v>673</v>
      </c>
      <c r="I96" s="488"/>
      <c r="J96" s="488"/>
      <c r="K96" s="491"/>
      <c r="L96" s="488"/>
    </row>
    <row r="97" spans="1:12" s="495" customFormat="1" ht="14.25" customHeight="1" x14ac:dyDescent="0.3">
      <c r="A97" s="486">
        <v>89</v>
      </c>
      <c r="B97" s="510" t="s">
        <v>669</v>
      </c>
      <c r="C97" s="488" t="s">
        <v>670</v>
      </c>
      <c r="D97" s="489">
        <v>2000</v>
      </c>
      <c r="E97" s="451" t="s">
        <v>566</v>
      </c>
      <c r="F97" s="388" t="s">
        <v>653</v>
      </c>
      <c r="G97" s="451" t="s">
        <v>762</v>
      </c>
      <c r="H97" s="490" t="s">
        <v>673</v>
      </c>
      <c r="I97" s="488"/>
      <c r="J97" s="488"/>
      <c r="K97" s="491"/>
      <c r="L97" s="488"/>
    </row>
    <row r="98" spans="1:12" s="495" customFormat="1" ht="14.25" customHeight="1" x14ac:dyDescent="0.3">
      <c r="A98" s="486">
        <v>90</v>
      </c>
      <c r="B98" s="510" t="s">
        <v>669</v>
      </c>
      <c r="C98" s="488" t="s">
        <v>670</v>
      </c>
      <c r="D98" s="489">
        <v>2448.29</v>
      </c>
      <c r="E98" s="451" t="s">
        <v>567</v>
      </c>
      <c r="F98" s="388" t="s">
        <v>654</v>
      </c>
      <c r="G98" s="451" t="s">
        <v>763</v>
      </c>
      <c r="H98" s="490" t="s">
        <v>673</v>
      </c>
      <c r="I98" s="488"/>
      <c r="J98" s="488"/>
      <c r="K98" s="491"/>
      <c r="L98" s="488"/>
    </row>
    <row r="99" spans="1:12" s="495" customFormat="1" ht="14.25" customHeight="1" x14ac:dyDescent="0.3">
      <c r="A99" s="486">
        <v>91</v>
      </c>
      <c r="B99" s="510" t="s">
        <v>669</v>
      </c>
      <c r="C99" s="488" t="s">
        <v>670</v>
      </c>
      <c r="D99" s="489">
        <v>3000</v>
      </c>
      <c r="E99" s="451" t="s">
        <v>568</v>
      </c>
      <c r="F99" s="388" t="s">
        <v>655</v>
      </c>
      <c r="G99" s="451" t="s">
        <v>764</v>
      </c>
      <c r="H99" s="490" t="s">
        <v>672</v>
      </c>
      <c r="I99" s="488"/>
      <c r="J99" s="488"/>
      <c r="K99" s="491"/>
      <c r="L99" s="488"/>
    </row>
    <row r="100" spans="1:12" s="495" customFormat="1" ht="14.25" customHeight="1" x14ac:dyDescent="0.2">
      <c r="A100" s="486">
        <v>92</v>
      </c>
      <c r="B100" s="511" t="s">
        <v>1185</v>
      </c>
      <c r="C100" s="488" t="s">
        <v>1170</v>
      </c>
      <c r="D100" s="517">
        <v>500</v>
      </c>
      <c r="E100" s="484" t="s">
        <v>1138</v>
      </c>
      <c r="F100" s="485" t="s">
        <v>1154</v>
      </c>
      <c r="G100" s="493"/>
      <c r="H100" s="493"/>
      <c r="I100" s="494" t="s">
        <v>1171</v>
      </c>
      <c r="J100" s="488"/>
      <c r="K100" s="491"/>
      <c r="L100" s="488" t="s">
        <v>1184</v>
      </c>
    </row>
    <row r="101" spans="1:12" s="495" customFormat="1" ht="14.25" customHeight="1" x14ac:dyDescent="0.2">
      <c r="A101" s="486">
        <v>93</v>
      </c>
      <c r="B101" s="511" t="s">
        <v>1185</v>
      </c>
      <c r="C101" s="488" t="s">
        <v>1170</v>
      </c>
      <c r="D101" s="517">
        <v>10000</v>
      </c>
      <c r="E101" s="484" t="s">
        <v>1139</v>
      </c>
      <c r="F101" s="485" t="s">
        <v>1155</v>
      </c>
      <c r="G101" s="493"/>
      <c r="H101" s="493"/>
      <c r="I101" s="494" t="s">
        <v>1172</v>
      </c>
      <c r="J101" s="488"/>
      <c r="K101" s="491"/>
      <c r="L101" s="488" t="s">
        <v>1184</v>
      </c>
    </row>
    <row r="102" spans="1:12" s="495" customFormat="1" ht="14.25" customHeight="1" x14ac:dyDescent="0.2">
      <c r="A102" s="486">
        <v>94</v>
      </c>
      <c r="B102" s="511" t="s">
        <v>656</v>
      </c>
      <c r="C102" s="488" t="s">
        <v>1170</v>
      </c>
      <c r="D102" s="517">
        <v>6000</v>
      </c>
      <c r="E102" s="484" t="s">
        <v>1140</v>
      </c>
      <c r="F102" s="485" t="s">
        <v>1156</v>
      </c>
      <c r="G102" s="493"/>
      <c r="H102" s="493"/>
      <c r="I102" s="494" t="s">
        <v>1173</v>
      </c>
      <c r="J102" s="488"/>
      <c r="K102" s="491"/>
      <c r="L102" s="488" t="s">
        <v>1184</v>
      </c>
    </row>
    <row r="103" spans="1:12" s="495" customFormat="1" ht="14.25" customHeight="1" x14ac:dyDescent="0.2">
      <c r="A103" s="486">
        <v>95</v>
      </c>
      <c r="B103" s="511" t="s">
        <v>660</v>
      </c>
      <c r="C103" s="488" t="s">
        <v>1170</v>
      </c>
      <c r="D103" s="517">
        <v>1936.66</v>
      </c>
      <c r="E103" s="484" t="s">
        <v>1141</v>
      </c>
      <c r="F103" s="485" t="s">
        <v>1157</v>
      </c>
      <c r="G103" s="493"/>
      <c r="H103" s="493"/>
      <c r="I103" s="494" t="s">
        <v>1174</v>
      </c>
      <c r="J103" s="488"/>
      <c r="K103" s="491"/>
      <c r="L103" s="488" t="s">
        <v>1184</v>
      </c>
    </row>
    <row r="104" spans="1:12" s="495" customFormat="1" ht="14.25" customHeight="1" x14ac:dyDescent="0.2">
      <c r="A104" s="486">
        <v>96</v>
      </c>
      <c r="B104" s="511" t="s">
        <v>662</v>
      </c>
      <c r="C104" s="488" t="s">
        <v>1170</v>
      </c>
      <c r="D104" s="517">
        <v>810</v>
      </c>
      <c r="E104" s="484" t="s">
        <v>1142</v>
      </c>
      <c r="F104" s="485" t="s">
        <v>1158</v>
      </c>
      <c r="G104" s="493"/>
      <c r="H104" s="493"/>
      <c r="I104" s="494" t="s">
        <v>1175</v>
      </c>
      <c r="J104" s="488"/>
      <c r="K104" s="491"/>
      <c r="L104" s="488" t="s">
        <v>1184</v>
      </c>
    </row>
    <row r="105" spans="1:12" s="495" customFormat="1" ht="14.25" customHeight="1" x14ac:dyDescent="0.2">
      <c r="A105" s="486">
        <v>97</v>
      </c>
      <c r="B105" s="511" t="s">
        <v>662</v>
      </c>
      <c r="C105" s="488" t="s">
        <v>1170</v>
      </c>
      <c r="D105" s="517">
        <v>810</v>
      </c>
      <c r="E105" s="484" t="s">
        <v>1143</v>
      </c>
      <c r="F105" s="485" t="s">
        <v>1159</v>
      </c>
      <c r="G105" s="493"/>
      <c r="H105" s="493"/>
      <c r="I105" s="494" t="s">
        <v>1176</v>
      </c>
      <c r="J105" s="488"/>
      <c r="K105" s="491"/>
      <c r="L105" s="488" t="s">
        <v>1184</v>
      </c>
    </row>
    <row r="106" spans="1:12" s="495" customFormat="1" ht="14.25" customHeight="1" x14ac:dyDescent="0.2">
      <c r="A106" s="486">
        <v>98</v>
      </c>
      <c r="B106" s="511" t="s">
        <v>1186</v>
      </c>
      <c r="C106" s="488" t="s">
        <v>1170</v>
      </c>
      <c r="D106" s="517">
        <v>790</v>
      </c>
      <c r="E106" s="484" t="s">
        <v>1144</v>
      </c>
      <c r="F106" s="485" t="s">
        <v>1160</v>
      </c>
      <c r="G106" s="493"/>
      <c r="H106" s="493"/>
      <c r="I106" s="494" t="s">
        <v>1177</v>
      </c>
      <c r="J106" s="488"/>
      <c r="K106" s="491"/>
      <c r="L106" s="488" t="s">
        <v>1184</v>
      </c>
    </row>
    <row r="107" spans="1:12" s="495" customFormat="1" ht="14.25" customHeight="1" x14ac:dyDescent="0.2">
      <c r="A107" s="486">
        <v>99</v>
      </c>
      <c r="B107" s="511" t="s">
        <v>665</v>
      </c>
      <c r="C107" s="488" t="s">
        <v>1170</v>
      </c>
      <c r="D107" s="517">
        <v>750</v>
      </c>
      <c r="E107" s="484" t="s">
        <v>1145</v>
      </c>
      <c r="F107" s="485" t="s">
        <v>1161</v>
      </c>
      <c r="G107" s="493"/>
      <c r="H107" s="493"/>
      <c r="I107" s="494" t="s">
        <v>1178</v>
      </c>
      <c r="J107" s="488"/>
      <c r="K107" s="491"/>
      <c r="L107" s="488" t="s">
        <v>1184</v>
      </c>
    </row>
    <row r="108" spans="1:12" s="495" customFormat="1" ht="14.25" customHeight="1" x14ac:dyDescent="0.2">
      <c r="A108" s="486">
        <v>100</v>
      </c>
      <c r="B108" s="511" t="s">
        <v>1187</v>
      </c>
      <c r="C108" s="488" t="s">
        <v>1170</v>
      </c>
      <c r="D108" s="517">
        <v>805</v>
      </c>
      <c r="E108" s="484" t="s">
        <v>1146</v>
      </c>
      <c r="F108" s="485" t="s">
        <v>1162</v>
      </c>
      <c r="G108" s="493"/>
      <c r="H108" s="493"/>
      <c r="I108" s="494" t="s">
        <v>1179</v>
      </c>
      <c r="J108" s="488"/>
      <c r="K108" s="491"/>
      <c r="L108" s="488" t="s">
        <v>1184</v>
      </c>
    </row>
    <row r="109" spans="1:12" s="495" customFormat="1" ht="14.25" customHeight="1" x14ac:dyDescent="0.2">
      <c r="A109" s="486">
        <v>101</v>
      </c>
      <c r="B109" s="511" t="s">
        <v>666</v>
      </c>
      <c r="C109" s="488" t="s">
        <v>1170</v>
      </c>
      <c r="D109" s="517">
        <v>750</v>
      </c>
      <c r="E109" s="484" t="s">
        <v>1147</v>
      </c>
      <c r="F109" s="485" t="s">
        <v>1163</v>
      </c>
      <c r="G109" s="493"/>
      <c r="H109" s="493"/>
      <c r="I109" s="494" t="s">
        <v>1180</v>
      </c>
      <c r="J109" s="488"/>
      <c r="K109" s="491"/>
      <c r="L109" s="488" t="s">
        <v>1184</v>
      </c>
    </row>
    <row r="110" spans="1:12" s="495" customFormat="1" ht="14.25" customHeight="1" x14ac:dyDescent="0.2">
      <c r="A110" s="486">
        <v>102</v>
      </c>
      <c r="B110" s="511" t="s">
        <v>666</v>
      </c>
      <c r="C110" s="488" t="s">
        <v>1170</v>
      </c>
      <c r="D110" s="517">
        <v>600</v>
      </c>
      <c r="E110" s="484" t="s">
        <v>1148</v>
      </c>
      <c r="F110" s="485" t="s">
        <v>1164</v>
      </c>
      <c r="G110" s="493"/>
      <c r="H110" s="493"/>
      <c r="I110" s="494" t="s">
        <v>1181</v>
      </c>
      <c r="J110" s="488"/>
      <c r="K110" s="491"/>
      <c r="L110" s="488" t="s">
        <v>1184</v>
      </c>
    </row>
    <row r="111" spans="1:12" s="495" customFormat="1" ht="14.25" customHeight="1" x14ac:dyDescent="0.2">
      <c r="A111" s="486">
        <v>103</v>
      </c>
      <c r="B111" s="511" t="s">
        <v>666</v>
      </c>
      <c r="C111" s="488" t="s">
        <v>1170</v>
      </c>
      <c r="D111" s="517">
        <v>600</v>
      </c>
      <c r="E111" s="484" t="s">
        <v>1149</v>
      </c>
      <c r="F111" s="485" t="s">
        <v>1165</v>
      </c>
      <c r="G111" s="493"/>
      <c r="H111" s="493"/>
      <c r="I111" s="494" t="s">
        <v>1182</v>
      </c>
      <c r="J111" s="488"/>
      <c r="K111" s="491"/>
      <c r="L111" s="488" t="s">
        <v>1184</v>
      </c>
    </row>
    <row r="112" spans="1:12" s="495" customFormat="1" ht="14.25" customHeight="1" x14ac:dyDescent="0.2">
      <c r="A112" s="486">
        <v>104</v>
      </c>
      <c r="B112" s="511" t="s">
        <v>667</v>
      </c>
      <c r="C112" s="488" t="s">
        <v>1170</v>
      </c>
      <c r="D112" s="517">
        <v>300</v>
      </c>
      <c r="E112" s="484" t="s">
        <v>1150</v>
      </c>
      <c r="F112" s="485" t="s">
        <v>1166</v>
      </c>
      <c r="G112" s="493"/>
      <c r="H112" s="493"/>
      <c r="I112" s="494" t="s">
        <v>1183</v>
      </c>
      <c r="J112" s="488"/>
      <c r="K112" s="491"/>
      <c r="L112" s="488" t="s">
        <v>1184</v>
      </c>
    </row>
    <row r="113" spans="1:12" s="495" customFormat="1" ht="14.25" customHeight="1" x14ac:dyDescent="0.2">
      <c r="A113" s="486">
        <v>105</v>
      </c>
      <c r="B113" s="511" t="s">
        <v>667</v>
      </c>
      <c r="C113" s="488" t="s">
        <v>1170</v>
      </c>
      <c r="D113" s="517">
        <v>300</v>
      </c>
      <c r="E113" s="484" t="s">
        <v>1151</v>
      </c>
      <c r="F113" s="485" t="s">
        <v>1167</v>
      </c>
      <c r="G113" s="493"/>
      <c r="H113" s="493"/>
      <c r="I113" s="494" t="s">
        <v>1183</v>
      </c>
      <c r="J113" s="488"/>
      <c r="K113" s="491"/>
      <c r="L113" s="488" t="s">
        <v>1184</v>
      </c>
    </row>
    <row r="114" spans="1:12" s="495" customFormat="1" ht="14.25" customHeight="1" x14ac:dyDescent="0.2">
      <c r="A114" s="486">
        <v>106</v>
      </c>
      <c r="B114" s="511" t="s">
        <v>667</v>
      </c>
      <c r="C114" s="488" t="s">
        <v>1170</v>
      </c>
      <c r="D114" s="517">
        <v>300</v>
      </c>
      <c r="E114" s="484" t="s">
        <v>1152</v>
      </c>
      <c r="F114" s="485" t="s">
        <v>1168</v>
      </c>
      <c r="G114" s="493"/>
      <c r="H114" s="493"/>
      <c r="I114" s="494" t="s">
        <v>1183</v>
      </c>
      <c r="J114" s="488"/>
      <c r="K114" s="491"/>
      <c r="L114" s="488" t="s">
        <v>1184</v>
      </c>
    </row>
    <row r="115" spans="1:12" s="495" customFormat="1" ht="14.25" customHeight="1" x14ac:dyDescent="0.2">
      <c r="A115" s="486">
        <v>107</v>
      </c>
      <c r="B115" s="511" t="s">
        <v>667</v>
      </c>
      <c r="C115" s="488" t="s">
        <v>1170</v>
      </c>
      <c r="D115" s="517">
        <v>300</v>
      </c>
      <c r="E115" s="484" t="s">
        <v>1153</v>
      </c>
      <c r="F115" s="485" t="s">
        <v>1169</v>
      </c>
      <c r="G115" s="493"/>
      <c r="H115" s="493"/>
      <c r="I115" s="494" t="s">
        <v>1183</v>
      </c>
      <c r="J115" s="488"/>
      <c r="K115" s="491"/>
      <c r="L115" s="488" t="s">
        <v>1184</v>
      </c>
    </row>
    <row r="116" spans="1:12" x14ac:dyDescent="0.2">
      <c r="A116" s="486"/>
      <c r="B116" s="492"/>
      <c r="C116" s="488"/>
      <c r="D116" s="518"/>
      <c r="E116" s="488"/>
      <c r="F116" s="493"/>
      <c r="G116" s="493"/>
      <c r="H116" s="493"/>
      <c r="I116" s="488"/>
      <c r="J116" s="488"/>
      <c r="K116" s="491"/>
      <c r="L116" s="488"/>
    </row>
    <row r="117" spans="1:12" ht="15.75" thickBot="1" x14ac:dyDescent="0.25">
      <c r="A117" s="271" t="s">
        <v>259</v>
      </c>
      <c r="B117" s="270"/>
      <c r="C117" s="269"/>
      <c r="D117" s="519"/>
      <c r="E117" s="268"/>
      <c r="F117" s="267"/>
      <c r="G117" s="267"/>
      <c r="H117" s="267"/>
      <c r="I117" s="266"/>
      <c r="J117" s="265"/>
      <c r="K117" s="264"/>
      <c r="L117" s="263"/>
    </row>
    <row r="118" spans="1:12" x14ac:dyDescent="0.2">
      <c r="A118" s="254"/>
      <c r="B118" s="255"/>
      <c r="C118" s="254"/>
      <c r="D118" s="520"/>
      <c r="E118" s="254"/>
      <c r="F118" s="255"/>
      <c r="G118" s="254"/>
      <c r="H118" s="255"/>
      <c r="I118" s="254"/>
      <c r="J118" s="255"/>
      <c r="K118" s="254"/>
      <c r="L118" s="255"/>
    </row>
    <row r="119" spans="1:12" x14ac:dyDescent="0.2">
      <c r="A119" s="254"/>
      <c r="B119" s="260"/>
      <c r="C119" s="254"/>
      <c r="D119" s="521"/>
      <c r="E119" s="254"/>
      <c r="F119" s="260"/>
      <c r="G119" s="254"/>
      <c r="H119" s="260"/>
      <c r="I119" s="254"/>
      <c r="J119" s="260"/>
      <c r="K119" s="254"/>
      <c r="L119" s="260"/>
    </row>
    <row r="120" spans="1:12" s="261" customFormat="1" x14ac:dyDescent="0.2">
      <c r="A120" s="542" t="s">
        <v>375</v>
      </c>
      <c r="B120" s="542"/>
      <c r="C120" s="542"/>
      <c r="D120" s="542"/>
      <c r="E120" s="542"/>
      <c r="F120" s="542"/>
      <c r="G120" s="542"/>
      <c r="H120" s="542"/>
      <c r="I120" s="542"/>
      <c r="J120" s="542"/>
      <c r="K120" s="542"/>
      <c r="L120" s="542"/>
    </row>
    <row r="121" spans="1:12" s="262" customFormat="1" ht="12.75" x14ac:dyDescent="0.2">
      <c r="A121" s="542" t="s">
        <v>400</v>
      </c>
      <c r="B121" s="542"/>
      <c r="C121" s="542"/>
      <c r="D121" s="542"/>
      <c r="E121" s="542"/>
      <c r="F121" s="542"/>
      <c r="G121" s="542"/>
      <c r="H121" s="542"/>
      <c r="I121" s="542"/>
      <c r="J121" s="542"/>
      <c r="K121" s="542"/>
      <c r="L121" s="542"/>
    </row>
    <row r="122" spans="1:12" s="262" customFormat="1" ht="12.75" x14ac:dyDescent="0.2">
      <c r="A122" s="542"/>
      <c r="B122" s="542"/>
      <c r="C122" s="542"/>
      <c r="D122" s="542"/>
      <c r="E122" s="542"/>
      <c r="F122" s="542"/>
      <c r="G122" s="542"/>
      <c r="H122" s="542"/>
      <c r="I122" s="542"/>
      <c r="J122" s="542"/>
      <c r="K122" s="542"/>
      <c r="L122" s="542"/>
    </row>
    <row r="123" spans="1:12" s="261" customFormat="1" x14ac:dyDescent="0.2">
      <c r="A123" s="542" t="s">
        <v>399</v>
      </c>
      <c r="B123" s="542"/>
      <c r="C123" s="542"/>
      <c r="D123" s="542"/>
      <c r="E123" s="542"/>
      <c r="F123" s="542"/>
      <c r="G123" s="542"/>
      <c r="H123" s="542"/>
      <c r="I123" s="542"/>
      <c r="J123" s="542"/>
      <c r="K123" s="542"/>
      <c r="L123" s="542"/>
    </row>
    <row r="124" spans="1:12" s="261" customFormat="1" x14ac:dyDescent="0.2">
      <c r="A124" s="542"/>
      <c r="B124" s="542"/>
      <c r="C124" s="542"/>
      <c r="D124" s="542"/>
      <c r="E124" s="542"/>
      <c r="F124" s="542"/>
      <c r="G124" s="542"/>
      <c r="H124" s="542"/>
      <c r="I124" s="542"/>
      <c r="J124" s="542"/>
      <c r="K124" s="542"/>
      <c r="L124" s="542"/>
    </row>
    <row r="125" spans="1:12" s="261" customFormat="1" x14ac:dyDescent="0.2">
      <c r="A125" s="542" t="s">
        <v>398</v>
      </c>
      <c r="B125" s="542"/>
      <c r="C125" s="542"/>
      <c r="D125" s="542"/>
      <c r="E125" s="542"/>
      <c r="F125" s="542"/>
      <c r="G125" s="542"/>
      <c r="H125" s="542"/>
      <c r="I125" s="542"/>
      <c r="J125" s="542"/>
      <c r="K125" s="542"/>
      <c r="L125" s="542"/>
    </row>
    <row r="126" spans="1:12" s="256" customFormat="1" x14ac:dyDescent="0.2">
      <c r="A126" s="548" t="s">
        <v>96</v>
      </c>
      <c r="B126" s="548"/>
      <c r="C126" s="255"/>
      <c r="D126" s="522"/>
      <c r="E126" s="255"/>
      <c r="F126" s="255"/>
      <c r="G126" s="254"/>
      <c r="H126" s="255"/>
      <c r="I126" s="255"/>
      <c r="J126" s="254"/>
      <c r="K126" s="255"/>
      <c r="L126" s="254"/>
    </row>
    <row r="127" spans="1:12" s="256" customFormat="1" x14ac:dyDescent="0.2">
      <c r="A127" s="255"/>
      <c r="B127" s="254"/>
      <c r="C127" s="259"/>
      <c r="D127" s="523"/>
      <c r="E127" s="259"/>
      <c r="F127" s="255"/>
      <c r="G127" s="254"/>
      <c r="H127" s="258"/>
      <c r="I127" s="255"/>
      <c r="J127" s="254"/>
      <c r="K127" s="255"/>
      <c r="L127" s="254"/>
    </row>
    <row r="128" spans="1:12" s="256" customFormat="1" ht="15" customHeight="1" x14ac:dyDescent="0.2">
      <c r="A128" s="255"/>
      <c r="B128" s="254"/>
      <c r="C128" s="541" t="s">
        <v>251</v>
      </c>
      <c r="D128" s="541"/>
      <c r="E128" s="541"/>
      <c r="F128" s="255"/>
      <c r="G128" s="254"/>
      <c r="H128" s="546" t="s">
        <v>397</v>
      </c>
      <c r="I128" s="257"/>
      <c r="J128" s="254"/>
      <c r="K128" s="255"/>
      <c r="L128" s="254"/>
    </row>
    <row r="129" spans="1:12" s="256" customFormat="1" x14ac:dyDescent="0.2">
      <c r="A129" s="255"/>
      <c r="B129" s="254"/>
      <c r="C129" s="255"/>
      <c r="D129" s="522"/>
      <c r="E129" s="255"/>
      <c r="F129" s="255"/>
      <c r="G129" s="254"/>
      <c r="H129" s="547"/>
      <c r="I129" s="257"/>
      <c r="J129" s="254"/>
      <c r="K129" s="255"/>
      <c r="L129" s="254"/>
    </row>
    <row r="130" spans="1:12" s="253" customFormat="1" x14ac:dyDescent="0.2">
      <c r="A130" s="255"/>
      <c r="B130" s="254"/>
      <c r="C130" s="541" t="s">
        <v>127</v>
      </c>
      <c r="D130" s="541"/>
      <c r="E130" s="541"/>
      <c r="F130" s="255"/>
      <c r="G130" s="254"/>
      <c r="H130" s="255"/>
      <c r="I130" s="255"/>
      <c r="J130" s="254"/>
      <c r="K130" s="255"/>
      <c r="L130" s="254"/>
    </row>
    <row r="131" spans="1:12" s="253" customFormat="1" x14ac:dyDescent="0.2">
      <c r="D131" s="524"/>
      <c r="E131" s="251"/>
    </row>
    <row r="132" spans="1:12" s="253" customFormat="1" x14ac:dyDescent="0.2">
      <c r="D132" s="524"/>
      <c r="E132" s="251"/>
    </row>
    <row r="133" spans="1:12" s="253" customFormat="1" x14ac:dyDescent="0.2">
      <c r="D133" s="524"/>
      <c r="E133" s="251"/>
    </row>
    <row r="134" spans="1:12" s="253" customFormat="1" x14ac:dyDescent="0.2">
      <c r="D134" s="524"/>
      <c r="E134" s="251"/>
    </row>
    <row r="135" spans="1:12" s="253" customFormat="1" x14ac:dyDescent="0.2">
      <c r="D135" s="524"/>
    </row>
  </sheetData>
  <mergeCells count="11">
    <mergeCell ref="K2:L2"/>
    <mergeCell ref="A5:F5"/>
    <mergeCell ref="C130:E130"/>
    <mergeCell ref="A121:L122"/>
    <mergeCell ref="A123:L124"/>
    <mergeCell ref="A125:L125"/>
    <mergeCell ref="I6:K6"/>
    <mergeCell ref="H128:H129"/>
    <mergeCell ref="A126:B126"/>
    <mergeCell ref="A120:L120"/>
    <mergeCell ref="C128:E128"/>
  </mergeCells>
  <dataValidations count="3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117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117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17"/>
  </dataValidations>
  <printOptions gridLines="1"/>
  <pageMargins left="0.11810804899387577" right="0.11810804899387577" top="0.354329615048119" bottom="0.354329615048119" header="0.31496062992125984" footer="0.31496062992125984"/>
  <pageSetup scale="5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M151"/>
  <sheetViews>
    <sheetView view="pageBreakPreview" zoomScale="90" zoomScaleSheetLayoutView="90" workbookViewId="0">
      <selection activeCell="C86" sqref="C86"/>
    </sheetView>
  </sheetViews>
  <sheetFormatPr defaultRowHeight="12.75" x14ac:dyDescent="0.2"/>
  <cols>
    <col min="1" max="1" width="6.28515625" style="177" customWidth="1"/>
    <col min="2" max="2" width="20.28515625" style="537" bestFit="1" customWidth="1"/>
    <col min="3" max="3" width="23" style="177" customWidth="1"/>
    <col min="4" max="4" width="39.140625" style="177" customWidth="1"/>
    <col min="5" max="5" width="16.85546875" style="177" customWidth="1"/>
    <col min="6" max="6" width="17.28515625" style="177" customWidth="1"/>
    <col min="7" max="7" width="17" style="177" customWidth="1"/>
    <col min="8" max="8" width="13.7109375" style="177" customWidth="1"/>
    <col min="9" max="9" width="27.140625" style="177" customWidth="1"/>
    <col min="10" max="10" width="18.5703125" style="177" bestFit="1" customWidth="1"/>
    <col min="11" max="11" width="16.7109375" style="177" customWidth="1"/>
    <col min="12" max="12" width="17.7109375" style="177" customWidth="1"/>
    <col min="13" max="13" width="27.85546875" style="177" customWidth="1"/>
    <col min="14" max="16384" width="9.140625" style="177"/>
  </cols>
  <sheetData>
    <row r="2" spans="1:13" ht="15" x14ac:dyDescent="0.3">
      <c r="A2" s="557" t="s">
        <v>412</v>
      </c>
      <c r="B2" s="557"/>
      <c r="C2" s="557"/>
      <c r="D2" s="557"/>
      <c r="E2" s="557"/>
      <c r="F2" s="303"/>
      <c r="G2" s="75"/>
      <c r="H2" s="75"/>
      <c r="I2" s="75"/>
      <c r="J2" s="75"/>
      <c r="K2" s="249"/>
      <c r="L2" s="250"/>
      <c r="M2" s="250" t="s">
        <v>97</v>
      </c>
    </row>
    <row r="3" spans="1:13" ht="15" x14ac:dyDescent="0.3">
      <c r="A3" s="74" t="s">
        <v>128</v>
      </c>
      <c r="B3" s="527"/>
      <c r="C3" s="72"/>
      <c r="D3" s="75"/>
      <c r="E3" s="75"/>
      <c r="F3" s="75"/>
      <c r="G3" s="75"/>
      <c r="H3" s="75"/>
      <c r="I3" s="75"/>
      <c r="J3" s="75"/>
      <c r="K3" s="249"/>
      <c r="L3" s="549" t="str">
        <f>'ფორმა N1'!K2</f>
        <v>09/01/2020-09/21/2020</v>
      </c>
      <c r="M3" s="549"/>
    </row>
    <row r="4" spans="1:13" ht="15" x14ac:dyDescent="0.3">
      <c r="A4" s="74"/>
      <c r="B4" s="527"/>
      <c r="C4" s="74"/>
      <c r="D4" s="72"/>
      <c r="E4" s="72"/>
      <c r="F4" s="72"/>
      <c r="G4" s="72"/>
      <c r="H4" s="72"/>
      <c r="I4" s="72"/>
      <c r="J4" s="72"/>
      <c r="K4" s="249"/>
      <c r="L4" s="249"/>
      <c r="M4" s="249"/>
    </row>
    <row r="5" spans="1:13" ht="15" x14ac:dyDescent="0.3">
      <c r="A5" s="75" t="s">
        <v>257</v>
      </c>
      <c r="B5" s="528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 x14ac:dyDescent="0.3">
      <c r="A6" s="374" t="str">
        <f>'ფორმა N1'!A5</f>
        <v>მპგ "ევროპული საქართველო-მოძრაობა თავისუფლებისთვის"</v>
      </c>
      <c r="B6" s="529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 x14ac:dyDescent="0.3">
      <c r="A7" s="75"/>
      <c r="B7" s="528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 x14ac:dyDescent="0.2">
      <c r="A8" s="248"/>
      <c r="B8" s="76"/>
      <c r="C8" s="248"/>
      <c r="D8" s="248"/>
      <c r="E8" s="248"/>
      <c r="F8" s="248"/>
      <c r="G8" s="248"/>
      <c r="H8" s="248"/>
      <c r="I8" s="248"/>
      <c r="J8" s="248"/>
      <c r="K8" s="76"/>
      <c r="L8" s="76"/>
      <c r="M8" s="76"/>
    </row>
    <row r="9" spans="1:13" ht="45" x14ac:dyDescent="0.2">
      <c r="A9" s="88" t="s">
        <v>64</v>
      </c>
      <c r="B9" s="530" t="s">
        <v>446</v>
      </c>
      <c r="C9" s="88" t="s">
        <v>413</v>
      </c>
      <c r="D9" s="88" t="s">
        <v>414</v>
      </c>
      <c r="E9" s="88" t="s">
        <v>415</v>
      </c>
      <c r="F9" s="88" t="s">
        <v>416</v>
      </c>
      <c r="G9" s="88" t="s">
        <v>417</v>
      </c>
      <c r="H9" s="88" t="s">
        <v>418</v>
      </c>
      <c r="I9" s="88" t="s">
        <v>419</v>
      </c>
      <c r="J9" s="88" t="s">
        <v>420</v>
      </c>
      <c r="K9" s="88" t="s">
        <v>421</v>
      </c>
      <c r="L9" s="88" t="s">
        <v>422</v>
      </c>
      <c r="M9" s="88" t="s">
        <v>299</v>
      </c>
    </row>
    <row r="10" spans="1:13" ht="18" customHeight="1" x14ac:dyDescent="0.2">
      <c r="A10" s="96">
        <v>1</v>
      </c>
      <c r="B10" s="531" t="s">
        <v>1249</v>
      </c>
      <c r="C10" s="304" t="s">
        <v>791</v>
      </c>
      <c r="D10" s="385" t="s">
        <v>792</v>
      </c>
      <c r="E10" s="384" t="s">
        <v>793</v>
      </c>
      <c r="F10" s="96" t="s">
        <v>479</v>
      </c>
      <c r="G10" s="96"/>
      <c r="H10" s="96"/>
      <c r="I10" s="96"/>
      <c r="J10" s="96"/>
      <c r="K10" s="4"/>
      <c r="L10" s="384">
        <v>3577.5</v>
      </c>
      <c r="M10" s="384" t="s">
        <v>794</v>
      </c>
    </row>
    <row r="11" spans="1:13" ht="18" customHeight="1" x14ac:dyDescent="0.2">
      <c r="A11" s="96">
        <v>2</v>
      </c>
      <c r="B11" s="531" t="s">
        <v>1243</v>
      </c>
      <c r="C11" s="304" t="s">
        <v>795</v>
      </c>
      <c r="D11" s="385" t="s">
        <v>797</v>
      </c>
      <c r="E11" s="384" t="s">
        <v>798</v>
      </c>
      <c r="F11" s="96" t="s">
        <v>479</v>
      </c>
      <c r="G11" s="96"/>
      <c r="H11" s="96"/>
      <c r="I11" s="96"/>
      <c r="J11" s="96"/>
      <c r="K11" s="4"/>
      <c r="L11" s="384">
        <v>19440</v>
      </c>
      <c r="M11" s="96"/>
    </row>
    <row r="12" spans="1:13" ht="18" customHeight="1" x14ac:dyDescent="0.2">
      <c r="A12" s="96">
        <v>3</v>
      </c>
      <c r="B12" s="531" t="s">
        <v>1241</v>
      </c>
      <c r="C12" s="304" t="s">
        <v>795</v>
      </c>
      <c r="D12" s="385" t="s">
        <v>799</v>
      </c>
      <c r="E12" s="384" t="s">
        <v>800</v>
      </c>
      <c r="F12" s="96" t="s">
        <v>479</v>
      </c>
      <c r="G12" s="85"/>
      <c r="H12" s="85"/>
      <c r="I12" s="85"/>
      <c r="J12" s="85"/>
      <c r="K12" s="4"/>
      <c r="L12" s="384">
        <v>58758.74</v>
      </c>
      <c r="M12" s="85"/>
    </row>
    <row r="13" spans="1:13" ht="18" customHeight="1" x14ac:dyDescent="0.2">
      <c r="A13" s="96">
        <v>4</v>
      </c>
      <c r="B13" s="531" t="s">
        <v>1241</v>
      </c>
      <c r="C13" s="304" t="s">
        <v>795</v>
      </c>
      <c r="D13" s="385" t="s">
        <v>799</v>
      </c>
      <c r="E13" s="384" t="s">
        <v>800</v>
      </c>
      <c r="F13" s="96" t="s">
        <v>479</v>
      </c>
      <c r="G13" s="85"/>
      <c r="H13" s="85"/>
      <c r="I13" s="85"/>
      <c r="J13" s="85"/>
      <c r="K13" s="4"/>
      <c r="L13" s="384">
        <v>34220.32</v>
      </c>
      <c r="M13" s="85"/>
    </row>
    <row r="14" spans="1:13" ht="18" customHeight="1" x14ac:dyDescent="0.2">
      <c r="A14" s="96">
        <v>5</v>
      </c>
      <c r="B14" s="531" t="s">
        <v>1238</v>
      </c>
      <c r="C14" s="304" t="s">
        <v>795</v>
      </c>
      <c r="D14" s="385" t="s">
        <v>801</v>
      </c>
      <c r="E14" s="384" t="s">
        <v>802</v>
      </c>
      <c r="F14" s="96" t="s">
        <v>479</v>
      </c>
      <c r="G14" s="85"/>
      <c r="H14" s="85"/>
      <c r="I14" s="85"/>
      <c r="J14" s="85"/>
      <c r="K14" s="4"/>
      <c r="L14" s="384">
        <v>34950.699999999997</v>
      </c>
      <c r="M14" s="85"/>
    </row>
    <row r="15" spans="1:13" ht="18" customHeight="1" x14ac:dyDescent="0.2">
      <c r="A15" s="96">
        <v>6</v>
      </c>
      <c r="B15" s="531" t="s">
        <v>1238</v>
      </c>
      <c r="C15" s="304" t="s">
        <v>795</v>
      </c>
      <c r="D15" s="385" t="s">
        <v>801</v>
      </c>
      <c r="E15" s="384" t="s">
        <v>802</v>
      </c>
      <c r="F15" s="96" t="s">
        <v>479</v>
      </c>
      <c r="G15" s="85"/>
      <c r="H15" s="85"/>
      <c r="I15" s="85"/>
      <c r="J15" s="85"/>
      <c r="K15" s="4"/>
      <c r="L15" s="384">
        <v>8068</v>
      </c>
      <c r="M15" s="85"/>
    </row>
    <row r="16" spans="1:13" ht="18" customHeight="1" x14ac:dyDescent="0.2">
      <c r="A16" s="96">
        <v>7</v>
      </c>
      <c r="B16" s="531" t="s">
        <v>1238</v>
      </c>
      <c r="C16" s="304" t="s">
        <v>795</v>
      </c>
      <c r="D16" s="385" t="s">
        <v>801</v>
      </c>
      <c r="E16" s="384" t="s">
        <v>802</v>
      </c>
      <c r="F16" s="96" t="s">
        <v>479</v>
      </c>
      <c r="G16" s="85"/>
      <c r="H16" s="85"/>
      <c r="I16" s="85"/>
      <c r="J16" s="85"/>
      <c r="K16" s="4"/>
      <c r="L16" s="384">
        <v>48210</v>
      </c>
      <c r="M16" s="85"/>
    </row>
    <row r="17" spans="1:13" ht="18" customHeight="1" x14ac:dyDescent="0.2">
      <c r="A17" s="96">
        <v>8</v>
      </c>
      <c r="B17" s="531" t="s">
        <v>1239</v>
      </c>
      <c r="C17" s="304" t="s">
        <v>795</v>
      </c>
      <c r="D17" s="385" t="s">
        <v>1233</v>
      </c>
      <c r="E17" s="384" t="s">
        <v>803</v>
      </c>
      <c r="F17" s="96" t="s">
        <v>479</v>
      </c>
      <c r="G17" s="85"/>
      <c r="H17" s="85"/>
      <c r="I17" s="85"/>
      <c r="J17" s="85"/>
      <c r="K17" s="4"/>
      <c r="L17" s="384">
        <v>3000</v>
      </c>
      <c r="M17" s="85"/>
    </row>
    <row r="18" spans="1:13" ht="18" customHeight="1" x14ac:dyDescent="0.2">
      <c r="A18" s="96">
        <v>9</v>
      </c>
      <c r="B18" s="531" t="s">
        <v>1250</v>
      </c>
      <c r="C18" s="304" t="s">
        <v>796</v>
      </c>
      <c r="D18" s="385" t="s">
        <v>819</v>
      </c>
      <c r="E18" s="384" t="s">
        <v>820</v>
      </c>
      <c r="F18" s="96" t="s">
        <v>479</v>
      </c>
      <c r="G18" s="85"/>
      <c r="H18" s="85"/>
      <c r="I18" s="85"/>
      <c r="J18" s="85"/>
      <c r="K18" s="4"/>
      <c r="L18" s="384">
        <v>870</v>
      </c>
      <c r="M18" s="85"/>
    </row>
    <row r="19" spans="1:13" ht="18" customHeight="1" x14ac:dyDescent="0.2">
      <c r="A19" s="96">
        <v>10</v>
      </c>
      <c r="B19" s="531" t="s">
        <v>1242</v>
      </c>
      <c r="C19" s="304" t="s">
        <v>817</v>
      </c>
      <c r="D19" s="385" t="s">
        <v>804</v>
      </c>
      <c r="E19" s="384" t="s">
        <v>805</v>
      </c>
      <c r="F19" s="96" t="s">
        <v>479</v>
      </c>
      <c r="G19" s="85"/>
      <c r="H19" s="85"/>
      <c r="I19" s="85"/>
      <c r="J19" s="85"/>
      <c r="K19" s="4"/>
      <c r="L19" s="384">
        <v>990</v>
      </c>
      <c r="M19" s="85"/>
    </row>
    <row r="20" spans="1:13" ht="18" customHeight="1" x14ac:dyDescent="0.2">
      <c r="A20" s="96">
        <v>11</v>
      </c>
      <c r="B20" s="531" t="s">
        <v>1242</v>
      </c>
      <c r="C20" s="304" t="s">
        <v>817</v>
      </c>
      <c r="D20" s="385" t="s">
        <v>806</v>
      </c>
      <c r="E20" s="384" t="s">
        <v>807</v>
      </c>
      <c r="F20" s="96" t="s">
        <v>479</v>
      </c>
      <c r="G20" s="85"/>
      <c r="H20" s="85"/>
      <c r="I20" s="85"/>
      <c r="J20" s="85"/>
      <c r="K20" s="4"/>
      <c r="L20" s="384">
        <v>590</v>
      </c>
      <c r="M20" s="85"/>
    </row>
    <row r="21" spans="1:13" ht="18" customHeight="1" x14ac:dyDescent="0.2">
      <c r="A21" s="96">
        <v>12</v>
      </c>
      <c r="B21" s="531"/>
      <c r="C21" s="304" t="s">
        <v>817</v>
      </c>
      <c r="D21" s="385" t="s">
        <v>818</v>
      </c>
      <c r="E21" s="384" t="s">
        <v>808</v>
      </c>
      <c r="F21" s="96" t="s">
        <v>479</v>
      </c>
      <c r="G21" s="85"/>
      <c r="H21" s="85"/>
      <c r="I21" s="85"/>
      <c r="J21" s="85"/>
      <c r="K21" s="4"/>
      <c r="L21" s="384">
        <v>2790</v>
      </c>
      <c r="M21" s="85"/>
    </row>
    <row r="22" spans="1:13" ht="18" customHeight="1" x14ac:dyDescent="0.2">
      <c r="A22" s="96">
        <v>13</v>
      </c>
      <c r="B22" s="531"/>
      <c r="C22" s="304" t="s">
        <v>817</v>
      </c>
      <c r="D22" s="385" t="s">
        <v>818</v>
      </c>
      <c r="E22" s="384" t="s">
        <v>808</v>
      </c>
      <c r="F22" s="96" t="s">
        <v>479</v>
      </c>
      <c r="G22" s="85"/>
      <c r="H22" s="85"/>
      <c r="I22" s="85"/>
      <c r="J22" s="85"/>
      <c r="K22" s="4"/>
      <c r="L22" s="384">
        <v>77.5</v>
      </c>
      <c r="M22" s="85"/>
    </row>
    <row r="23" spans="1:13" ht="18" customHeight="1" x14ac:dyDescent="0.2">
      <c r="A23" s="96">
        <v>14</v>
      </c>
      <c r="B23" s="531"/>
      <c r="C23" s="304" t="s">
        <v>817</v>
      </c>
      <c r="D23" s="385" t="s">
        <v>818</v>
      </c>
      <c r="E23" s="384" t="s">
        <v>808</v>
      </c>
      <c r="F23" s="96" t="s">
        <v>479</v>
      </c>
      <c r="G23" s="85"/>
      <c r="H23" s="85"/>
      <c r="I23" s="85"/>
      <c r="J23" s="85"/>
      <c r="K23" s="4"/>
      <c r="L23" s="384">
        <v>77.5</v>
      </c>
      <c r="M23" s="85"/>
    </row>
    <row r="24" spans="1:13" ht="18" customHeight="1" x14ac:dyDescent="0.2">
      <c r="A24" s="96">
        <v>15</v>
      </c>
      <c r="B24" s="531"/>
      <c r="C24" s="304" t="s">
        <v>817</v>
      </c>
      <c r="D24" s="385" t="s">
        <v>818</v>
      </c>
      <c r="E24" s="384" t="s">
        <v>808</v>
      </c>
      <c r="F24" s="96" t="s">
        <v>479</v>
      </c>
      <c r="G24" s="85"/>
      <c r="H24" s="85"/>
      <c r="I24" s="85"/>
      <c r="J24" s="85"/>
      <c r="K24" s="4"/>
      <c r="L24" s="384">
        <v>77.5</v>
      </c>
      <c r="M24" s="85"/>
    </row>
    <row r="25" spans="1:13" ht="18" customHeight="1" x14ac:dyDescent="0.2">
      <c r="A25" s="96">
        <v>16</v>
      </c>
      <c r="B25" s="531"/>
      <c r="C25" s="304" t="s">
        <v>817</v>
      </c>
      <c r="D25" s="385" t="s">
        <v>818</v>
      </c>
      <c r="E25" s="384" t="s">
        <v>808</v>
      </c>
      <c r="F25" s="96" t="s">
        <v>479</v>
      </c>
      <c r="G25" s="85"/>
      <c r="H25" s="85"/>
      <c r="I25" s="85"/>
      <c r="J25" s="85"/>
      <c r="K25" s="4"/>
      <c r="L25" s="384">
        <v>2786.4</v>
      </c>
      <c r="M25" s="85"/>
    </row>
    <row r="26" spans="1:13" ht="18" customHeight="1" x14ac:dyDescent="0.2">
      <c r="A26" s="96">
        <v>17</v>
      </c>
      <c r="B26" s="531"/>
      <c r="C26" s="304" t="s">
        <v>817</v>
      </c>
      <c r="D26" s="385" t="s">
        <v>818</v>
      </c>
      <c r="E26" s="384" t="s">
        <v>808</v>
      </c>
      <c r="F26" s="96" t="s">
        <v>479</v>
      </c>
      <c r="G26" s="85"/>
      <c r="H26" s="85"/>
      <c r="I26" s="85"/>
      <c r="J26" s="85"/>
      <c r="K26" s="4"/>
      <c r="L26" s="384">
        <v>108.36</v>
      </c>
      <c r="M26" s="85"/>
    </row>
    <row r="27" spans="1:13" ht="18" customHeight="1" x14ac:dyDescent="0.2">
      <c r="A27" s="96">
        <v>18</v>
      </c>
      <c r="B27" s="531"/>
      <c r="C27" s="304" t="s">
        <v>817</v>
      </c>
      <c r="D27" s="385" t="s">
        <v>818</v>
      </c>
      <c r="E27" s="384" t="s">
        <v>808</v>
      </c>
      <c r="F27" s="96" t="s">
        <v>479</v>
      </c>
      <c r="G27" s="85"/>
      <c r="H27" s="85"/>
      <c r="I27" s="85"/>
      <c r="J27" s="85"/>
      <c r="K27" s="4"/>
      <c r="L27" s="384">
        <v>2786.4</v>
      </c>
      <c r="M27" s="85"/>
    </row>
    <row r="28" spans="1:13" ht="18" customHeight="1" x14ac:dyDescent="0.2">
      <c r="A28" s="96">
        <v>19</v>
      </c>
      <c r="B28" s="531"/>
      <c r="C28" s="304" t="s">
        <v>817</v>
      </c>
      <c r="D28" s="385" t="s">
        <v>818</v>
      </c>
      <c r="E28" s="384" t="s">
        <v>808</v>
      </c>
      <c r="F28" s="96" t="s">
        <v>479</v>
      </c>
      <c r="G28" s="85"/>
      <c r="H28" s="85"/>
      <c r="I28" s="85"/>
      <c r="J28" s="85"/>
      <c r="K28" s="4"/>
      <c r="L28" s="384">
        <v>154.80000000000001</v>
      </c>
      <c r="M28" s="85"/>
    </row>
    <row r="29" spans="1:13" ht="18" customHeight="1" x14ac:dyDescent="0.2">
      <c r="A29" s="96">
        <v>20</v>
      </c>
      <c r="B29" s="531"/>
      <c r="C29" s="304" t="s">
        <v>817</v>
      </c>
      <c r="D29" s="385" t="s">
        <v>818</v>
      </c>
      <c r="E29" s="384" t="s">
        <v>808</v>
      </c>
      <c r="F29" s="96" t="s">
        <v>479</v>
      </c>
      <c r="G29" s="85"/>
      <c r="H29" s="85"/>
      <c r="I29" s="85"/>
      <c r="J29" s="85"/>
      <c r="K29" s="4"/>
      <c r="L29" s="384">
        <v>108.36</v>
      </c>
      <c r="M29" s="85"/>
    </row>
    <row r="30" spans="1:13" ht="18" customHeight="1" x14ac:dyDescent="0.2">
      <c r="A30" s="96">
        <v>21</v>
      </c>
      <c r="B30" s="531"/>
      <c r="C30" s="304" t="s">
        <v>817</v>
      </c>
      <c r="D30" s="385" t="s">
        <v>818</v>
      </c>
      <c r="E30" s="384" t="s">
        <v>808</v>
      </c>
      <c r="F30" s="96" t="s">
        <v>479</v>
      </c>
      <c r="G30" s="85"/>
      <c r="H30" s="85"/>
      <c r="I30" s="85"/>
      <c r="J30" s="85"/>
      <c r="K30" s="4"/>
      <c r="L30" s="384">
        <v>2788.2</v>
      </c>
      <c r="M30" s="85"/>
    </row>
    <row r="31" spans="1:13" ht="18" customHeight="1" x14ac:dyDescent="0.2">
      <c r="A31" s="96">
        <v>22</v>
      </c>
      <c r="B31" s="531"/>
      <c r="C31" s="304" t="s">
        <v>817</v>
      </c>
      <c r="D31" s="385" t="s">
        <v>818</v>
      </c>
      <c r="E31" s="384" t="s">
        <v>808</v>
      </c>
      <c r="F31" s="96" t="s">
        <v>479</v>
      </c>
      <c r="G31" s="85"/>
      <c r="H31" s="85"/>
      <c r="I31" s="85"/>
      <c r="J31" s="85"/>
      <c r="K31" s="4"/>
      <c r="L31" s="384">
        <v>387.25</v>
      </c>
      <c r="M31" s="85"/>
    </row>
    <row r="32" spans="1:13" ht="18" customHeight="1" x14ac:dyDescent="0.2">
      <c r="A32" s="96">
        <v>23</v>
      </c>
      <c r="B32" s="531"/>
      <c r="C32" s="304" t="s">
        <v>817</v>
      </c>
      <c r="D32" s="385" t="s">
        <v>818</v>
      </c>
      <c r="E32" s="384" t="s">
        <v>808</v>
      </c>
      <c r="F32" s="96" t="s">
        <v>479</v>
      </c>
      <c r="G32" s="85"/>
      <c r="H32" s="85"/>
      <c r="I32" s="85"/>
      <c r="J32" s="85"/>
      <c r="K32" s="4"/>
      <c r="L32" s="384">
        <v>232.35</v>
      </c>
      <c r="M32" s="85"/>
    </row>
    <row r="33" spans="1:13" ht="18" customHeight="1" x14ac:dyDescent="0.2">
      <c r="A33" s="96">
        <v>24</v>
      </c>
      <c r="B33" s="531"/>
      <c r="C33" s="304" t="s">
        <v>817</v>
      </c>
      <c r="D33" s="385" t="s">
        <v>818</v>
      </c>
      <c r="E33" s="384" t="s">
        <v>808</v>
      </c>
      <c r="F33" s="96" t="s">
        <v>479</v>
      </c>
      <c r="G33" s="85"/>
      <c r="H33" s="85"/>
      <c r="I33" s="85"/>
      <c r="J33" s="85"/>
      <c r="K33" s="4"/>
      <c r="L33" s="384">
        <v>2792.7</v>
      </c>
      <c r="M33" s="85"/>
    </row>
    <row r="34" spans="1:13" ht="18" customHeight="1" x14ac:dyDescent="0.2">
      <c r="A34" s="96">
        <v>25</v>
      </c>
      <c r="B34" s="531"/>
      <c r="C34" s="304" t="s">
        <v>817</v>
      </c>
      <c r="D34" s="385" t="s">
        <v>818</v>
      </c>
      <c r="E34" s="384" t="s">
        <v>808</v>
      </c>
      <c r="F34" s="96" t="s">
        <v>479</v>
      </c>
      <c r="G34" s="85"/>
      <c r="H34" s="85"/>
      <c r="I34" s="85"/>
      <c r="J34" s="85"/>
      <c r="K34" s="4"/>
      <c r="L34" s="384">
        <v>2792.7</v>
      </c>
      <c r="M34" s="85"/>
    </row>
    <row r="35" spans="1:13" ht="18" customHeight="1" x14ac:dyDescent="0.2">
      <c r="A35" s="96">
        <v>26</v>
      </c>
      <c r="B35" s="531"/>
      <c r="C35" s="304" t="s">
        <v>817</v>
      </c>
      <c r="D35" s="385" t="s">
        <v>818</v>
      </c>
      <c r="E35" s="384" t="s">
        <v>808</v>
      </c>
      <c r="F35" s="96" t="s">
        <v>479</v>
      </c>
      <c r="G35" s="85"/>
      <c r="H35" s="85"/>
      <c r="I35" s="85"/>
      <c r="J35" s="85"/>
      <c r="K35" s="4"/>
      <c r="L35" s="384">
        <v>543.03</v>
      </c>
      <c r="M35" s="85"/>
    </row>
    <row r="36" spans="1:13" ht="18" customHeight="1" x14ac:dyDescent="0.2">
      <c r="A36" s="96">
        <v>27</v>
      </c>
      <c r="B36" s="531"/>
      <c r="C36" s="304" t="s">
        <v>817</v>
      </c>
      <c r="D36" s="385" t="s">
        <v>818</v>
      </c>
      <c r="E36" s="384" t="s">
        <v>808</v>
      </c>
      <c r="F36" s="96" t="s">
        <v>479</v>
      </c>
      <c r="G36" s="85"/>
      <c r="H36" s="85"/>
      <c r="I36" s="85"/>
      <c r="J36" s="85"/>
      <c r="K36" s="4"/>
      <c r="L36" s="384">
        <v>2794.5</v>
      </c>
      <c r="M36" s="85"/>
    </row>
    <row r="37" spans="1:13" ht="18" customHeight="1" x14ac:dyDescent="0.2">
      <c r="A37" s="96">
        <v>28</v>
      </c>
      <c r="B37" s="531"/>
      <c r="C37" s="304" t="s">
        <v>817</v>
      </c>
      <c r="D37" s="385" t="s">
        <v>818</v>
      </c>
      <c r="E37" s="384" t="s">
        <v>808</v>
      </c>
      <c r="F37" s="96" t="s">
        <v>479</v>
      </c>
      <c r="G37" s="85"/>
      <c r="H37" s="85"/>
      <c r="I37" s="85"/>
      <c r="J37" s="85"/>
      <c r="K37" s="4"/>
      <c r="L37" s="384">
        <v>776.25</v>
      </c>
      <c r="M37" s="85"/>
    </row>
    <row r="38" spans="1:13" ht="18" customHeight="1" x14ac:dyDescent="0.2">
      <c r="A38" s="96">
        <v>29</v>
      </c>
      <c r="B38" s="531"/>
      <c r="C38" s="304" t="s">
        <v>817</v>
      </c>
      <c r="D38" s="385" t="s">
        <v>818</v>
      </c>
      <c r="E38" s="384" t="s">
        <v>808</v>
      </c>
      <c r="F38" s="96" t="s">
        <v>479</v>
      </c>
      <c r="G38" s="85"/>
      <c r="H38" s="85"/>
      <c r="I38" s="85"/>
      <c r="J38" s="85"/>
      <c r="K38" s="4"/>
      <c r="L38" s="384">
        <v>2794.5</v>
      </c>
      <c r="M38" s="85"/>
    </row>
    <row r="39" spans="1:13" ht="18" customHeight="1" x14ac:dyDescent="0.2">
      <c r="A39" s="96">
        <v>30</v>
      </c>
      <c r="B39" s="531"/>
      <c r="C39" s="304" t="s">
        <v>817</v>
      </c>
      <c r="D39" s="385" t="s">
        <v>818</v>
      </c>
      <c r="E39" s="384" t="s">
        <v>808</v>
      </c>
      <c r="F39" s="96" t="s">
        <v>479</v>
      </c>
      <c r="G39" s="85"/>
      <c r="H39" s="85"/>
      <c r="I39" s="85"/>
      <c r="J39" s="85"/>
      <c r="K39" s="4"/>
      <c r="L39" s="384">
        <v>2794.5</v>
      </c>
      <c r="M39" s="85"/>
    </row>
    <row r="40" spans="1:13" ht="18" customHeight="1" x14ac:dyDescent="0.2">
      <c r="A40" s="96">
        <v>31</v>
      </c>
      <c r="B40" s="531"/>
      <c r="C40" s="304" t="s">
        <v>817</v>
      </c>
      <c r="D40" s="385" t="s">
        <v>818</v>
      </c>
      <c r="E40" s="384" t="s">
        <v>808</v>
      </c>
      <c r="F40" s="96" t="s">
        <v>479</v>
      </c>
      <c r="G40" s="85"/>
      <c r="H40" s="85"/>
      <c r="I40" s="85"/>
      <c r="J40" s="85"/>
      <c r="K40" s="4"/>
      <c r="L40" s="384">
        <v>2794.5</v>
      </c>
      <c r="M40" s="85"/>
    </row>
    <row r="41" spans="1:13" ht="18" customHeight="1" x14ac:dyDescent="0.2">
      <c r="A41" s="96">
        <v>32</v>
      </c>
      <c r="B41" s="531"/>
      <c r="C41" s="304" t="s">
        <v>817</v>
      </c>
      <c r="D41" s="385" t="s">
        <v>818</v>
      </c>
      <c r="E41" s="384" t="s">
        <v>808</v>
      </c>
      <c r="F41" s="96" t="s">
        <v>479</v>
      </c>
      <c r="G41" s="85"/>
      <c r="H41" s="85"/>
      <c r="I41" s="85"/>
      <c r="J41" s="85"/>
      <c r="K41" s="4"/>
      <c r="L41" s="384">
        <v>2799</v>
      </c>
      <c r="M41" s="85"/>
    </row>
    <row r="42" spans="1:13" ht="18" customHeight="1" x14ac:dyDescent="0.2">
      <c r="A42" s="96">
        <v>33</v>
      </c>
      <c r="B42" s="531"/>
      <c r="C42" s="304" t="s">
        <v>817</v>
      </c>
      <c r="D42" s="385" t="s">
        <v>818</v>
      </c>
      <c r="E42" s="384" t="s">
        <v>808</v>
      </c>
      <c r="F42" s="96" t="s">
        <v>479</v>
      </c>
      <c r="G42" s="85"/>
      <c r="H42" s="85"/>
      <c r="I42" s="85"/>
      <c r="J42" s="85"/>
      <c r="K42" s="4"/>
      <c r="L42" s="384">
        <v>2799</v>
      </c>
      <c r="M42" s="85"/>
    </row>
    <row r="43" spans="1:13" ht="18" customHeight="1" x14ac:dyDescent="0.2">
      <c r="A43" s="96">
        <v>34</v>
      </c>
      <c r="B43" s="531"/>
      <c r="C43" s="304" t="s">
        <v>817</v>
      </c>
      <c r="D43" s="385" t="s">
        <v>818</v>
      </c>
      <c r="E43" s="384" t="s">
        <v>808</v>
      </c>
      <c r="F43" s="96" t="s">
        <v>479</v>
      </c>
      <c r="G43" s="85"/>
      <c r="H43" s="85"/>
      <c r="I43" s="85"/>
      <c r="J43" s="85"/>
      <c r="K43" s="4"/>
      <c r="L43" s="384">
        <v>2807.1</v>
      </c>
      <c r="M43" s="85"/>
    </row>
    <row r="44" spans="1:13" ht="18" customHeight="1" x14ac:dyDescent="0.2">
      <c r="A44" s="96">
        <v>35</v>
      </c>
      <c r="B44" s="531"/>
      <c r="C44" s="304" t="s">
        <v>817</v>
      </c>
      <c r="D44" s="385" t="s">
        <v>818</v>
      </c>
      <c r="E44" s="384" t="s">
        <v>808</v>
      </c>
      <c r="F44" s="96" t="s">
        <v>479</v>
      </c>
      <c r="G44" s="85"/>
      <c r="H44" s="85"/>
      <c r="I44" s="85"/>
      <c r="J44" s="85"/>
      <c r="K44" s="4"/>
      <c r="L44" s="384">
        <v>2807.1</v>
      </c>
      <c r="M44" s="85"/>
    </row>
    <row r="45" spans="1:13" ht="18" customHeight="1" x14ac:dyDescent="0.2">
      <c r="A45" s="96">
        <v>36</v>
      </c>
      <c r="B45" s="531"/>
      <c r="C45" s="304" t="s">
        <v>817</v>
      </c>
      <c r="D45" s="385" t="s">
        <v>818</v>
      </c>
      <c r="E45" s="384" t="s">
        <v>808</v>
      </c>
      <c r="F45" s="96" t="s">
        <v>479</v>
      </c>
      <c r="G45" s="85"/>
      <c r="H45" s="85"/>
      <c r="I45" s="85"/>
      <c r="J45" s="85"/>
      <c r="K45" s="4"/>
      <c r="L45" s="384">
        <v>1247.5999999999999</v>
      </c>
      <c r="M45" s="85"/>
    </row>
    <row r="46" spans="1:13" ht="18" customHeight="1" x14ac:dyDescent="0.2">
      <c r="A46" s="96">
        <v>37</v>
      </c>
      <c r="B46" s="531" t="s">
        <v>1251</v>
      </c>
      <c r="C46" s="304" t="s">
        <v>817</v>
      </c>
      <c r="D46" s="385" t="s">
        <v>809</v>
      </c>
      <c r="E46" s="384" t="s">
        <v>810</v>
      </c>
      <c r="F46" s="96" t="s">
        <v>479</v>
      </c>
      <c r="G46" s="85"/>
      <c r="H46" s="85"/>
      <c r="I46" s="85"/>
      <c r="J46" s="85"/>
      <c r="K46" s="4"/>
      <c r="L46" s="384">
        <v>900</v>
      </c>
      <c r="M46" s="85"/>
    </row>
    <row r="47" spans="1:13" ht="18" customHeight="1" x14ac:dyDescent="0.2">
      <c r="A47" s="96">
        <v>38</v>
      </c>
      <c r="B47" s="531"/>
      <c r="C47" s="304" t="s">
        <v>817</v>
      </c>
      <c r="D47" s="385" t="s">
        <v>818</v>
      </c>
      <c r="E47" s="384" t="s">
        <v>808</v>
      </c>
      <c r="F47" s="96" t="s">
        <v>479</v>
      </c>
      <c r="G47" s="85"/>
      <c r="H47" s="85"/>
      <c r="I47" s="85"/>
      <c r="J47" s="85"/>
      <c r="K47" s="4"/>
      <c r="L47" s="384">
        <v>2828.7</v>
      </c>
      <c r="M47" s="85"/>
    </row>
    <row r="48" spans="1:13" ht="18" customHeight="1" x14ac:dyDescent="0.2">
      <c r="A48" s="96">
        <v>39</v>
      </c>
      <c r="B48" s="531"/>
      <c r="C48" s="304" t="s">
        <v>817</v>
      </c>
      <c r="D48" s="385" t="s">
        <v>818</v>
      </c>
      <c r="E48" s="384" t="s">
        <v>808</v>
      </c>
      <c r="F48" s="96" t="s">
        <v>479</v>
      </c>
      <c r="G48" s="85"/>
      <c r="H48" s="85"/>
      <c r="I48" s="85"/>
      <c r="J48" s="85"/>
      <c r="K48" s="4"/>
      <c r="L48" s="384">
        <v>2828.7</v>
      </c>
      <c r="M48" s="85"/>
    </row>
    <row r="49" spans="1:13" ht="18" customHeight="1" x14ac:dyDescent="0.2">
      <c r="A49" s="96">
        <v>40</v>
      </c>
      <c r="B49" s="531"/>
      <c r="C49" s="304" t="s">
        <v>817</v>
      </c>
      <c r="D49" s="385" t="s">
        <v>818</v>
      </c>
      <c r="E49" s="384" t="s">
        <v>808</v>
      </c>
      <c r="F49" s="96" t="s">
        <v>479</v>
      </c>
      <c r="G49" s="85"/>
      <c r="H49" s="85"/>
      <c r="I49" s="85"/>
      <c r="J49" s="85"/>
      <c r="K49" s="4"/>
      <c r="L49" s="384">
        <v>2828.7</v>
      </c>
      <c r="M49" s="85"/>
    </row>
    <row r="50" spans="1:13" ht="18" customHeight="1" x14ac:dyDescent="0.2">
      <c r="A50" s="96">
        <v>41</v>
      </c>
      <c r="B50" s="531" t="s">
        <v>1252</v>
      </c>
      <c r="C50" s="304" t="s">
        <v>817</v>
      </c>
      <c r="D50" s="385" t="s">
        <v>811</v>
      </c>
      <c r="E50" s="384" t="s">
        <v>812</v>
      </c>
      <c r="F50" s="96" t="s">
        <v>479</v>
      </c>
      <c r="G50" s="85"/>
      <c r="H50" s="85"/>
      <c r="I50" s="85"/>
      <c r="J50" s="85"/>
      <c r="K50" s="4"/>
      <c r="L50" s="384">
        <v>25000</v>
      </c>
      <c r="M50" s="85"/>
    </row>
    <row r="51" spans="1:13" ht="18" customHeight="1" x14ac:dyDescent="0.2">
      <c r="A51" s="96">
        <v>42</v>
      </c>
      <c r="B51" s="531"/>
      <c r="C51" s="304" t="s">
        <v>817</v>
      </c>
      <c r="D51" s="385" t="s">
        <v>818</v>
      </c>
      <c r="E51" s="384" t="s">
        <v>808</v>
      </c>
      <c r="F51" s="96" t="s">
        <v>479</v>
      </c>
      <c r="G51" s="85"/>
      <c r="H51" s="85"/>
      <c r="I51" s="85"/>
      <c r="J51" s="85"/>
      <c r="K51" s="4"/>
      <c r="L51" s="384">
        <v>2826</v>
      </c>
      <c r="M51" s="85"/>
    </row>
    <row r="52" spans="1:13" ht="18" customHeight="1" x14ac:dyDescent="0.2">
      <c r="A52" s="96">
        <v>43</v>
      </c>
      <c r="B52" s="531"/>
      <c r="C52" s="304" t="s">
        <v>817</v>
      </c>
      <c r="D52" s="385" t="s">
        <v>818</v>
      </c>
      <c r="E52" s="384" t="s">
        <v>808</v>
      </c>
      <c r="F52" s="96" t="s">
        <v>479</v>
      </c>
      <c r="G52" s="85"/>
      <c r="H52" s="85"/>
      <c r="I52" s="85"/>
      <c r="J52" s="85"/>
      <c r="K52" s="4"/>
      <c r="L52" s="384">
        <v>2826</v>
      </c>
      <c r="M52" s="85"/>
    </row>
    <row r="53" spans="1:13" ht="18" customHeight="1" x14ac:dyDescent="0.2">
      <c r="A53" s="96">
        <v>44</v>
      </c>
      <c r="B53" s="531"/>
      <c r="C53" s="304" t="s">
        <v>817</v>
      </c>
      <c r="D53" s="385" t="s">
        <v>818</v>
      </c>
      <c r="E53" s="384" t="s">
        <v>808</v>
      </c>
      <c r="F53" s="96" t="s">
        <v>479</v>
      </c>
      <c r="G53" s="85"/>
      <c r="H53" s="85"/>
      <c r="I53" s="85"/>
      <c r="J53" s="85"/>
      <c r="K53" s="4"/>
      <c r="L53" s="384">
        <v>2826</v>
      </c>
      <c r="M53" s="85"/>
    </row>
    <row r="54" spans="1:13" ht="18" customHeight="1" x14ac:dyDescent="0.2">
      <c r="A54" s="96">
        <v>45</v>
      </c>
      <c r="B54" s="531"/>
      <c r="C54" s="304" t="s">
        <v>817</v>
      </c>
      <c r="D54" s="385" t="s">
        <v>818</v>
      </c>
      <c r="E54" s="384" t="s">
        <v>808</v>
      </c>
      <c r="F54" s="96" t="s">
        <v>479</v>
      </c>
      <c r="G54" s="85"/>
      <c r="H54" s="85"/>
      <c r="I54" s="85"/>
      <c r="J54" s="85"/>
      <c r="K54" s="4"/>
      <c r="L54" s="384">
        <v>2826</v>
      </c>
      <c r="M54" s="85"/>
    </row>
    <row r="55" spans="1:13" ht="18" customHeight="1" x14ac:dyDescent="0.2">
      <c r="A55" s="96">
        <v>46</v>
      </c>
      <c r="B55" s="531"/>
      <c r="C55" s="304" t="s">
        <v>817</v>
      </c>
      <c r="D55" s="385" t="s">
        <v>818</v>
      </c>
      <c r="E55" s="384" t="s">
        <v>808</v>
      </c>
      <c r="F55" s="96" t="s">
        <v>479</v>
      </c>
      <c r="G55" s="85"/>
      <c r="H55" s="85"/>
      <c r="I55" s="85"/>
      <c r="J55" s="85"/>
      <c r="K55" s="4"/>
      <c r="L55" s="384">
        <v>2835</v>
      </c>
      <c r="M55" s="85"/>
    </row>
    <row r="56" spans="1:13" ht="18" customHeight="1" x14ac:dyDescent="0.2">
      <c r="A56" s="96">
        <v>47</v>
      </c>
      <c r="B56" s="531"/>
      <c r="C56" s="304" t="s">
        <v>817</v>
      </c>
      <c r="D56" s="385" t="s">
        <v>818</v>
      </c>
      <c r="E56" s="384" t="s">
        <v>808</v>
      </c>
      <c r="F56" s="96" t="s">
        <v>479</v>
      </c>
      <c r="G56" s="85"/>
      <c r="H56" s="85"/>
      <c r="I56" s="85"/>
      <c r="J56" s="85"/>
      <c r="K56" s="4"/>
      <c r="L56" s="384">
        <v>2835</v>
      </c>
      <c r="M56" s="85"/>
    </row>
    <row r="57" spans="1:13" ht="18" customHeight="1" x14ac:dyDescent="0.2">
      <c r="A57" s="96">
        <v>48</v>
      </c>
      <c r="B57" s="531"/>
      <c r="C57" s="304" t="s">
        <v>817</v>
      </c>
      <c r="D57" s="385" t="s">
        <v>818</v>
      </c>
      <c r="E57" s="384" t="s">
        <v>808</v>
      </c>
      <c r="F57" s="96" t="s">
        <v>479</v>
      </c>
      <c r="G57" s="85"/>
      <c r="H57" s="85"/>
      <c r="I57" s="85"/>
      <c r="J57" s="85"/>
      <c r="K57" s="4"/>
      <c r="L57" s="384">
        <v>1890</v>
      </c>
      <c r="M57" s="85"/>
    </row>
    <row r="58" spans="1:13" ht="18" customHeight="1" x14ac:dyDescent="0.2">
      <c r="A58" s="96">
        <v>49</v>
      </c>
      <c r="B58" s="531"/>
      <c r="C58" s="304" t="s">
        <v>817</v>
      </c>
      <c r="D58" s="385" t="s">
        <v>818</v>
      </c>
      <c r="E58" s="384" t="s">
        <v>808</v>
      </c>
      <c r="F58" s="96" t="s">
        <v>479</v>
      </c>
      <c r="G58" s="85"/>
      <c r="H58" s="85"/>
      <c r="I58" s="85"/>
      <c r="J58" s="85"/>
      <c r="K58" s="4"/>
      <c r="L58" s="384">
        <v>2835</v>
      </c>
      <c r="M58" s="85"/>
    </row>
    <row r="59" spans="1:13" ht="18" customHeight="1" x14ac:dyDescent="0.2">
      <c r="A59" s="96">
        <v>50</v>
      </c>
      <c r="B59" s="531"/>
      <c r="C59" s="304" t="s">
        <v>817</v>
      </c>
      <c r="D59" s="385" t="s">
        <v>818</v>
      </c>
      <c r="E59" s="384" t="s">
        <v>808</v>
      </c>
      <c r="F59" s="96" t="s">
        <v>479</v>
      </c>
      <c r="G59" s="85"/>
      <c r="H59" s="85"/>
      <c r="I59" s="85"/>
      <c r="J59" s="85"/>
      <c r="K59" s="4"/>
      <c r="L59" s="384">
        <v>2835</v>
      </c>
      <c r="M59" s="85"/>
    </row>
    <row r="60" spans="1:13" ht="18" customHeight="1" x14ac:dyDescent="0.2">
      <c r="A60" s="96">
        <v>51</v>
      </c>
      <c r="B60" s="531"/>
      <c r="C60" s="304" t="s">
        <v>817</v>
      </c>
      <c r="D60" s="385" t="s">
        <v>818</v>
      </c>
      <c r="E60" s="384" t="s">
        <v>808</v>
      </c>
      <c r="F60" s="96" t="s">
        <v>479</v>
      </c>
      <c r="G60" s="85"/>
      <c r="H60" s="85"/>
      <c r="I60" s="85"/>
      <c r="J60" s="85"/>
      <c r="K60" s="4"/>
      <c r="L60" s="384">
        <v>2835</v>
      </c>
      <c r="M60" s="85"/>
    </row>
    <row r="61" spans="1:13" ht="18" customHeight="1" x14ac:dyDescent="0.2">
      <c r="A61" s="96">
        <v>52</v>
      </c>
      <c r="B61" s="531"/>
      <c r="C61" s="304" t="s">
        <v>817</v>
      </c>
      <c r="D61" s="385" t="s">
        <v>818</v>
      </c>
      <c r="E61" s="384" t="s">
        <v>808</v>
      </c>
      <c r="F61" s="96" t="s">
        <v>479</v>
      </c>
      <c r="G61" s="85"/>
      <c r="H61" s="85"/>
      <c r="I61" s="85"/>
      <c r="J61" s="85"/>
      <c r="K61" s="4"/>
      <c r="L61" s="384">
        <v>2835</v>
      </c>
      <c r="M61" s="85"/>
    </row>
    <row r="62" spans="1:13" ht="18" customHeight="1" x14ac:dyDescent="0.2">
      <c r="A62" s="96">
        <v>53</v>
      </c>
      <c r="B62" s="531"/>
      <c r="C62" s="304" t="s">
        <v>817</v>
      </c>
      <c r="D62" s="385" t="s">
        <v>818</v>
      </c>
      <c r="E62" s="384" t="s">
        <v>808</v>
      </c>
      <c r="F62" s="96" t="s">
        <v>479</v>
      </c>
      <c r="G62" s="85"/>
      <c r="H62" s="85"/>
      <c r="I62" s="85"/>
      <c r="J62" s="85"/>
      <c r="K62" s="4"/>
      <c r="L62" s="384">
        <v>2862</v>
      </c>
      <c r="M62" s="85"/>
    </row>
    <row r="63" spans="1:13" ht="18" customHeight="1" x14ac:dyDescent="0.2">
      <c r="A63" s="96">
        <v>54</v>
      </c>
      <c r="B63" s="531"/>
      <c r="C63" s="304" t="s">
        <v>817</v>
      </c>
      <c r="D63" s="385" t="s">
        <v>818</v>
      </c>
      <c r="E63" s="384" t="s">
        <v>808</v>
      </c>
      <c r="F63" s="96" t="s">
        <v>479</v>
      </c>
      <c r="G63" s="85"/>
      <c r="H63" s="85"/>
      <c r="I63" s="85"/>
      <c r="J63" s="85"/>
      <c r="K63" s="4"/>
      <c r="L63" s="384">
        <v>2862</v>
      </c>
      <c r="M63" s="85"/>
    </row>
    <row r="64" spans="1:13" ht="18" customHeight="1" x14ac:dyDescent="0.2">
      <c r="A64" s="96">
        <v>55</v>
      </c>
      <c r="B64" s="531"/>
      <c r="C64" s="304" t="s">
        <v>817</v>
      </c>
      <c r="D64" s="385" t="s">
        <v>818</v>
      </c>
      <c r="E64" s="384" t="s">
        <v>808</v>
      </c>
      <c r="F64" s="96" t="s">
        <v>479</v>
      </c>
      <c r="G64" s="85"/>
      <c r="H64" s="85"/>
      <c r="I64" s="85"/>
      <c r="J64" s="85"/>
      <c r="K64" s="4"/>
      <c r="L64" s="384">
        <v>2871</v>
      </c>
      <c r="M64" s="85"/>
    </row>
    <row r="65" spans="1:13" ht="18" customHeight="1" x14ac:dyDescent="0.2">
      <c r="A65" s="96">
        <v>56</v>
      </c>
      <c r="B65" s="531"/>
      <c r="C65" s="304" t="s">
        <v>817</v>
      </c>
      <c r="D65" s="385" t="s">
        <v>818</v>
      </c>
      <c r="E65" s="384" t="s">
        <v>808</v>
      </c>
      <c r="F65" s="96" t="s">
        <v>479</v>
      </c>
      <c r="G65" s="85"/>
      <c r="H65" s="85"/>
      <c r="I65" s="85"/>
      <c r="J65" s="85"/>
      <c r="K65" s="4"/>
      <c r="L65" s="384">
        <v>2871</v>
      </c>
      <c r="M65" s="85"/>
    </row>
    <row r="66" spans="1:13" ht="18" customHeight="1" x14ac:dyDescent="0.2">
      <c r="A66" s="96">
        <v>57</v>
      </c>
      <c r="B66" s="531" t="s">
        <v>1241</v>
      </c>
      <c r="C66" s="304" t="s">
        <v>817</v>
      </c>
      <c r="D66" s="385" t="s">
        <v>813</v>
      </c>
      <c r="E66" s="384" t="s">
        <v>814</v>
      </c>
      <c r="F66" s="96" t="s">
        <v>479</v>
      </c>
      <c r="G66" s="85"/>
      <c r="H66" s="85"/>
      <c r="I66" s="85"/>
      <c r="J66" s="85"/>
      <c r="K66" s="4"/>
      <c r="L66" s="384">
        <v>1250</v>
      </c>
      <c r="M66" s="85"/>
    </row>
    <row r="67" spans="1:13" ht="18" customHeight="1" x14ac:dyDescent="0.2">
      <c r="A67" s="96">
        <v>58</v>
      </c>
      <c r="B67" s="531"/>
      <c r="C67" s="304" t="s">
        <v>817</v>
      </c>
      <c r="D67" s="385" t="s">
        <v>818</v>
      </c>
      <c r="E67" s="384" t="s">
        <v>808</v>
      </c>
      <c r="F67" s="96" t="s">
        <v>479</v>
      </c>
      <c r="G67" s="85"/>
      <c r="H67" s="85"/>
      <c r="I67" s="85"/>
      <c r="J67" s="85"/>
      <c r="K67" s="4"/>
      <c r="L67" s="384">
        <v>2898</v>
      </c>
      <c r="M67" s="85"/>
    </row>
    <row r="68" spans="1:13" ht="18" customHeight="1" x14ac:dyDescent="0.2">
      <c r="A68" s="96">
        <v>59</v>
      </c>
      <c r="B68" s="531"/>
      <c r="C68" s="304" t="s">
        <v>817</v>
      </c>
      <c r="D68" s="385" t="s">
        <v>818</v>
      </c>
      <c r="E68" s="384" t="s">
        <v>808</v>
      </c>
      <c r="F68" s="96" t="s">
        <v>479</v>
      </c>
      <c r="G68" s="85"/>
      <c r="H68" s="85"/>
      <c r="I68" s="85"/>
      <c r="J68" s="85"/>
      <c r="K68" s="4"/>
      <c r="L68" s="384">
        <v>2898</v>
      </c>
      <c r="M68" s="85"/>
    </row>
    <row r="69" spans="1:13" ht="18" customHeight="1" x14ac:dyDescent="0.2">
      <c r="A69" s="96">
        <v>60</v>
      </c>
      <c r="B69" s="531"/>
      <c r="C69" s="304" t="s">
        <v>817</v>
      </c>
      <c r="D69" s="385" t="s">
        <v>818</v>
      </c>
      <c r="E69" s="384" t="s">
        <v>808</v>
      </c>
      <c r="F69" s="96" t="s">
        <v>479</v>
      </c>
      <c r="G69" s="85"/>
      <c r="H69" s="85"/>
      <c r="I69" s="85"/>
      <c r="J69" s="85"/>
      <c r="K69" s="4"/>
      <c r="L69" s="384">
        <v>2907</v>
      </c>
      <c r="M69" s="85"/>
    </row>
    <row r="70" spans="1:13" ht="18" customHeight="1" x14ac:dyDescent="0.2">
      <c r="A70" s="96">
        <v>61</v>
      </c>
      <c r="B70" s="531"/>
      <c r="C70" s="304" t="s">
        <v>817</v>
      </c>
      <c r="D70" s="385" t="s">
        <v>818</v>
      </c>
      <c r="E70" s="384" t="s">
        <v>808</v>
      </c>
      <c r="F70" s="96" t="s">
        <v>479</v>
      </c>
      <c r="G70" s="85"/>
      <c r="H70" s="85"/>
      <c r="I70" s="85"/>
      <c r="J70" s="85"/>
      <c r="K70" s="4"/>
      <c r="L70" s="384">
        <v>2934</v>
      </c>
      <c r="M70" s="85"/>
    </row>
    <row r="71" spans="1:13" ht="18" customHeight="1" x14ac:dyDescent="0.2">
      <c r="A71" s="96">
        <v>62</v>
      </c>
      <c r="B71" s="531"/>
      <c r="C71" s="304" t="s">
        <v>817</v>
      </c>
      <c r="D71" s="385" t="s">
        <v>818</v>
      </c>
      <c r="E71" s="384" t="s">
        <v>808</v>
      </c>
      <c r="F71" s="96" t="s">
        <v>479</v>
      </c>
      <c r="G71" s="85"/>
      <c r="H71" s="85"/>
      <c r="I71" s="85"/>
      <c r="J71" s="85"/>
      <c r="K71" s="4"/>
      <c r="L71" s="384">
        <v>2934</v>
      </c>
      <c r="M71" s="85"/>
    </row>
    <row r="72" spans="1:13" ht="18" customHeight="1" x14ac:dyDescent="0.2">
      <c r="A72" s="96">
        <v>63</v>
      </c>
      <c r="B72" s="531"/>
      <c r="C72" s="304" t="s">
        <v>817</v>
      </c>
      <c r="D72" s="385" t="s">
        <v>818</v>
      </c>
      <c r="E72" s="384" t="s">
        <v>808</v>
      </c>
      <c r="F72" s="96" t="s">
        <v>479</v>
      </c>
      <c r="G72" s="85"/>
      <c r="H72" s="85"/>
      <c r="I72" s="85"/>
      <c r="J72" s="85"/>
      <c r="K72" s="4"/>
      <c r="L72" s="384">
        <v>2934</v>
      </c>
      <c r="M72" s="85"/>
    </row>
    <row r="73" spans="1:13" ht="18" customHeight="1" x14ac:dyDescent="0.2">
      <c r="A73" s="96">
        <v>64</v>
      </c>
      <c r="B73" s="531"/>
      <c r="C73" s="304" t="s">
        <v>817</v>
      </c>
      <c r="D73" s="385" t="s">
        <v>818</v>
      </c>
      <c r="E73" s="384" t="s">
        <v>808</v>
      </c>
      <c r="F73" s="96" t="s">
        <v>479</v>
      </c>
      <c r="G73" s="85"/>
      <c r="H73" s="85"/>
      <c r="I73" s="85"/>
      <c r="J73" s="85"/>
      <c r="K73" s="4"/>
      <c r="L73" s="384">
        <v>2934</v>
      </c>
      <c r="M73" s="85"/>
    </row>
    <row r="74" spans="1:13" ht="18" customHeight="1" x14ac:dyDescent="0.2">
      <c r="A74" s="96">
        <v>65</v>
      </c>
      <c r="B74" s="531"/>
      <c r="C74" s="304" t="s">
        <v>817</v>
      </c>
      <c r="D74" s="385" t="s">
        <v>818</v>
      </c>
      <c r="E74" s="384" t="s">
        <v>808</v>
      </c>
      <c r="F74" s="96" t="s">
        <v>479</v>
      </c>
      <c r="G74" s="85"/>
      <c r="H74" s="85"/>
      <c r="I74" s="85"/>
      <c r="J74" s="85"/>
      <c r="K74" s="4"/>
      <c r="L74" s="384">
        <v>2934</v>
      </c>
      <c r="M74" s="85"/>
    </row>
    <row r="75" spans="1:13" ht="18" customHeight="1" x14ac:dyDescent="0.2">
      <c r="A75" s="96">
        <v>66</v>
      </c>
      <c r="B75" s="531"/>
      <c r="C75" s="304" t="s">
        <v>817</v>
      </c>
      <c r="D75" s="385" t="s">
        <v>818</v>
      </c>
      <c r="E75" s="384" t="s">
        <v>808</v>
      </c>
      <c r="F75" s="96" t="s">
        <v>479</v>
      </c>
      <c r="G75" s="85"/>
      <c r="H75" s="85"/>
      <c r="I75" s="85"/>
      <c r="J75" s="85"/>
      <c r="K75" s="4"/>
      <c r="L75" s="384">
        <v>2934</v>
      </c>
      <c r="M75" s="85"/>
    </row>
    <row r="76" spans="1:13" ht="18" customHeight="1" x14ac:dyDescent="0.2">
      <c r="A76" s="96">
        <v>67</v>
      </c>
      <c r="B76" s="531"/>
      <c r="C76" s="304" t="s">
        <v>817</v>
      </c>
      <c r="D76" s="385" t="s">
        <v>818</v>
      </c>
      <c r="E76" s="384" t="s">
        <v>808</v>
      </c>
      <c r="F76" s="96" t="s">
        <v>479</v>
      </c>
      <c r="G76" s="85"/>
      <c r="H76" s="85"/>
      <c r="I76" s="85"/>
      <c r="J76" s="85"/>
      <c r="K76" s="4"/>
      <c r="L76" s="384">
        <v>3.78</v>
      </c>
      <c r="M76" s="85"/>
    </row>
    <row r="77" spans="1:13" ht="18" customHeight="1" x14ac:dyDescent="0.2">
      <c r="A77" s="96">
        <v>68</v>
      </c>
      <c r="B77" s="531"/>
      <c r="C77" s="304" t="s">
        <v>817</v>
      </c>
      <c r="D77" s="385" t="s">
        <v>818</v>
      </c>
      <c r="E77" s="384" t="s">
        <v>808</v>
      </c>
      <c r="F77" s="96" t="s">
        <v>479</v>
      </c>
      <c r="G77" s="85"/>
      <c r="H77" s="85"/>
      <c r="I77" s="85"/>
      <c r="J77" s="85"/>
      <c r="K77" s="4"/>
      <c r="L77" s="384">
        <v>2934</v>
      </c>
      <c r="M77" s="85"/>
    </row>
    <row r="78" spans="1:13" ht="18" customHeight="1" x14ac:dyDescent="0.2">
      <c r="A78" s="96">
        <v>69</v>
      </c>
      <c r="B78" s="531" t="s">
        <v>1239</v>
      </c>
      <c r="C78" s="304" t="s">
        <v>817</v>
      </c>
      <c r="D78" s="385" t="s">
        <v>815</v>
      </c>
      <c r="E78" s="384" t="s">
        <v>816</v>
      </c>
      <c r="F78" s="96" t="s">
        <v>479</v>
      </c>
      <c r="G78" s="85"/>
      <c r="H78" s="85"/>
      <c r="I78" s="85"/>
      <c r="J78" s="85"/>
      <c r="K78" s="4"/>
      <c r="L78" s="384">
        <v>1000</v>
      </c>
      <c r="M78" s="85"/>
    </row>
    <row r="79" spans="1:13" ht="18" customHeight="1" x14ac:dyDescent="0.2">
      <c r="A79" s="96">
        <v>70</v>
      </c>
      <c r="B79" s="531" t="s">
        <v>1240</v>
      </c>
      <c r="C79" s="304" t="s">
        <v>821</v>
      </c>
      <c r="D79" s="385" t="s">
        <v>822</v>
      </c>
      <c r="E79" s="384" t="s">
        <v>823</v>
      </c>
      <c r="F79" s="96" t="s">
        <v>479</v>
      </c>
      <c r="G79" s="85"/>
      <c r="H79" s="85"/>
      <c r="I79" s="85"/>
      <c r="J79" s="85"/>
      <c r="K79" s="4"/>
      <c r="L79" s="384">
        <v>12551</v>
      </c>
      <c r="M79" s="85"/>
    </row>
    <row r="80" spans="1:13" ht="18" customHeight="1" x14ac:dyDescent="0.2">
      <c r="A80" s="96">
        <v>71</v>
      </c>
      <c r="B80" s="531" t="s">
        <v>1238</v>
      </c>
      <c r="C80" s="304" t="s">
        <v>821</v>
      </c>
      <c r="D80" s="385" t="s">
        <v>824</v>
      </c>
      <c r="E80" s="384" t="s">
        <v>825</v>
      </c>
      <c r="F80" s="96" t="s">
        <v>479</v>
      </c>
      <c r="G80" s="85"/>
      <c r="H80" s="85"/>
      <c r="I80" s="85"/>
      <c r="J80" s="85"/>
      <c r="K80" s="4"/>
      <c r="L80" s="384">
        <v>1957.82</v>
      </c>
      <c r="M80" s="85"/>
    </row>
    <row r="81" spans="1:13" ht="18" customHeight="1" x14ac:dyDescent="0.2">
      <c r="A81" s="96">
        <v>72</v>
      </c>
      <c r="B81" s="531" t="s">
        <v>1254</v>
      </c>
      <c r="C81" s="304" t="s">
        <v>826</v>
      </c>
      <c r="D81" s="385" t="s">
        <v>827</v>
      </c>
      <c r="E81" s="384" t="s">
        <v>828</v>
      </c>
      <c r="F81" s="96" t="s">
        <v>479</v>
      </c>
      <c r="G81" s="85"/>
      <c r="H81" s="85"/>
      <c r="I81" s="85"/>
      <c r="J81" s="85"/>
      <c r="K81" s="4"/>
      <c r="L81" s="384">
        <v>7000</v>
      </c>
      <c r="M81" s="85"/>
    </row>
    <row r="82" spans="1:13" ht="18" customHeight="1" x14ac:dyDescent="0.2">
      <c r="A82" s="96">
        <v>73</v>
      </c>
      <c r="B82" s="531" t="s">
        <v>1239</v>
      </c>
      <c r="C82" s="304" t="s">
        <v>826</v>
      </c>
      <c r="D82" s="385" t="s">
        <v>815</v>
      </c>
      <c r="E82" s="384"/>
      <c r="F82" s="96" t="s">
        <v>479</v>
      </c>
      <c r="G82" s="85"/>
      <c r="H82" s="85"/>
      <c r="I82" s="85"/>
      <c r="J82" s="85"/>
      <c r="K82" s="4"/>
      <c r="L82" s="384">
        <v>1000</v>
      </c>
      <c r="M82" s="85"/>
    </row>
    <row r="83" spans="1:13" ht="18" customHeight="1" x14ac:dyDescent="0.2">
      <c r="A83" s="96">
        <v>74</v>
      </c>
      <c r="B83" s="531" t="s">
        <v>1250</v>
      </c>
      <c r="C83" s="304" t="s">
        <v>329</v>
      </c>
      <c r="D83" s="385" t="s">
        <v>829</v>
      </c>
      <c r="E83" s="384" t="s">
        <v>830</v>
      </c>
      <c r="F83" s="96" t="s">
        <v>479</v>
      </c>
      <c r="G83" s="85"/>
      <c r="H83" s="85"/>
      <c r="I83" s="85"/>
      <c r="J83" s="85"/>
      <c r="K83" s="4"/>
      <c r="L83" s="384">
        <v>275</v>
      </c>
      <c r="M83" s="384" t="s">
        <v>838</v>
      </c>
    </row>
    <row r="84" spans="1:13" ht="18" customHeight="1" x14ac:dyDescent="0.2">
      <c r="A84" s="96">
        <v>75</v>
      </c>
      <c r="B84" s="531" t="s">
        <v>1250</v>
      </c>
      <c r="C84" s="304" t="s">
        <v>329</v>
      </c>
      <c r="D84" s="385" t="s">
        <v>829</v>
      </c>
      <c r="E84" s="384" t="s">
        <v>830</v>
      </c>
      <c r="F84" s="96" t="s">
        <v>479</v>
      </c>
      <c r="G84" s="85"/>
      <c r="H84" s="85"/>
      <c r="I84" s="85"/>
      <c r="J84" s="85"/>
      <c r="K84" s="4"/>
      <c r="L84" s="384">
        <v>300</v>
      </c>
      <c r="M84" s="384" t="s">
        <v>838</v>
      </c>
    </row>
    <row r="85" spans="1:13" ht="18" customHeight="1" x14ac:dyDescent="0.2">
      <c r="A85" s="96">
        <v>76</v>
      </c>
      <c r="B85" s="532" t="s">
        <v>1237</v>
      </c>
      <c r="C85" s="304" t="s">
        <v>329</v>
      </c>
      <c r="D85" s="385" t="s">
        <v>831</v>
      </c>
      <c r="E85" s="384" t="s">
        <v>832</v>
      </c>
      <c r="F85" s="96" t="s">
        <v>479</v>
      </c>
      <c r="G85" s="504">
        <v>5000</v>
      </c>
      <c r="H85" s="85"/>
      <c r="I85" s="85"/>
      <c r="J85" s="85"/>
      <c r="K85" s="4"/>
      <c r="L85" s="384">
        <v>405.56</v>
      </c>
      <c r="M85" s="384" t="s">
        <v>839</v>
      </c>
    </row>
    <row r="86" spans="1:13" ht="18" customHeight="1" x14ac:dyDescent="0.2">
      <c r="A86" s="96">
        <v>77</v>
      </c>
      <c r="B86" s="532" t="s">
        <v>1237</v>
      </c>
      <c r="C86" s="304" t="s">
        <v>329</v>
      </c>
      <c r="D86" s="385" t="s">
        <v>831</v>
      </c>
      <c r="E86" s="384" t="s">
        <v>832</v>
      </c>
      <c r="F86" s="96" t="s">
        <v>479</v>
      </c>
      <c r="G86" s="504">
        <v>40000</v>
      </c>
      <c r="H86" s="85"/>
      <c r="I86" s="85"/>
      <c r="J86" s="85"/>
      <c r="K86" s="4"/>
      <c r="L86" s="384">
        <v>3244.44</v>
      </c>
      <c r="M86" s="384" t="s">
        <v>839</v>
      </c>
    </row>
    <row r="87" spans="1:13" ht="18" customHeight="1" x14ac:dyDescent="0.2">
      <c r="A87" s="96">
        <v>78</v>
      </c>
      <c r="B87" s="532" t="s">
        <v>1237</v>
      </c>
      <c r="C87" s="304" t="s">
        <v>329</v>
      </c>
      <c r="D87" s="385" t="s">
        <v>831</v>
      </c>
      <c r="E87" s="384" t="s">
        <v>832</v>
      </c>
      <c r="F87" s="96" t="s">
        <v>479</v>
      </c>
      <c r="G87" s="504">
        <v>10000</v>
      </c>
      <c r="H87" s="85"/>
      <c r="I87" s="85"/>
      <c r="J87" s="85"/>
      <c r="K87" s="4"/>
      <c r="L87" s="384">
        <v>133.33000000000001</v>
      </c>
      <c r="M87" s="384" t="s">
        <v>1230</v>
      </c>
    </row>
    <row r="88" spans="1:13" ht="18" customHeight="1" x14ac:dyDescent="0.2">
      <c r="A88" s="96">
        <v>79</v>
      </c>
      <c r="B88" s="532" t="s">
        <v>1237</v>
      </c>
      <c r="C88" s="304" t="s">
        <v>329</v>
      </c>
      <c r="D88" s="385" t="s">
        <v>831</v>
      </c>
      <c r="E88" s="384" t="s">
        <v>832</v>
      </c>
      <c r="F88" s="96" t="s">
        <v>479</v>
      </c>
      <c r="G88" s="504">
        <v>35000</v>
      </c>
      <c r="H88" s="85"/>
      <c r="I88" s="85"/>
      <c r="J88" s="85"/>
      <c r="K88" s="4"/>
      <c r="L88" s="384">
        <v>466.67</v>
      </c>
      <c r="M88" s="384" t="s">
        <v>1230</v>
      </c>
    </row>
    <row r="89" spans="1:13" ht="18" customHeight="1" x14ac:dyDescent="0.2">
      <c r="A89" s="96">
        <v>80</v>
      </c>
      <c r="B89" s="532" t="s">
        <v>1237</v>
      </c>
      <c r="C89" s="304" t="s">
        <v>329</v>
      </c>
      <c r="D89" s="385" t="s">
        <v>831</v>
      </c>
      <c r="E89" s="384" t="s">
        <v>832</v>
      </c>
      <c r="F89" s="96" t="s">
        <v>479</v>
      </c>
      <c r="G89" s="386">
        <v>2000</v>
      </c>
      <c r="H89" s="85"/>
      <c r="I89" s="386" t="s">
        <v>1194</v>
      </c>
      <c r="J89" s="85"/>
      <c r="K89" s="504"/>
      <c r="L89" s="505">
        <v>530</v>
      </c>
      <c r="M89" s="384"/>
    </row>
    <row r="90" spans="1:13" ht="18" customHeight="1" x14ac:dyDescent="0.2">
      <c r="A90" s="96">
        <v>81</v>
      </c>
      <c r="B90" s="532" t="s">
        <v>1237</v>
      </c>
      <c r="C90" s="304" t="s">
        <v>329</v>
      </c>
      <c r="D90" s="385" t="s">
        <v>831</v>
      </c>
      <c r="E90" s="384" t="s">
        <v>832</v>
      </c>
      <c r="F90" s="96" t="s">
        <v>479</v>
      </c>
      <c r="G90" s="386">
        <v>2000</v>
      </c>
      <c r="H90" s="85"/>
      <c r="I90" s="386" t="s">
        <v>1231</v>
      </c>
      <c r="J90" s="85"/>
      <c r="K90" s="504"/>
      <c r="L90" s="505">
        <v>500</v>
      </c>
      <c r="M90" s="384"/>
    </row>
    <row r="91" spans="1:13" ht="18" customHeight="1" x14ac:dyDescent="0.2">
      <c r="A91" s="96">
        <v>82</v>
      </c>
      <c r="B91" s="532" t="s">
        <v>1237</v>
      </c>
      <c r="C91" s="304" t="s">
        <v>329</v>
      </c>
      <c r="D91" s="385" t="s">
        <v>831</v>
      </c>
      <c r="E91" s="384" t="s">
        <v>832</v>
      </c>
      <c r="F91" s="96" t="s">
        <v>479</v>
      </c>
      <c r="G91" s="505">
        <v>18000</v>
      </c>
      <c r="H91" s="85"/>
      <c r="I91" s="384" t="s">
        <v>1232</v>
      </c>
      <c r="J91" s="85"/>
      <c r="K91" s="4"/>
      <c r="L91" s="384">
        <v>2430</v>
      </c>
      <c r="M91" s="384"/>
    </row>
    <row r="92" spans="1:13" ht="18" customHeight="1" x14ac:dyDescent="0.2">
      <c r="A92" s="96">
        <v>83</v>
      </c>
      <c r="B92" s="532" t="s">
        <v>1237</v>
      </c>
      <c r="C92" s="304" t="s">
        <v>329</v>
      </c>
      <c r="D92" s="385" t="s">
        <v>831</v>
      </c>
      <c r="E92" s="384" t="s">
        <v>832</v>
      </c>
      <c r="F92" s="96" t="s">
        <v>479</v>
      </c>
      <c r="G92" s="504">
        <v>2000</v>
      </c>
      <c r="H92" s="85"/>
      <c r="I92" s="384" t="s">
        <v>1232</v>
      </c>
      <c r="J92" s="85"/>
      <c r="K92" s="4"/>
      <c r="L92" s="384">
        <v>270</v>
      </c>
      <c r="M92" s="384"/>
    </row>
    <row r="93" spans="1:13" ht="18" customHeight="1" x14ac:dyDescent="0.2">
      <c r="A93" s="96">
        <v>84</v>
      </c>
      <c r="B93" s="532" t="s">
        <v>1237</v>
      </c>
      <c r="C93" s="304" t="s">
        <v>329</v>
      </c>
      <c r="D93" s="385" t="s">
        <v>831</v>
      </c>
      <c r="E93" s="384" t="s">
        <v>832</v>
      </c>
      <c r="F93" s="96" t="s">
        <v>479</v>
      </c>
      <c r="G93" s="504">
        <v>1000</v>
      </c>
      <c r="H93" s="506"/>
      <c r="I93" s="504" t="s">
        <v>1195</v>
      </c>
      <c r="J93" s="85"/>
      <c r="K93" s="504"/>
      <c r="L93" s="505">
        <v>450</v>
      </c>
      <c r="M93" s="384"/>
    </row>
    <row r="94" spans="1:13" ht="18" customHeight="1" x14ac:dyDescent="0.2">
      <c r="A94" s="96">
        <v>85</v>
      </c>
      <c r="B94" s="532" t="s">
        <v>1237</v>
      </c>
      <c r="C94" s="304" t="s">
        <v>329</v>
      </c>
      <c r="D94" s="385" t="s">
        <v>831</v>
      </c>
      <c r="E94" s="384" t="s">
        <v>832</v>
      </c>
      <c r="F94" s="96" t="s">
        <v>479</v>
      </c>
      <c r="G94" s="504">
        <v>200</v>
      </c>
      <c r="H94" s="506"/>
      <c r="I94" s="504" t="s">
        <v>1193</v>
      </c>
      <c r="J94" s="85"/>
      <c r="K94" s="504"/>
      <c r="L94" s="505">
        <v>290</v>
      </c>
      <c r="M94" s="384"/>
    </row>
    <row r="95" spans="1:13" ht="18" customHeight="1" x14ac:dyDescent="0.2">
      <c r="A95" s="96">
        <v>86</v>
      </c>
      <c r="B95" s="532" t="s">
        <v>1237</v>
      </c>
      <c r="C95" s="304" t="s">
        <v>329</v>
      </c>
      <c r="D95" s="385" t="s">
        <v>831</v>
      </c>
      <c r="E95" s="384" t="s">
        <v>832</v>
      </c>
      <c r="F95" s="96" t="s">
        <v>479</v>
      </c>
      <c r="G95" s="504">
        <v>2500</v>
      </c>
      <c r="H95" s="506"/>
      <c r="I95" s="504" t="s">
        <v>1196</v>
      </c>
      <c r="J95" s="85"/>
      <c r="K95" s="504"/>
      <c r="L95" s="505">
        <v>520</v>
      </c>
      <c r="M95" s="384"/>
    </row>
    <row r="96" spans="1:13" ht="18" customHeight="1" x14ac:dyDescent="0.2">
      <c r="A96" s="96">
        <v>87</v>
      </c>
      <c r="B96" s="532" t="s">
        <v>1237</v>
      </c>
      <c r="C96" s="304" t="s">
        <v>329</v>
      </c>
      <c r="D96" s="385" t="s">
        <v>831</v>
      </c>
      <c r="E96" s="384" t="s">
        <v>832</v>
      </c>
      <c r="F96" s="96" t="s">
        <v>479</v>
      </c>
      <c r="G96" s="504">
        <v>4000</v>
      </c>
      <c r="H96" s="85"/>
      <c r="I96" s="384" t="s">
        <v>1232</v>
      </c>
      <c r="J96" s="85"/>
      <c r="K96" s="4"/>
      <c r="L96" s="384">
        <v>540</v>
      </c>
      <c r="M96" s="384"/>
    </row>
    <row r="97" spans="1:13" ht="18" customHeight="1" x14ac:dyDescent="0.2">
      <c r="A97" s="96">
        <v>88</v>
      </c>
      <c r="B97" s="532" t="s">
        <v>1237</v>
      </c>
      <c r="C97" s="304" t="s">
        <v>329</v>
      </c>
      <c r="D97" s="385" t="s">
        <v>831</v>
      </c>
      <c r="E97" s="384" t="s">
        <v>832</v>
      </c>
      <c r="F97" s="96" t="s">
        <v>479</v>
      </c>
      <c r="G97" s="504">
        <v>7000</v>
      </c>
      <c r="H97" s="506"/>
      <c r="I97" s="384" t="s">
        <v>1232</v>
      </c>
      <c r="J97" s="85"/>
      <c r="K97" s="504"/>
      <c r="L97" s="505">
        <v>945</v>
      </c>
      <c r="M97" s="384"/>
    </row>
    <row r="98" spans="1:13" ht="18" customHeight="1" x14ac:dyDescent="0.2">
      <c r="A98" s="96">
        <v>89</v>
      </c>
      <c r="B98" s="532" t="s">
        <v>1237</v>
      </c>
      <c r="C98" s="304" t="s">
        <v>329</v>
      </c>
      <c r="D98" s="385" t="s">
        <v>831</v>
      </c>
      <c r="E98" s="384" t="s">
        <v>832</v>
      </c>
      <c r="F98" s="96" t="s">
        <v>479</v>
      </c>
      <c r="G98" s="504">
        <v>4700</v>
      </c>
      <c r="H98" s="506"/>
      <c r="I98" s="504" t="s">
        <v>1197</v>
      </c>
      <c r="J98" s="85"/>
      <c r="K98" s="504"/>
      <c r="L98" s="505">
        <v>630</v>
      </c>
      <c r="M98" s="384"/>
    </row>
    <row r="99" spans="1:13" ht="18" customHeight="1" x14ac:dyDescent="0.2">
      <c r="A99" s="96">
        <v>90</v>
      </c>
      <c r="B99" s="532" t="s">
        <v>1237</v>
      </c>
      <c r="C99" s="304" t="s">
        <v>329</v>
      </c>
      <c r="D99" s="385" t="s">
        <v>831</v>
      </c>
      <c r="E99" s="384" t="s">
        <v>832</v>
      </c>
      <c r="F99" s="96" t="s">
        <v>479</v>
      </c>
      <c r="G99" s="504">
        <v>14000</v>
      </c>
      <c r="H99" s="85"/>
      <c r="I99" s="384" t="s">
        <v>1232</v>
      </c>
      <c r="J99" s="85"/>
      <c r="K99" s="4"/>
      <c r="L99" s="384">
        <v>1890</v>
      </c>
      <c r="M99" s="384"/>
    </row>
    <row r="100" spans="1:13" ht="18" customHeight="1" x14ac:dyDescent="0.2">
      <c r="A100" s="96">
        <v>91</v>
      </c>
      <c r="B100" s="532" t="s">
        <v>1237</v>
      </c>
      <c r="C100" s="304" t="s">
        <v>329</v>
      </c>
      <c r="D100" s="385" t="s">
        <v>831</v>
      </c>
      <c r="E100" s="384" t="s">
        <v>832</v>
      </c>
      <c r="F100" s="96" t="s">
        <v>479</v>
      </c>
      <c r="G100" s="504">
        <v>400</v>
      </c>
      <c r="H100" s="506"/>
      <c r="I100" s="504" t="s">
        <v>1198</v>
      </c>
      <c r="J100" s="85"/>
      <c r="K100" s="504"/>
      <c r="L100" s="504">
        <v>340</v>
      </c>
      <c r="M100" s="384"/>
    </row>
    <row r="101" spans="1:13" ht="18" customHeight="1" x14ac:dyDescent="0.2">
      <c r="A101" s="96">
        <v>92</v>
      </c>
      <c r="B101" s="532" t="s">
        <v>1237</v>
      </c>
      <c r="C101" s="304" t="s">
        <v>329</v>
      </c>
      <c r="D101" s="385" t="s">
        <v>831</v>
      </c>
      <c r="E101" s="384" t="s">
        <v>832</v>
      </c>
      <c r="F101" s="96" t="s">
        <v>479</v>
      </c>
      <c r="G101" s="504">
        <v>300</v>
      </c>
      <c r="H101" s="506"/>
      <c r="I101" s="504" t="s">
        <v>1199</v>
      </c>
      <c r="J101" s="85"/>
      <c r="K101" s="504"/>
      <c r="L101" s="504">
        <v>330</v>
      </c>
      <c r="M101" s="384"/>
    </row>
    <row r="102" spans="1:13" ht="18" customHeight="1" x14ac:dyDescent="0.2">
      <c r="A102" s="96">
        <v>93</v>
      </c>
      <c r="B102" s="532" t="s">
        <v>1237</v>
      </c>
      <c r="C102" s="304" t="s">
        <v>329</v>
      </c>
      <c r="D102" s="385" t="s">
        <v>831</v>
      </c>
      <c r="E102" s="384" t="s">
        <v>832</v>
      </c>
      <c r="F102" s="96" t="s">
        <v>479</v>
      </c>
      <c r="G102" s="504">
        <v>2000</v>
      </c>
      <c r="H102" s="506"/>
      <c r="I102" s="504" t="s">
        <v>1200</v>
      </c>
      <c r="J102" s="85"/>
      <c r="K102" s="504"/>
      <c r="L102" s="504">
        <v>440</v>
      </c>
      <c r="M102" s="384"/>
    </row>
    <row r="103" spans="1:13" ht="18" customHeight="1" x14ac:dyDescent="0.2">
      <c r="A103" s="96">
        <v>94</v>
      </c>
      <c r="B103" s="532" t="s">
        <v>1237</v>
      </c>
      <c r="C103" s="304" t="s">
        <v>329</v>
      </c>
      <c r="D103" s="385" t="s">
        <v>831</v>
      </c>
      <c r="E103" s="384" t="s">
        <v>832</v>
      </c>
      <c r="F103" s="96" t="s">
        <v>479</v>
      </c>
      <c r="G103" s="504">
        <v>2500</v>
      </c>
      <c r="H103" s="506"/>
      <c r="I103" s="504" t="s">
        <v>1201</v>
      </c>
      <c r="J103" s="85"/>
      <c r="K103" s="504"/>
      <c r="L103" s="504">
        <v>450</v>
      </c>
      <c r="M103" s="384"/>
    </row>
    <row r="104" spans="1:13" ht="18" customHeight="1" x14ac:dyDescent="0.2">
      <c r="A104" s="96">
        <v>95</v>
      </c>
      <c r="B104" s="532" t="s">
        <v>1237</v>
      </c>
      <c r="C104" s="304" t="s">
        <v>329</v>
      </c>
      <c r="D104" s="385" t="s">
        <v>831</v>
      </c>
      <c r="E104" s="384" t="s">
        <v>832</v>
      </c>
      <c r="F104" s="96" t="s">
        <v>479</v>
      </c>
      <c r="G104" s="504">
        <v>2500</v>
      </c>
      <c r="H104" s="85"/>
      <c r="I104" s="384" t="s">
        <v>1232</v>
      </c>
      <c r="J104" s="85"/>
      <c r="K104" s="4"/>
      <c r="L104" s="384">
        <v>710</v>
      </c>
      <c r="M104" s="384"/>
    </row>
    <row r="105" spans="1:13" ht="18" customHeight="1" x14ac:dyDescent="0.2">
      <c r="A105" s="96">
        <v>96</v>
      </c>
      <c r="B105" s="532" t="s">
        <v>1237</v>
      </c>
      <c r="C105" s="304" t="s">
        <v>329</v>
      </c>
      <c r="D105" s="385" t="s">
        <v>831</v>
      </c>
      <c r="E105" s="384" t="s">
        <v>832</v>
      </c>
      <c r="F105" s="96" t="s">
        <v>479</v>
      </c>
      <c r="G105" s="504">
        <v>350</v>
      </c>
      <c r="H105" s="506"/>
      <c r="I105" s="504" t="s">
        <v>1202</v>
      </c>
      <c r="J105" s="85"/>
      <c r="K105" s="504"/>
      <c r="L105" s="504">
        <v>240</v>
      </c>
      <c r="M105" s="384"/>
    </row>
    <row r="106" spans="1:13" ht="18" customHeight="1" x14ac:dyDescent="0.2">
      <c r="A106" s="96">
        <v>97</v>
      </c>
      <c r="B106" s="532" t="s">
        <v>1237</v>
      </c>
      <c r="C106" s="304" t="s">
        <v>329</v>
      </c>
      <c r="D106" s="385" t="s">
        <v>831</v>
      </c>
      <c r="E106" s="384" t="s">
        <v>832</v>
      </c>
      <c r="F106" s="96" t="s">
        <v>479</v>
      </c>
      <c r="G106" s="504">
        <v>350</v>
      </c>
      <c r="H106" s="506"/>
      <c r="I106" s="504" t="s">
        <v>1202</v>
      </c>
      <c r="J106" s="85"/>
      <c r="K106" s="504"/>
      <c r="L106" s="504">
        <v>240</v>
      </c>
      <c r="M106" s="384"/>
    </row>
    <row r="107" spans="1:13" ht="18" customHeight="1" x14ac:dyDescent="0.2">
      <c r="A107" s="96">
        <v>98</v>
      </c>
      <c r="B107" s="532" t="s">
        <v>1237</v>
      </c>
      <c r="C107" s="304" t="s">
        <v>329</v>
      </c>
      <c r="D107" s="385" t="s">
        <v>831</v>
      </c>
      <c r="E107" s="384" t="s">
        <v>832</v>
      </c>
      <c r="F107" s="96" t="s">
        <v>479</v>
      </c>
      <c r="G107" s="504">
        <v>300</v>
      </c>
      <c r="H107" s="506"/>
      <c r="I107" s="504" t="s">
        <v>1203</v>
      </c>
      <c r="J107" s="85"/>
      <c r="K107" s="504"/>
      <c r="L107" s="504">
        <v>300</v>
      </c>
      <c r="M107" s="384"/>
    </row>
    <row r="108" spans="1:13" ht="18" customHeight="1" x14ac:dyDescent="0.2">
      <c r="A108" s="96">
        <v>99</v>
      </c>
      <c r="B108" s="532" t="s">
        <v>1237</v>
      </c>
      <c r="C108" s="304" t="s">
        <v>329</v>
      </c>
      <c r="D108" s="385" t="s">
        <v>831</v>
      </c>
      <c r="E108" s="384" t="s">
        <v>832</v>
      </c>
      <c r="F108" s="96" t="s">
        <v>479</v>
      </c>
      <c r="G108" s="504">
        <v>3600</v>
      </c>
      <c r="H108" s="506"/>
      <c r="I108" s="504" t="s">
        <v>1204</v>
      </c>
      <c r="J108" s="85"/>
      <c r="K108" s="504"/>
      <c r="L108" s="504">
        <v>540</v>
      </c>
      <c r="M108" s="384"/>
    </row>
    <row r="109" spans="1:13" ht="18" customHeight="1" x14ac:dyDescent="0.2">
      <c r="A109" s="96">
        <v>100</v>
      </c>
      <c r="B109" s="532" t="s">
        <v>1237</v>
      </c>
      <c r="C109" s="304" t="s">
        <v>329</v>
      </c>
      <c r="D109" s="385" t="s">
        <v>831</v>
      </c>
      <c r="E109" s="384" t="s">
        <v>832</v>
      </c>
      <c r="F109" s="96" t="s">
        <v>479</v>
      </c>
      <c r="G109" s="504">
        <v>1100</v>
      </c>
      <c r="H109" s="506"/>
      <c r="I109" s="504" t="s">
        <v>1205</v>
      </c>
      <c r="J109" s="85"/>
      <c r="K109" s="504"/>
      <c r="L109" s="504">
        <v>400</v>
      </c>
      <c r="M109" s="384"/>
    </row>
    <row r="110" spans="1:13" ht="18" customHeight="1" x14ac:dyDescent="0.2">
      <c r="A110" s="96">
        <v>101</v>
      </c>
      <c r="B110" s="532" t="s">
        <v>1237</v>
      </c>
      <c r="C110" s="304" t="s">
        <v>329</v>
      </c>
      <c r="D110" s="385" t="s">
        <v>831</v>
      </c>
      <c r="E110" s="384" t="s">
        <v>832</v>
      </c>
      <c r="F110" s="96" t="s">
        <v>479</v>
      </c>
      <c r="G110" s="504">
        <v>900</v>
      </c>
      <c r="H110" s="506"/>
      <c r="I110" s="504" t="s">
        <v>1206</v>
      </c>
      <c r="J110" s="85"/>
      <c r="K110" s="504"/>
      <c r="L110" s="504">
        <v>370</v>
      </c>
      <c r="M110" s="384"/>
    </row>
    <row r="111" spans="1:13" ht="18" customHeight="1" x14ac:dyDescent="0.2">
      <c r="A111" s="96">
        <v>102</v>
      </c>
      <c r="B111" s="532" t="s">
        <v>1237</v>
      </c>
      <c r="C111" s="304" t="s">
        <v>329</v>
      </c>
      <c r="D111" s="385" t="s">
        <v>831</v>
      </c>
      <c r="E111" s="384" t="s">
        <v>832</v>
      </c>
      <c r="F111" s="96" t="s">
        <v>479</v>
      </c>
      <c r="G111" s="504">
        <v>1000</v>
      </c>
      <c r="H111" s="85"/>
      <c r="I111" s="504" t="s">
        <v>1207</v>
      </c>
      <c r="J111" s="85"/>
      <c r="K111" s="4"/>
      <c r="L111" s="384">
        <v>450</v>
      </c>
      <c r="M111" s="384"/>
    </row>
    <row r="112" spans="1:13" ht="18" customHeight="1" x14ac:dyDescent="0.2">
      <c r="A112" s="96">
        <v>103</v>
      </c>
      <c r="B112" s="532" t="s">
        <v>1237</v>
      </c>
      <c r="C112" s="304" t="s">
        <v>329</v>
      </c>
      <c r="D112" s="385" t="s">
        <v>831</v>
      </c>
      <c r="E112" s="384" t="s">
        <v>832</v>
      </c>
      <c r="F112" s="96" t="s">
        <v>479</v>
      </c>
      <c r="G112" s="504">
        <v>1500</v>
      </c>
      <c r="H112" s="506"/>
      <c r="I112" s="504" t="s">
        <v>1208</v>
      </c>
      <c r="J112" s="85"/>
      <c r="K112" s="504"/>
      <c r="L112" s="504">
        <v>500</v>
      </c>
      <c r="M112" s="384"/>
    </row>
    <row r="113" spans="1:13" ht="18" customHeight="1" x14ac:dyDescent="0.2">
      <c r="A113" s="96">
        <v>104</v>
      </c>
      <c r="B113" s="532" t="s">
        <v>1237</v>
      </c>
      <c r="C113" s="304" t="s">
        <v>329</v>
      </c>
      <c r="D113" s="385" t="s">
        <v>831</v>
      </c>
      <c r="E113" s="384" t="s">
        <v>832</v>
      </c>
      <c r="F113" s="96" t="s">
        <v>479</v>
      </c>
      <c r="G113" s="504">
        <v>1800</v>
      </c>
      <c r="H113" s="506"/>
      <c r="I113" s="504" t="s">
        <v>1209</v>
      </c>
      <c r="J113" s="85"/>
      <c r="K113" s="504"/>
      <c r="L113" s="504">
        <v>370</v>
      </c>
      <c r="M113" s="384"/>
    </row>
    <row r="114" spans="1:13" ht="18" customHeight="1" x14ac:dyDescent="0.2">
      <c r="A114" s="96">
        <v>105</v>
      </c>
      <c r="B114" s="532" t="s">
        <v>1237</v>
      </c>
      <c r="C114" s="304" t="s">
        <v>329</v>
      </c>
      <c r="D114" s="385" t="s">
        <v>831</v>
      </c>
      <c r="E114" s="384" t="s">
        <v>832</v>
      </c>
      <c r="F114" s="96" t="s">
        <v>479</v>
      </c>
      <c r="G114" s="504">
        <v>400</v>
      </c>
      <c r="H114" s="506"/>
      <c r="I114" s="504" t="s">
        <v>1210</v>
      </c>
      <c r="J114" s="85"/>
      <c r="K114" s="504"/>
      <c r="L114" s="504">
        <v>257</v>
      </c>
      <c r="M114" s="384"/>
    </row>
    <row r="115" spans="1:13" ht="18" customHeight="1" x14ac:dyDescent="0.2">
      <c r="A115" s="96">
        <v>106</v>
      </c>
      <c r="B115" s="532" t="s">
        <v>1237</v>
      </c>
      <c r="C115" s="304" t="s">
        <v>329</v>
      </c>
      <c r="D115" s="385" t="s">
        <v>831</v>
      </c>
      <c r="E115" s="384" t="s">
        <v>832</v>
      </c>
      <c r="F115" s="96" t="s">
        <v>479</v>
      </c>
      <c r="G115" s="504">
        <v>2000</v>
      </c>
      <c r="H115" s="85"/>
      <c r="I115" s="504" t="s">
        <v>1211</v>
      </c>
      <c r="J115" s="85"/>
      <c r="K115" s="4"/>
      <c r="L115" s="384">
        <v>440</v>
      </c>
      <c r="M115" s="384"/>
    </row>
    <row r="116" spans="1:13" ht="18" customHeight="1" x14ac:dyDescent="0.2">
      <c r="A116" s="96">
        <v>107</v>
      </c>
      <c r="B116" s="532" t="s">
        <v>1237</v>
      </c>
      <c r="C116" s="304" t="s">
        <v>329</v>
      </c>
      <c r="D116" s="385" t="s">
        <v>831</v>
      </c>
      <c r="E116" s="384" t="s">
        <v>832</v>
      </c>
      <c r="F116" s="96" t="s">
        <v>479</v>
      </c>
      <c r="G116" s="504">
        <v>600</v>
      </c>
      <c r="H116" s="506"/>
      <c r="I116" s="504" t="s">
        <v>1212</v>
      </c>
      <c r="J116" s="85"/>
      <c r="K116" s="504"/>
      <c r="L116" s="504">
        <v>410</v>
      </c>
      <c r="M116" s="384"/>
    </row>
    <row r="117" spans="1:13" ht="18" customHeight="1" x14ac:dyDescent="0.2">
      <c r="A117" s="96">
        <v>108</v>
      </c>
      <c r="B117" s="532" t="s">
        <v>1237</v>
      </c>
      <c r="C117" s="304" t="s">
        <v>329</v>
      </c>
      <c r="D117" s="385" t="s">
        <v>831</v>
      </c>
      <c r="E117" s="384" t="s">
        <v>832</v>
      </c>
      <c r="F117" s="96" t="s">
        <v>479</v>
      </c>
      <c r="G117" s="504">
        <v>800</v>
      </c>
      <c r="H117" s="506"/>
      <c r="I117" s="504" t="s">
        <v>1213</v>
      </c>
      <c r="J117" s="85"/>
      <c r="K117" s="504"/>
      <c r="L117" s="504">
        <v>430</v>
      </c>
      <c r="M117" s="384"/>
    </row>
    <row r="118" spans="1:13" ht="18" customHeight="1" x14ac:dyDescent="0.2">
      <c r="A118" s="96">
        <v>109</v>
      </c>
      <c r="B118" s="532" t="s">
        <v>1237</v>
      </c>
      <c r="C118" s="304" t="s">
        <v>329</v>
      </c>
      <c r="D118" s="385" t="s">
        <v>831</v>
      </c>
      <c r="E118" s="384" t="s">
        <v>832</v>
      </c>
      <c r="F118" s="96" t="s">
        <v>479</v>
      </c>
      <c r="G118" s="504">
        <v>100</v>
      </c>
      <c r="H118" s="506"/>
      <c r="I118" s="504" t="s">
        <v>1214</v>
      </c>
      <c r="J118" s="85"/>
      <c r="K118" s="504"/>
      <c r="L118" s="504">
        <v>190</v>
      </c>
      <c r="M118" s="384"/>
    </row>
    <row r="119" spans="1:13" ht="18" customHeight="1" x14ac:dyDescent="0.2">
      <c r="A119" s="96">
        <v>110</v>
      </c>
      <c r="B119" s="532" t="s">
        <v>1237</v>
      </c>
      <c r="C119" s="304" t="s">
        <v>329</v>
      </c>
      <c r="D119" s="385" t="s">
        <v>831</v>
      </c>
      <c r="E119" s="384" t="s">
        <v>832</v>
      </c>
      <c r="F119" s="96" t="s">
        <v>479</v>
      </c>
      <c r="G119" s="504">
        <v>300</v>
      </c>
      <c r="H119" s="506"/>
      <c r="I119" s="504" t="s">
        <v>1215</v>
      </c>
      <c r="J119" s="85"/>
      <c r="K119" s="504"/>
      <c r="L119" s="504">
        <v>300</v>
      </c>
      <c r="M119" s="384"/>
    </row>
    <row r="120" spans="1:13" ht="18" customHeight="1" x14ac:dyDescent="0.2">
      <c r="A120" s="96">
        <v>111</v>
      </c>
      <c r="B120" s="532" t="s">
        <v>1237</v>
      </c>
      <c r="C120" s="304" t="s">
        <v>329</v>
      </c>
      <c r="D120" s="385" t="s">
        <v>831</v>
      </c>
      <c r="E120" s="384" t="s">
        <v>832</v>
      </c>
      <c r="F120" s="96" t="s">
        <v>479</v>
      </c>
      <c r="G120" s="504">
        <v>2000</v>
      </c>
      <c r="H120" s="506"/>
      <c r="I120" s="504" t="s">
        <v>1216</v>
      </c>
      <c r="J120" s="85"/>
      <c r="K120" s="504"/>
      <c r="L120" s="504">
        <v>440</v>
      </c>
      <c r="M120" s="384"/>
    </row>
    <row r="121" spans="1:13" ht="18" customHeight="1" x14ac:dyDescent="0.2">
      <c r="A121" s="96">
        <v>112</v>
      </c>
      <c r="B121" s="532" t="s">
        <v>1237</v>
      </c>
      <c r="C121" s="304" t="s">
        <v>329</v>
      </c>
      <c r="D121" s="385" t="s">
        <v>831</v>
      </c>
      <c r="E121" s="384" t="s">
        <v>832</v>
      </c>
      <c r="F121" s="96" t="s">
        <v>479</v>
      </c>
      <c r="G121" s="504">
        <v>3700</v>
      </c>
      <c r="H121" s="506"/>
      <c r="I121" s="504" t="s">
        <v>1217</v>
      </c>
      <c r="J121" s="85"/>
      <c r="K121" s="504"/>
      <c r="L121" s="504">
        <v>570</v>
      </c>
      <c r="M121" s="384"/>
    </row>
    <row r="122" spans="1:13" ht="18" customHeight="1" x14ac:dyDescent="0.2">
      <c r="A122" s="96">
        <v>113</v>
      </c>
      <c r="B122" s="532" t="s">
        <v>1237</v>
      </c>
      <c r="C122" s="304" t="s">
        <v>329</v>
      </c>
      <c r="D122" s="385" t="s">
        <v>831</v>
      </c>
      <c r="E122" s="384" t="s">
        <v>832</v>
      </c>
      <c r="F122" s="96" t="s">
        <v>479</v>
      </c>
      <c r="G122" s="504">
        <v>1500</v>
      </c>
      <c r="H122" s="85"/>
      <c r="I122" s="504" t="s">
        <v>1208</v>
      </c>
      <c r="J122" s="85"/>
      <c r="K122" s="4"/>
      <c r="L122" s="384">
        <v>360</v>
      </c>
      <c r="M122" s="384"/>
    </row>
    <row r="123" spans="1:13" ht="18" customHeight="1" x14ac:dyDescent="0.2">
      <c r="A123" s="96">
        <v>114</v>
      </c>
      <c r="B123" s="532" t="s">
        <v>1237</v>
      </c>
      <c r="C123" s="304" t="s">
        <v>329</v>
      </c>
      <c r="D123" s="385" t="s">
        <v>831</v>
      </c>
      <c r="E123" s="384" t="s">
        <v>832</v>
      </c>
      <c r="F123" s="96" t="s">
        <v>479</v>
      </c>
      <c r="G123" s="504">
        <v>3000</v>
      </c>
      <c r="H123" s="506"/>
      <c r="I123" s="504" t="s">
        <v>1218</v>
      </c>
      <c r="J123" s="85"/>
      <c r="K123" s="504"/>
      <c r="L123" s="504">
        <v>490</v>
      </c>
      <c r="M123" s="384"/>
    </row>
    <row r="124" spans="1:13" ht="18" customHeight="1" x14ac:dyDescent="0.2">
      <c r="A124" s="96">
        <v>115</v>
      </c>
      <c r="B124" s="532" t="s">
        <v>1237</v>
      </c>
      <c r="C124" s="304" t="s">
        <v>329</v>
      </c>
      <c r="D124" s="385" t="s">
        <v>831</v>
      </c>
      <c r="E124" s="384" t="s">
        <v>832</v>
      </c>
      <c r="F124" s="96" t="s">
        <v>479</v>
      </c>
      <c r="G124" s="504">
        <v>1200</v>
      </c>
      <c r="H124" s="506"/>
      <c r="I124" s="504" t="s">
        <v>1219</v>
      </c>
      <c r="J124" s="85"/>
      <c r="K124" s="504"/>
      <c r="L124" s="504">
        <v>355</v>
      </c>
      <c r="M124" s="384"/>
    </row>
    <row r="125" spans="1:13" ht="18" customHeight="1" x14ac:dyDescent="0.2">
      <c r="A125" s="96">
        <v>116</v>
      </c>
      <c r="B125" s="532" t="s">
        <v>1237</v>
      </c>
      <c r="C125" s="304" t="s">
        <v>329</v>
      </c>
      <c r="D125" s="385" t="s">
        <v>831</v>
      </c>
      <c r="E125" s="384" t="s">
        <v>832</v>
      </c>
      <c r="F125" s="96" t="s">
        <v>479</v>
      </c>
      <c r="G125" s="504">
        <v>2000</v>
      </c>
      <c r="H125" s="506"/>
      <c r="I125" s="504" t="s">
        <v>1220</v>
      </c>
      <c r="J125" s="85"/>
      <c r="K125" s="504"/>
      <c r="L125" s="504">
        <v>270</v>
      </c>
      <c r="M125" s="384"/>
    </row>
    <row r="126" spans="1:13" ht="18" customHeight="1" x14ac:dyDescent="0.2">
      <c r="A126" s="96">
        <v>117</v>
      </c>
      <c r="B126" s="532" t="s">
        <v>1237</v>
      </c>
      <c r="C126" s="304" t="s">
        <v>329</v>
      </c>
      <c r="D126" s="385" t="s">
        <v>831</v>
      </c>
      <c r="E126" s="384" t="s">
        <v>832</v>
      </c>
      <c r="F126" s="96" t="s">
        <v>479</v>
      </c>
      <c r="G126" s="504">
        <v>2000</v>
      </c>
      <c r="H126" s="506"/>
      <c r="I126" s="504" t="s">
        <v>1221</v>
      </c>
      <c r="J126" s="85"/>
      <c r="K126" s="504"/>
      <c r="L126" s="504">
        <v>270</v>
      </c>
      <c r="M126" s="384"/>
    </row>
    <row r="127" spans="1:13" ht="18" customHeight="1" x14ac:dyDescent="0.2">
      <c r="A127" s="96">
        <v>118</v>
      </c>
      <c r="B127" s="532" t="s">
        <v>1237</v>
      </c>
      <c r="C127" s="304" t="s">
        <v>329</v>
      </c>
      <c r="D127" s="385" t="s">
        <v>831</v>
      </c>
      <c r="E127" s="384" t="s">
        <v>832</v>
      </c>
      <c r="F127" s="96" t="s">
        <v>479</v>
      </c>
      <c r="G127" s="504">
        <v>2000</v>
      </c>
      <c r="H127" s="506"/>
      <c r="I127" s="504" t="s">
        <v>1222</v>
      </c>
      <c r="J127" s="85"/>
      <c r="K127" s="504"/>
      <c r="L127" s="504">
        <v>270</v>
      </c>
      <c r="M127" s="384"/>
    </row>
    <row r="128" spans="1:13" ht="18" customHeight="1" x14ac:dyDescent="0.2">
      <c r="A128" s="96">
        <v>119</v>
      </c>
      <c r="B128" s="532" t="s">
        <v>1237</v>
      </c>
      <c r="C128" s="304" t="s">
        <v>329</v>
      </c>
      <c r="D128" s="385" t="s">
        <v>831</v>
      </c>
      <c r="E128" s="384" t="s">
        <v>832</v>
      </c>
      <c r="F128" s="96" t="s">
        <v>479</v>
      </c>
      <c r="G128" s="504">
        <v>1500</v>
      </c>
      <c r="H128" s="506"/>
      <c r="I128" s="504" t="s">
        <v>1223</v>
      </c>
      <c r="J128" s="85"/>
      <c r="K128" s="504"/>
      <c r="L128" s="504">
        <v>250</v>
      </c>
      <c r="M128" s="384"/>
    </row>
    <row r="129" spans="1:13" ht="18" customHeight="1" x14ac:dyDescent="0.2">
      <c r="A129" s="96">
        <v>120</v>
      </c>
      <c r="B129" s="532" t="s">
        <v>1237</v>
      </c>
      <c r="C129" s="304" t="s">
        <v>329</v>
      </c>
      <c r="D129" s="385" t="s">
        <v>831</v>
      </c>
      <c r="E129" s="384" t="s">
        <v>832</v>
      </c>
      <c r="F129" s="96" t="s">
        <v>479</v>
      </c>
      <c r="G129" s="504">
        <v>800</v>
      </c>
      <c r="H129" s="506"/>
      <c r="I129" s="504" t="s">
        <v>1224</v>
      </c>
      <c r="J129" s="85"/>
      <c r="K129" s="504"/>
      <c r="L129" s="504">
        <v>190</v>
      </c>
      <c r="M129" s="384"/>
    </row>
    <row r="130" spans="1:13" ht="18" customHeight="1" x14ac:dyDescent="0.2">
      <c r="A130" s="96">
        <v>121</v>
      </c>
      <c r="B130" s="532" t="s">
        <v>1237</v>
      </c>
      <c r="C130" s="304" t="s">
        <v>329</v>
      </c>
      <c r="D130" s="385" t="s">
        <v>831</v>
      </c>
      <c r="E130" s="384" t="s">
        <v>832</v>
      </c>
      <c r="F130" s="96" t="s">
        <v>479</v>
      </c>
      <c r="G130" s="504">
        <v>800</v>
      </c>
      <c r="H130" s="506"/>
      <c r="I130" s="504" t="s">
        <v>1225</v>
      </c>
      <c r="J130" s="85"/>
      <c r="K130" s="504"/>
      <c r="L130" s="504">
        <v>190</v>
      </c>
      <c r="M130" s="384"/>
    </row>
    <row r="131" spans="1:13" ht="18" customHeight="1" x14ac:dyDescent="0.2">
      <c r="A131" s="96">
        <v>122</v>
      </c>
      <c r="B131" s="532" t="s">
        <v>1237</v>
      </c>
      <c r="C131" s="304" t="s">
        <v>329</v>
      </c>
      <c r="D131" s="385" t="s">
        <v>831</v>
      </c>
      <c r="E131" s="384" t="s">
        <v>832</v>
      </c>
      <c r="F131" s="96" t="s">
        <v>479</v>
      </c>
      <c r="G131" s="504">
        <v>2500</v>
      </c>
      <c r="H131" s="85"/>
      <c r="I131" s="504" t="s">
        <v>1226</v>
      </c>
      <c r="J131" s="85"/>
      <c r="K131" s="4"/>
      <c r="L131" s="384">
        <v>520</v>
      </c>
      <c r="M131" s="384"/>
    </row>
    <row r="132" spans="1:13" ht="18" customHeight="1" x14ac:dyDescent="0.2">
      <c r="A132" s="96">
        <v>123</v>
      </c>
      <c r="B132" s="532" t="s">
        <v>1237</v>
      </c>
      <c r="C132" s="304" t="s">
        <v>329</v>
      </c>
      <c r="D132" s="385" t="s">
        <v>831</v>
      </c>
      <c r="E132" s="384" t="s">
        <v>832</v>
      </c>
      <c r="F132" s="96" t="s">
        <v>479</v>
      </c>
      <c r="G132" s="504">
        <v>1500</v>
      </c>
      <c r="H132" s="506"/>
      <c r="I132" s="504" t="s">
        <v>1227</v>
      </c>
      <c r="J132" s="85"/>
      <c r="K132" s="504"/>
      <c r="L132" s="504">
        <v>290</v>
      </c>
      <c r="M132" s="384"/>
    </row>
    <row r="133" spans="1:13" ht="18" customHeight="1" x14ac:dyDescent="0.2">
      <c r="A133" s="96">
        <v>124</v>
      </c>
      <c r="B133" s="532" t="s">
        <v>1237</v>
      </c>
      <c r="C133" s="304" t="s">
        <v>329</v>
      </c>
      <c r="D133" s="385" t="s">
        <v>831</v>
      </c>
      <c r="E133" s="384" t="s">
        <v>832</v>
      </c>
      <c r="F133" s="96" t="s">
        <v>479</v>
      </c>
      <c r="G133" s="504">
        <v>1500</v>
      </c>
      <c r="H133" s="506"/>
      <c r="I133" s="504" t="s">
        <v>1228</v>
      </c>
      <c r="J133" s="85"/>
      <c r="K133" s="504"/>
      <c r="L133" s="504">
        <v>290</v>
      </c>
      <c r="M133" s="384"/>
    </row>
    <row r="134" spans="1:13" ht="18" customHeight="1" x14ac:dyDescent="0.2">
      <c r="A134" s="96">
        <v>125</v>
      </c>
      <c r="B134" s="532" t="s">
        <v>1237</v>
      </c>
      <c r="C134" s="304" t="s">
        <v>329</v>
      </c>
      <c r="D134" s="385" t="s">
        <v>831</v>
      </c>
      <c r="E134" s="384" t="s">
        <v>832</v>
      </c>
      <c r="F134" s="96" t="s">
        <v>479</v>
      </c>
      <c r="G134" s="504">
        <v>1500</v>
      </c>
      <c r="H134" s="506"/>
      <c r="I134" s="504" t="s">
        <v>1229</v>
      </c>
      <c r="J134" s="85"/>
      <c r="K134" s="504"/>
      <c r="L134" s="504">
        <v>290</v>
      </c>
      <c r="M134" s="384"/>
    </row>
    <row r="135" spans="1:13" ht="18" customHeight="1" x14ac:dyDescent="0.2">
      <c r="A135" s="96">
        <v>126</v>
      </c>
      <c r="B135" s="531" t="s">
        <v>1253</v>
      </c>
      <c r="C135" s="304" t="s">
        <v>329</v>
      </c>
      <c r="D135" s="385" t="s">
        <v>833</v>
      </c>
      <c r="E135" s="384" t="s">
        <v>834</v>
      </c>
      <c r="F135" s="96" t="s">
        <v>479</v>
      </c>
      <c r="G135" s="85"/>
      <c r="H135" s="85"/>
      <c r="I135" s="85"/>
      <c r="J135" s="85"/>
      <c r="K135" s="4"/>
      <c r="L135" s="384">
        <v>126781</v>
      </c>
      <c r="M135" s="384" t="s">
        <v>836</v>
      </c>
    </row>
    <row r="136" spans="1:13" ht="18" customHeight="1" x14ac:dyDescent="0.2">
      <c r="A136" s="96">
        <v>127</v>
      </c>
      <c r="B136" s="531" t="s">
        <v>1250</v>
      </c>
      <c r="C136" s="304" t="s">
        <v>329</v>
      </c>
      <c r="D136" s="385" t="s">
        <v>835</v>
      </c>
      <c r="E136" s="384" t="s">
        <v>830</v>
      </c>
      <c r="F136" s="96" t="s">
        <v>479</v>
      </c>
      <c r="G136" s="85"/>
      <c r="H136" s="85"/>
      <c r="I136" s="85"/>
      <c r="J136" s="85"/>
      <c r="K136" s="4"/>
      <c r="L136" s="384">
        <v>900</v>
      </c>
      <c r="M136" s="384" t="s">
        <v>837</v>
      </c>
    </row>
    <row r="137" spans="1:13" ht="18" customHeight="1" x14ac:dyDescent="0.2">
      <c r="A137" s="85" t="s">
        <v>259</v>
      </c>
      <c r="B137" s="533"/>
      <c r="C137" s="304"/>
      <c r="D137" s="85"/>
      <c r="E137" s="85"/>
      <c r="F137" s="85"/>
      <c r="G137" s="85"/>
      <c r="H137" s="85"/>
      <c r="I137" s="85"/>
      <c r="J137" s="85"/>
      <c r="K137" s="4"/>
      <c r="L137" s="4"/>
      <c r="M137" s="85"/>
    </row>
    <row r="138" spans="1:13" ht="15" x14ac:dyDescent="0.3">
      <c r="A138" s="85"/>
      <c r="B138" s="533"/>
      <c r="C138" s="304"/>
      <c r="D138" s="97"/>
      <c r="E138" s="97"/>
      <c r="F138" s="97"/>
      <c r="G138" s="97"/>
      <c r="H138" s="85"/>
      <c r="I138" s="85"/>
      <c r="J138" s="85"/>
      <c r="K138" s="85" t="s">
        <v>423</v>
      </c>
      <c r="L138" s="84">
        <f>SUM(L10:L137)</f>
        <v>539905.06000000006</v>
      </c>
      <c r="M138" s="85"/>
    </row>
    <row r="139" spans="1:13" ht="15" x14ac:dyDescent="0.3">
      <c r="A139" s="202"/>
      <c r="B139" s="534"/>
      <c r="C139" s="202"/>
      <c r="D139" s="202"/>
      <c r="E139" s="202"/>
      <c r="F139" s="202"/>
      <c r="G139" s="202"/>
      <c r="H139" s="202"/>
      <c r="I139" s="202"/>
      <c r="J139" s="202"/>
      <c r="K139" s="202"/>
      <c r="L139" s="176"/>
    </row>
    <row r="140" spans="1:13" ht="15" x14ac:dyDescent="0.3">
      <c r="A140" s="203" t="s">
        <v>424</v>
      </c>
      <c r="B140" s="535"/>
      <c r="C140" s="203"/>
      <c r="D140" s="202"/>
      <c r="E140" s="202"/>
      <c r="F140" s="202"/>
      <c r="G140" s="202"/>
      <c r="H140" s="202"/>
      <c r="I140" s="202"/>
      <c r="J140" s="202"/>
      <c r="K140" s="202"/>
      <c r="L140" s="176"/>
    </row>
    <row r="141" spans="1:13" ht="15" x14ac:dyDescent="0.3">
      <c r="A141" s="203" t="s">
        <v>425</v>
      </c>
      <c r="B141" s="535"/>
      <c r="C141" s="203"/>
      <c r="D141" s="202"/>
      <c r="E141" s="202"/>
      <c r="F141" s="202"/>
      <c r="G141" s="202"/>
      <c r="H141" s="202"/>
      <c r="I141" s="202"/>
      <c r="J141" s="202"/>
      <c r="K141" s="202"/>
      <c r="L141" s="176"/>
    </row>
    <row r="142" spans="1:13" ht="15" x14ac:dyDescent="0.3">
      <c r="A142" s="192" t="s">
        <v>426</v>
      </c>
      <c r="B142" s="536"/>
      <c r="C142" s="203"/>
      <c r="D142" s="176"/>
      <c r="E142" s="176"/>
      <c r="F142" s="176"/>
      <c r="G142" s="176"/>
      <c r="H142" s="176"/>
      <c r="I142" s="176"/>
      <c r="J142" s="176"/>
      <c r="K142" s="176"/>
      <c r="L142" s="176"/>
    </row>
    <row r="143" spans="1:13" ht="15" x14ac:dyDescent="0.3">
      <c r="A143" s="192" t="s">
        <v>427</v>
      </c>
      <c r="B143" s="536"/>
      <c r="C143" s="203"/>
      <c r="D143" s="176"/>
      <c r="E143" s="176"/>
      <c r="F143" s="176"/>
      <c r="G143" s="176"/>
      <c r="H143" s="176"/>
      <c r="I143" s="176"/>
      <c r="J143" s="176"/>
      <c r="K143" s="176"/>
      <c r="L143" s="176"/>
    </row>
    <row r="144" spans="1:13" ht="15" customHeight="1" x14ac:dyDescent="0.2">
      <c r="A144" s="562" t="s">
        <v>442</v>
      </c>
      <c r="B144" s="562"/>
      <c r="C144" s="562"/>
      <c r="D144" s="562"/>
      <c r="E144" s="562"/>
      <c r="F144" s="562"/>
      <c r="G144" s="562"/>
      <c r="H144" s="562"/>
      <c r="I144" s="562"/>
      <c r="J144" s="562"/>
      <c r="K144" s="562"/>
      <c r="L144" s="562"/>
    </row>
    <row r="145" spans="1:12" ht="15" customHeight="1" x14ac:dyDescent="0.2">
      <c r="A145" s="562"/>
      <c r="B145" s="562"/>
      <c r="C145" s="562"/>
      <c r="D145" s="562"/>
      <c r="E145" s="562"/>
      <c r="F145" s="562"/>
      <c r="G145" s="562"/>
      <c r="H145" s="562"/>
      <c r="I145" s="562"/>
      <c r="J145" s="562"/>
      <c r="K145" s="562"/>
      <c r="L145" s="562"/>
    </row>
    <row r="146" spans="1:12" ht="12.75" customHeight="1" x14ac:dyDescent="0.2">
      <c r="A146" s="323"/>
      <c r="B146" s="323"/>
      <c r="C146" s="323"/>
      <c r="D146" s="323"/>
      <c r="E146" s="323"/>
      <c r="F146" s="323"/>
      <c r="G146" s="323"/>
      <c r="H146" s="323"/>
      <c r="I146" s="323"/>
      <c r="J146" s="323"/>
      <c r="K146" s="323"/>
      <c r="L146" s="323"/>
    </row>
    <row r="147" spans="1:12" ht="15" x14ac:dyDescent="0.3">
      <c r="A147" s="558" t="s">
        <v>96</v>
      </c>
      <c r="B147" s="558"/>
      <c r="C147" s="558"/>
      <c r="D147" s="305"/>
      <c r="E147" s="306"/>
      <c r="F147" s="306"/>
      <c r="G147" s="305"/>
      <c r="H147" s="305"/>
      <c r="I147" s="305"/>
      <c r="J147" s="305"/>
      <c r="K147" s="305"/>
      <c r="L147" s="176"/>
    </row>
    <row r="148" spans="1:12" ht="15" x14ac:dyDescent="0.3">
      <c r="A148" s="305"/>
      <c r="B148" s="305"/>
      <c r="C148" s="306"/>
      <c r="D148" s="305"/>
      <c r="E148" s="306"/>
      <c r="F148" s="306"/>
      <c r="G148" s="305"/>
      <c r="H148" s="305"/>
      <c r="I148" s="305"/>
      <c r="J148" s="305"/>
      <c r="K148" s="307"/>
      <c r="L148" s="176"/>
    </row>
    <row r="149" spans="1:12" ht="15" customHeight="1" x14ac:dyDescent="0.3">
      <c r="A149" s="305"/>
      <c r="B149" s="305"/>
      <c r="C149" s="306"/>
      <c r="D149" s="559" t="s">
        <v>251</v>
      </c>
      <c r="E149" s="559"/>
      <c r="F149" s="308"/>
      <c r="G149" s="309"/>
      <c r="H149" s="560" t="s">
        <v>428</v>
      </c>
      <c r="I149" s="560"/>
      <c r="J149" s="560"/>
      <c r="K149" s="310"/>
      <c r="L149" s="176"/>
    </row>
    <row r="150" spans="1:12" ht="15" x14ac:dyDescent="0.3">
      <c r="A150" s="305"/>
      <c r="B150" s="305"/>
      <c r="C150" s="306"/>
      <c r="D150" s="305"/>
      <c r="E150" s="306"/>
      <c r="F150" s="306"/>
      <c r="G150" s="305"/>
      <c r="H150" s="561"/>
      <c r="I150" s="561"/>
      <c r="J150" s="561"/>
      <c r="K150" s="310"/>
      <c r="L150" s="176"/>
    </row>
    <row r="151" spans="1:12" ht="15" x14ac:dyDescent="0.3">
      <c r="A151" s="305"/>
      <c r="B151" s="305"/>
      <c r="C151" s="306"/>
      <c r="D151" s="556" t="s">
        <v>127</v>
      </c>
      <c r="E151" s="556"/>
      <c r="F151" s="308"/>
      <c r="G151" s="309"/>
      <c r="H151" s="305"/>
      <c r="I151" s="305"/>
      <c r="J151" s="305"/>
      <c r="K151" s="305"/>
      <c r="L151" s="176"/>
    </row>
  </sheetData>
  <autoFilter ref="A9:M136"/>
  <mergeCells count="7">
    <mergeCell ref="D151:E151"/>
    <mergeCell ref="A2:E2"/>
    <mergeCell ref="L3:M3"/>
    <mergeCell ref="A147:C147"/>
    <mergeCell ref="D149:E149"/>
    <mergeCell ref="H149:J150"/>
    <mergeCell ref="A144:L145"/>
  </mergeCells>
  <dataValidations count="2">
    <dataValidation type="list" allowBlank="1" showInputMessage="1" showErrorMessage="1" sqref="C10:C138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85:B134"/>
  </dataValidations>
  <printOptions gridLines="1"/>
  <pageMargins left="0.19684820647419099" right="0.19684820647419099" top="0.19684820647419099" bottom="0.19684820647419099" header="0.15748031496063" footer="0.15748031496063"/>
  <pageSetup scale="5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E93"/>
  <sheetViews>
    <sheetView showGridLines="0" view="pageBreakPreview" topLeftCell="A37" zoomScaleNormal="100" zoomScaleSheetLayoutView="100" workbookViewId="0">
      <selection activeCell="H65" sqref="H65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16384" width="9.140625" style="2"/>
  </cols>
  <sheetData>
    <row r="1" spans="1:4" x14ac:dyDescent="0.3">
      <c r="A1" s="72" t="s">
        <v>212</v>
      </c>
      <c r="B1" s="119"/>
      <c r="C1" s="563" t="s">
        <v>186</v>
      </c>
      <c r="D1" s="563"/>
    </row>
    <row r="2" spans="1:4" x14ac:dyDescent="0.3">
      <c r="A2" s="74" t="s">
        <v>128</v>
      </c>
      <c r="B2" s="119"/>
      <c r="C2" s="549" t="str">
        <f>'ფორმა N1'!K2</f>
        <v>09/01/2020-09/21/2020</v>
      </c>
      <c r="D2" s="549"/>
    </row>
    <row r="3" spans="1:4" x14ac:dyDescent="0.3">
      <c r="A3" s="114"/>
      <c r="B3" s="119"/>
      <c r="C3" s="75"/>
      <c r="D3" s="75"/>
    </row>
    <row r="4" spans="1:4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</row>
    <row r="5" spans="1:4" x14ac:dyDescent="0.3">
      <c r="A5" s="117" t="str">
        <f>'ფორმა N1'!A5</f>
        <v>მპგ "ევროპული საქართველო-მოძრაობა თავისუფლებისთვის"</v>
      </c>
      <c r="B5" s="118"/>
      <c r="C5" s="118"/>
      <c r="D5" s="59"/>
    </row>
    <row r="6" spans="1:4" x14ac:dyDescent="0.3">
      <c r="A6" s="75"/>
      <c r="B6" s="74"/>
      <c r="C6" s="74"/>
      <c r="D6" s="74"/>
    </row>
    <row r="7" spans="1:4" x14ac:dyDescent="0.3">
      <c r="A7" s="113"/>
      <c r="B7" s="120"/>
      <c r="C7" s="121"/>
      <c r="D7" s="121"/>
    </row>
    <row r="8" spans="1:4" ht="45" x14ac:dyDescent="0.3">
      <c r="A8" s="122" t="s">
        <v>101</v>
      </c>
      <c r="B8" s="122" t="s">
        <v>178</v>
      </c>
      <c r="C8" s="122" t="s">
        <v>286</v>
      </c>
      <c r="D8" s="122" t="s">
        <v>240</v>
      </c>
    </row>
    <row r="9" spans="1:4" x14ac:dyDescent="0.3">
      <c r="A9" s="49"/>
      <c r="B9" s="50"/>
      <c r="C9" s="150"/>
      <c r="D9" s="150"/>
    </row>
    <row r="10" spans="1:4" x14ac:dyDescent="0.3">
      <c r="A10" s="51" t="s">
        <v>179</v>
      </c>
      <c r="B10" s="52"/>
      <c r="C10" s="123">
        <f>SUM(C11,C34)</f>
        <v>1329135.7200000002</v>
      </c>
      <c r="D10" s="123">
        <f>SUM(D11,D34)</f>
        <v>1304106.5100000002</v>
      </c>
    </row>
    <row r="11" spans="1:4" x14ac:dyDescent="0.3">
      <c r="A11" s="53" t="s">
        <v>180</v>
      </c>
      <c r="B11" s="54"/>
      <c r="C11" s="83">
        <f>SUM(C12:C32)</f>
        <v>1116557.6600000001</v>
      </c>
      <c r="D11" s="83">
        <f>SUM(D12:D32)</f>
        <v>1088726.6200000001</v>
      </c>
    </row>
    <row r="12" spans="1:4" x14ac:dyDescent="0.3">
      <c r="A12" s="57">
        <v>1110</v>
      </c>
      <c r="B12" s="56" t="s">
        <v>130</v>
      </c>
      <c r="C12" s="8"/>
      <c r="D12" s="8"/>
    </row>
    <row r="13" spans="1:4" x14ac:dyDescent="0.3">
      <c r="A13" s="57">
        <v>1120</v>
      </c>
      <c r="B13" s="56" t="s">
        <v>131</v>
      </c>
      <c r="C13" s="8"/>
      <c r="D13" s="8"/>
    </row>
    <row r="14" spans="1:4" ht="18" customHeight="1" x14ac:dyDescent="0.3">
      <c r="A14" s="57">
        <v>1211</v>
      </c>
      <c r="B14" s="56" t="s">
        <v>132</v>
      </c>
      <c r="C14" s="393">
        <v>644221.69999999995</v>
      </c>
      <c r="D14" s="8">
        <v>669329.29</v>
      </c>
    </row>
    <row r="15" spans="1:4" x14ac:dyDescent="0.3">
      <c r="A15" s="57">
        <v>1212</v>
      </c>
      <c r="B15" s="56" t="s">
        <v>133</v>
      </c>
      <c r="C15" s="8"/>
      <c r="D15" s="8"/>
    </row>
    <row r="16" spans="1:4" x14ac:dyDescent="0.3">
      <c r="A16" s="57">
        <v>1213</v>
      </c>
      <c r="B16" s="56" t="s">
        <v>134</v>
      </c>
      <c r="C16" s="8"/>
      <c r="D16" s="8"/>
    </row>
    <row r="17" spans="1:4" x14ac:dyDescent="0.3">
      <c r="A17" s="57">
        <v>1214</v>
      </c>
      <c r="B17" s="56" t="s">
        <v>135</v>
      </c>
      <c r="C17" s="8"/>
      <c r="D17" s="8"/>
    </row>
    <row r="18" spans="1:4" x14ac:dyDescent="0.3">
      <c r="A18" s="57">
        <v>1215</v>
      </c>
      <c r="B18" s="56" t="s">
        <v>136</v>
      </c>
      <c r="C18" s="8"/>
      <c r="D18" s="8"/>
    </row>
    <row r="19" spans="1:4" x14ac:dyDescent="0.3">
      <c r="A19" s="57">
        <v>1300</v>
      </c>
      <c r="B19" s="56" t="s">
        <v>137</v>
      </c>
      <c r="C19" s="8"/>
      <c r="D19" s="8"/>
    </row>
    <row r="20" spans="1:4" x14ac:dyDescent="0.3">
      <c r="A20" s="57">
        <v>1410</v>
      </c>
      <c r="B20" s="56" t="s">
        <v>138</v>
      </c>
      <c r="C20" s="8"/>
      <c r="D20" s="8"/>
    </row>
    <row r="21" spans="1:4" x14ac:dyDescent="0.3">
      <c r="A21" s="57">
        <v>1421</v>
      </c>
      <c r="B21" s="56" t="s">
        <v>139</v>
      </c>
      <c r="C21" s="8"/>
      <c r="D21" s="8"/>
    </row>
    <row r="22" spans="1:4" x14ac:dyDescent="0.3">
      <c r="A22" s="57">
        <v>1422</v>
      </c>
      <c r="B22" s="56" t="s">
        <v>140</v>
      </c>
      <c r="C22" s="8"/>
      <c r="D22" s="8"/>
    </row>
    <row r="23" spans="1:4" x14ac:dyDescent="0.3">
      <c r="A23" s="57">
        <v>1423</v>
      </c>
      <c r="B23" s="56" t="s">
        <v>141</v>
      </c>
      <c r="C23" s="391">
        <v>2309.31</v>
      </c>
      <c r="D23" s="391">
        <v>2309.31</v>
      </c>
    </row>
    <row r="24" spans="1:4" x14ac:dyDescent="0.3">
      <c r="A24" s="57">
        <v>1431</v>
      </c>
      <c r="B24" s="56" t="s">
        <v>142</v>
      </c>
      <c r="C24" s="8"/>
      <c r="D24" s="8"/>
    </row>
    <row r="25" spans="1:4" x14ac:dyDescent="0.3">
      <c r="A25" s="57">
        <v>1432</v>
      </c>
      <c r="B25" s="56" t="s">
        <v>143</v>
      </c>
      <c r="C25" s="8"/>
      <c r="D25" s="8"/>
    </row>
    <row r="26" spans="1:4" x14ac:dyDescent="0.3">
      <c r="A26" s="57">
        <v>1433</v>
      </c>
      <c r="B26" s="56" t="s">
        <v>144</v>
      </c>
      <c r="C26" s="8"/>
      <c r="D26" s="8"/>
    </row>
    <row r="27" spans="1:4" x14ac:dyDescent="0.3">
      <c r="A27" s="57">
        <v>1441</v>
      </c>
      <c r="B27" s="56" t="s">
        <v>145</v>
      </c>
      <c r="C27" s="392">
        <v>28101.42</v>
      </c>
      <c r="D27" s="392">
        <f>28101.42+2348.1-2304.08</f>
        <v>28145.439999999995</v>
      </c>
    </row>
    <row r="28" spans="1:4" x14ac:dyDescent="0.3">
      <c r="A28" s="57">
        <v>1442</v>
      </c>
      <c r="B28" s="56" t="s">
        <v>146</v>
      </c>
      <c r="C28" s="390">
        <v>440125.23</v>
      </c>
      <c r="D28" s="390">
        <v>387142.58</v>
      </c>
    </row>
    <row r="29" spans="1:4" x14ac:dyDescent="0.3">
      <c r="A29" s="57">
        <v>1443</v>
      </c>
      <c r="B29" s="56" t="s">
        <v>147</v>
      </c>
      <c r="C29" s="8"/>
      <c r="D29" s="8"/>
    </row>
    <row r="30" spans="1:4" x14ac:dyDescent="0.3">
      <c r="A30" s="57">
        <v>1444</v>
      </c>
      <c r="B30" s="56" t="s">
        <v>148</v>
      </c>
      <c r="C30" s="8"/>
      <c r="D30" s="8"/>
    </row>
    <row r="31" spans="1:4" x14ac:dyDescent="0.3">
      <c r="A31" s="57">
        <v>1445</v>
      </c>
      <c r="B31" s="56" t="s">
        <v>149</v>
      </c>
      <c r="C31" s="8"/>
      <c r="D31" s="8"/>
    </row>
    <row r="32" spans="1:4" x14ac:dyDescent="0.3">
      <c r="A32" s="57">
        <v>1446</v>
      </c>
      <c r="B32" s="56" t="s">
        <v>150</v>
      </c>
      <c r="C32" s="391">
        <v>1800</v>
      </c>
      <c r="D32" s="391">
        <v>1800</v>
      </c>
    </row>
    <row r="33" spans="1:4" x14ac:dyDescent="0.3">
      <c r="A33" s="30"/>
    </row>
    <row r="34" spans="1:4" x14ac:dyDescent="0.3">
      <c r="A34" s="58" t="s">
        <v>181</v>
      </c>
      <c r="B34" s="56"/>
      <c r="C34" s="83">
        <f>SUM(C35:C42)</f>
        <v>212578.06000000003</v>
      </c>
      <c r="D34" s="83">
        <f>SUM(D35:D42)</f>
        <v>215379.89</v>
      </c>
    </row>
    <row r="35" spans="1:4" x14ac:dyDescent="0.3">
      <c r="A35" s="57">
        <v>2110</v>
      </c>
      <c r="B35" s="56" t="s">
        <v>89</v>
      </c>
      <c r="C35" s="8"/>
      <c r="D35" s="8"/>
    </row>
    <row r="36" spans="1:4" x14ac:dyDescent="0.3">
      <c r="A36" s="57">
        <v>2120</v>
      </c>
      <c r="B36" s="56" t="s">
        <v>151</v>
      </c>
      <c r="C36" s="391">
        <f>7656.25+38295.86+6720</f>
        <v>52672.11</v>
      </c>
      <c r="D36" s="391">
        <f>7656.25+38295.86+6720</f>
        <v>52672.11</v>
      </c>
    </row>
    <row r="37" spans="1:4" x14ac:dyDescent="0.3">
      <c r="A37" s="57">
        <v>2130</v>
      </c>
      <c r="B37" s="56" t="s">
        <v>90</v>
      </c>
      <c r="C37" s="392">
        <v>158786.59</v>
      </c>
      <c r="D37" s="392">
        <v>158786.59</v>
      </c>
    </row>
    <row r="38" spans="1:4" x14ac:dyDescent="0.3">
      <c r="A38" s="57">
        <v>2140</v>
      </c>
      <c r="B38" s="56" t="s">
        <v>366</v>
      </c>
      <c r="C38" s="390"/>
      <c r="D38" s="390"/>
    </row>
    <row r="39" spans="1:4" x14ac:dyDescent="0.3">
      <c r="A39" s="57">
        <v>2150</v>
      </c>
      <c r="B39" s="56" t="s">
        <v>369</v>
      </c>
      <c r="C39" s="390">
        <v>595.6</v>
      </c>
      <c r="D39" s="390">
        <v>595.6</v>
      </c>
    </row>
    <row r="40" spans="1:4" x14ac:dyDescent="0.3">
      <c r="A40" s="57">
        <v>2220</v>
      </c>
      <c r="B40" s="56" t="s">
        <v>91</v>
      </c>
      <c r="C40" s="390">
        <v>523.76</v>
      </c>
      <c r="D40" s="390">
        <v>3325.59</v>
      </c>
    </row>
    <row r="41" spans="1:4" x14ac:dyDescent="0.3">
      <c r="A41" s="57">
        <v>2300</v>
      </c>
      <c r="B41" s="56" t="s">
        <v>152</v>
      </c>
      <c r="C41" s="8"/>
      <c r="D41" s="8"/>
    </row>
    <row r="42" spans="1:4" x14ac:dyDescent="0.3">
      <c r="A42" s="57">
        <v>2400</v>
      </c>
      <c r="B42" s="56" t="s">
        <v>153</v>
      </c>
      <c r="C42" s="8"/>
      <c r="D42" s="8"/>
    </row>
    <row r="43" spans="1:4" x14ac:dyDescent="0.3">
      <c r="A43" s="31"/>
    </row>
    <row r="44" spans="1:4" x14ac:dyDescent="0.3">
      <c r="A44" s="55" t="s">
        <v>185</v>
      </c>
      <c r="B44" s="56"/>
      <c r="C44" s="83">
        <f>SUM(C45,C64)</f>
        <v>7137.39</v>
      </c>
      <c r="D44" s="83">
        <f>SUM(D45,D64)</f>
        <v>3420</v>
      </c>
    </row>
    <row r="45" spans="1:4" x14ac:dyDescent="0.3">
      <c r="A45" s="58" t="s">
        <v>182</v>
      </c>
      <c r="B45" s="56"/>
      <c r="C45" s="83">
        <f>SUM(C46:C61)</f>
        <v>7137.39</v>
      </c>
      <c r="D45" s="83">
        <f>SUM(D46:D61)</f>
        <v>3420</v>
      </c>
    </row>
    <row r="46" spans="1:4" x14ac:dyDescent="0.3">
      <c r="A46" s="57">
        <v>3100</v>
      </c>
      <c r="B46" s="56" t="s">
        <v>154</v>
      </c>
      <c r="C46" s="8"/>
      <c r="D46" s="8"/>
    </row>
    <row r="47" spans="1:4" x14ac:dyDescent="0.3">
      <c r="A47" s="57">
        <v>3210</v>
      </c>
      <c r="B47" s="56" t="s">
        <v>155</v>
      </c>
      <c r="C47" s="390">
        <v>7137.39</v>
      </c>
      <c r="D47" s="390">
        <v>3420</v>
      </c>
    </row>
    <row r="48" spans="1:4" x14ac:dyDescent="0.3">
      <c r="A48" s="57">
        <v>3221</v>
      </c>
      <c r="B48" s="56" t="s">
        <v>156</v>
      </c>
      <c r="C48" s="8"/>
      <c r="D48" s="8"/>
    </row>
    <row r="49" spans="1:4" x14ac:dyDescent="0.3">
      <c r="A49" s="57">
        <v>3222</v>
      </c>
      <c r="B49" s="56" t="s">
        <v>157</v>
      </c>
      <c r="C49" s="8"/>
      <c r="D49" s="8"/>
    </row>
    <row r="50" spans="1:4" x14ac:dyDescent="0.3">
      <c r="A50" s="57">
        <v>3223</v>
      </c>
      <c r="B50" s="56" t="s">
        <v>158</v>
      </c>
      <c r="C50" s="8"/>
      <c r="D50" s="8"/>
    </row>
    <row r="51" spans="1:4" x14ac:dyDescent="0.3">
      <c r="A51" s="57">
        <v>3224</v>
      </c>
      <c r="B51" s="56" t="s">
        <v>159</v>
      </c>
      <c r="C51" s="8"/>
      <c r="D51" s="8"/>
    </row>
    <row r="52" spans="1:4" x14ac:dyDescent="0.3">
      <c r="A52" s="57">
        <v>3231</v>
      </c>
      <c r="B52" s="56" t="s">
        <v>160</v>
      </c>
      <c r="C52" s="8"/>
      <c r="D52" s="8"/>
    </row>
    <row r="53" spans="1:4" x14ac:dyDescent="0.3">
      <c r="A53" s="57">
        <v>3232</v>
      </c>
      <c r="B53" s="56" t="s">
        <v>161</v>
      </c>
      <c r="C53" s="8"/>
      <c r="D53" s="8"/>
    </row>
    <row r="54" spans="1:4" x14ac:dyDescent="0.3">
      <c r="A54" s="57">
        <v>3234</v>
      </c>
      <c r="B54" s="56" t="s">
        <v>162</v>
      </c>
      <c r="C54" s="8"/>
      <c r="D54" s="8"/>
    </row>
    <row r="55" spans="1:4" ht="30" x14ac:dyDescent="0.3">
      <c r="A55" s="57">
        <v>3236</v>
      </c>
      <c r="B55" s="56" t="s">
        <v>177</v>
      </c>
      <c r="C55" s="8"/>
      <c r="D55" s="8"/>
    </row>
    <row r="56" spans="1:4" ht="45" x14ac:dyDescent="0.3">
      <c r="A56" s="57">
        <v>3237</v>
      </c>
      <c r="B56" s="56" t="s">
        <v>163</v>
      </c>
      <c r="C56" s="8"/>
      <c r="D56" s="8"/>
    </row>
    <row r="57" spans="1:4" x14ac:dyDescent="0.3">
      <c r="A57" s="57">
        <v>3241</v>
      </c>
      <c r="B57" s="56" t="s">
        <v>164</v>
      </c>
      <c r="C57" s="8"/>
      <c r="D57" s="8"/>
    </row>
    <row r="58" spans="1:4" x14ac:dyDescent="0.3">
      <c r="A58" s="57">
        <v>3242</v>
      </c>
      <c r="B58" s="56" t="s">
        <v>165</v>
      </c>
      <c r="C58" s="8"/>
      <c r="D58" s="8"/>
    </row>
    <row r="59" spans="1:4" x14ac:dyDescent="0.3">
      <c r="A59" s="57">
        <v>3243</v>
      </c>
      <c r="B59" s="56" t="s">
        <v>166</v>
      </c>
      <c r="C59" s="8"/>
      <c r="D59" s="8"/>
    </row>
    <row r="60" spans="1:4" x14ac:dyDescent="0.3">
      <c r="A60" s="57">
        <v>3245</v>
      </c>
      <c r="B60" s="56" t="s">
        <v>167</v>
      </c>
      <c r="C60" s="8"/>
      <c r="D60" s="8"/>
    </row>
    <row r="61" spans="1:4" x14ac:dyDescent="0.3">
      <c r="A61" s="57">
        <v>3246</v>
      </c>
      <c r="B61" s="56" t="s">
        <v>168</v>
      </c>
      <c r="C61" s="8"/>
      <c r="D61" s="8"/>
    </row>
    <row r="62" spans="1:4" x14ac:dyDescent="0.3">
      <c r="A62" s="31"/>
    </row>
    <row r="63" spans="1:4" x14ac:dyDescent="0.3">
      <c r="A63" s="32"/>
    </row>
    <row r="64" spans="1:4" x14ac:dyDescent="0.3">
      <c r="A64" s="58" t="s">
        <v>183</v>
      </c>
      <c r="B64" s="56"/>
      <c r="C64" s="83">
        <f>SUM(C65:C67)</f>
        <v>0</v>
      </c>
      <c r="D64" s="83">
        <f>SUM(D65:D67)</f>
        <v>0</v>
      </c>
    </row>
    <row r="65" spans="1:4" x14ac:dyDescent="0.3">
      <c r="A65" s="57">
        <v>5100</v>
      </c>
      <c r="B65" s="56" t="s">
        <v>238</v>
      </c>
      <c r="C65" s="8"/>
      <c r="D65" s="8"/>
    </row>
    <row r="66" spans="1:4" x14ac:dyDescent="0.3">
      <c r="A66" s="57">
        <v>5220</v>
      </c>
      <c r="B66" s="56" t="s">
        <v>378</v>
      </c>
      <c r="C66" s="8"/>
      <c r="D66" s="8"/>
    </row>
    <row r="67" spans="1:4" x14ac:dyDescent="0.3">
      <c r="A67" s="57">
        <v>5230</v>
      </c>
      <c r="B67" s="56" t="s">
        <v>379</v>
      </c>
      <c r="C67" s="8"/>
      <c r="D67" s="8"/>
    </row>
    <row r="68" spans="1:4" x14ac:dyDescent="0.3">
      <c r="A68" s="31"/>
    </row>
    <row r="69" spans="1:4" x14ac:dyDescent="0.3">
      <c r="A69" s="2"/>
    </row>
    <row r="70" spans="1:4" x14ac:dyDescent="0.3">
      <c r="A70" s="55" t="s">
        <v>184</v>
      </c>
      <c r="B70" s="56"/>
      <c r="C70" s="8"/>
      <c r="D70" s="8"/>
    </row>
    <row r="71" spans="1:4" ht="30" x14ac:dyDescent="0.3">
      <c r="A71" s="57">
        <v>1</v>
      </c>
      <c r="B71" s="56" t="s">
        <v>169</v>
      </c>
      <c r="C71" s="8"/>
      <c r="D71" s="8"/>
    </row>
    <row r="72" spans="1:4" x14ac:dyDescent="0.3">
      <c r="A72" s="57">
        <v>2</v>
      </c>
      <c r="B72" s="56" t="s">
        <v>170</v>
      </c>
      <c r="C72" s="8"/>
      <c r="D72" s="8"/>
    </row>
    <row r="73" spans="1:4" x14ac:dyDescent="0.3">
      <c r="A73" s="57">
        <v>3</v>
      </c>
      <c r="B73" s="56" t="s">
        <v>171</v>
      </c>
      <c r="C73" s="8"/>
      <c r="D73" s="8"/>
    </row>
    <row r="74" spans="1:4" x14ac:dyDescent="0.3">
      <c r="A74" s="57">
        <v>4</v>
      </c>
      <c r="B74" s="56" t="s">
        <v>334</v>
      </c>
      <c r="C74" s="8"/>
      <c r="D74" s="8"/>
    </row>
    <row r="75" spans="1:4" x14ac:dyDescent="0.3">
      <c r="A75" s="57">
        <v>5</v>
      </c>
      <c r="B75" s="56" t="s">
        <v>172</v>
      </c>
      <c r="C75" s="8"/>
      <c r="D75" s="8"/>
    </row>
    <row r="76" spans="1:4" x14ac:dyDescent="0.3">
      <c r="A76" s="57">
        <v>6</v>
      </c>
      <c r="B76" s="56" t="s">
        <v>173</v>
      </c>
      <c r="C76" s="8"/>
      <c r="D76" s="8"/>
    </row>
    <row r="77" spans="1:4" x14ac:dyDescent="0.3">
      <c r="A77" s="57">
        <v>7</v>
      </c>
      <c r="B77" s="56" t="s">
        <v>174</v>
      </c>
      <c r="C77" s="8"/>
      <c r="D77" s="8"/>
    </row>
    <row r="78" spans="1:4" x14ac:dyDescent="0.3">
      <c r="A78" s="57">
        <v>8</v>
      </c>
      <c r="B78" s="56" t="s">
        <v>175</v>
      </c>
      <c r="C78" s="8"/>
      <c r="D78" s="8"/>
    </row>
    <row r="79" spans="1:4" x14ac:dyDescent="0.3">
      <c r="A79" s="57">
        <v>9</v>
      </c>
      <c r="B79" s="56" t="s">
        <v>176</v>
      </c>
      <c r="C79" s="8"/>
      <c r="D79" s="8"/>
    </row>
    <row r="83" spans="1:5" x14ac:dyDescent="0.3">
      <c r="A83" s="2"/>
      <c r="B83" s="2"/>
    </row>
    <row r="84" spans="1:5" x14ac:dyDescent="0.3">
      <c r="A84" s="67" t="s">
        <v>96</v>
      </c>
      <c r="B84" s="2"/>
    </row>
    <row r="85" spans="1:5" x14ac:dyDescent="0.3">
      <c r="A85" s="2"/>
      <c r="B85" s="2"/>
      <c r="E85"/>
    </row>
    <row r="86" spans="1:5" x14ac:dyDescent="0.3">
      <c r="A86" s="2"/>
      <c r="B86" s="2"/>
      <c r="D86" s="12"/>
      <c r="E86"/>
    </row>
    <row r="87" spans="1:5" x14ac:dyDescent="0.3">
      <c r="A87"/>
      <c r="B87" s="67" t="s">
        <v>386</v>
      </c>
      <c r="D87" s="12"/>
      <c r="E87"/>
    </row>
    <row r="88" spans="1:5" x14ac:dyDescent="0.3">
      <c r="A88"/>
      <c r="B88" s="2" t="s">
        <v>387</v>
      </c>
      <c r="D88" s="12"/>
      <c r="E88"/>
    </row>
    <row r="89" spans="1:5" customFormat="1" ht="12.75" x14ac:dyDescent="0.2">
      <c r="B89" s="64" t="s">
        <v>127</v>
      </c>
    </row>
    <row r="90" spans="1:5" customFormat="1" ht="12.75" x14ac:dyDescent="0.2"/>
    <row r="91" spans="1:5" customFormat="1" ht="12.75" x14ac:dyDescent="0.2"/>
    <row r="92" spans="1:5" customFormat="1" ht="12.75" x14ac:dyDescent="0.2"/>
    <row r="93" spans="1:5" customFormat="1" ht="12.75" x14ac:dyDescent="0.2"/>
  </sheetData>
  <mergeCells count="2">
    <mergeCell ref="C1:D1"/>
    <mergeCell ref="C2:D2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K25"/>
  <sheetViews>
    <sheetView showGridLines="0" view="pageBreakPreview" zoomScale="80" zoomScaleNormal="100" zoomScaleSheetLayoutView="80" workbookViewId="0">
      <selection activeCell="Q32" sqref="Q32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2" t="s">
        <v>392</v>
      </c>
      <c r="B1" s="74"/>
      <c r="C1" s="74"/>
      <c r="D1" s="74"/>
      <c r="E1" s="74"/>
      <c r="F1" s="74"/>
      <c r="G1" s="74"/>
      <c r="H1" s="74"/>
      <c r="I1" s="551" t="s">
        <v>97</v>
      </c>
      <c r="J1" s="551"/>
      <c r="K1" s="103"/>
    </row>
    <row r="2" spans="1:11" x14ac:dyDescent="0.3">
      <c r="A2" s="74" t="s">
        <v>128</v>
      </c>
      <c r="B2" s="74"/>
      <c r="C2" s="74"/>
      <c r="D2" s="74"/>
      <c r="E2" s="74"/>
      <c r="F2" s="74"/>
      <c r="G2" s="74"/>
      <c r="H2" s="74"/>
      <c r="I2" s="549" t="str">
        <f>'ფორმა N1'!K2</f>
        <v>09/01/2020-09/21/2020</v>
      </c>
      <c r="J2" s="550"/>
      <c r="K2" s="103"/>
    </row>
    <row r="3" spans="1:11" x14ac:dyDescent="0.3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4"/>
      <c r="G4" s="74"/>
      <c r="H4" s="74"/>
      <c r="I4" s="74"/>
      <c r="J4" s="74"/>
      <c r="K4" s="103"/>
    </row>
    <row r="5" spans="1:11" x14ac:dyDescent="0.3">
      <c r="A5" s="197" t="str">
        <f>'ფორმა N1'!A5</f>
        <v>მპგ "ევროპული საქართველო-მოძრაობა თავისუფლებისთვის"</v>
      </c>
      <c r="B5" s="319"/>
      <c r="C5" s="319"/>
      <c r="D5" s="319"/>
      <c r="E5" s="319"/>
      <c r="F5" s="320"/>
      <c r="G5" s="319"/>
      <c r="H5" s="319"/>
      <c r="I5" s="319"/>
      <c r="J5" s="319"/>
      <c r="K5" s="103"/>
    </row>
    <row r="6" spans="1:11" x14ac:dyDescent="0.3">
      <c r="A6" s="75"/>
      <c r="B6" s="75"/>
      <c r="C6" s="74"/>
      <c r="D6" s="74"/>
      <c r="E6" s="74"/>
      <c r="F6" s="124"/>
      <c r="G6" s="74"/>
      <c r="H6" s="74"/>
      <c r="I6" s="74"/>
      <c r="J6" s="74"/>
      <c r="K6" s="103"/>
    </row>
    <row r="7" spans="1:11" x14ac:dyDescent="0.3">
      <c r="A7" s="125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5" x14ac:dyDescent="0.3">
      <c r="A8" s="127" t="s">
        <v>64</v>
      </c>
      <c r="B8" s="127" t="s">
        <v>99</v>
      </c>
      <c r="C8" s="128" t="s">
        <v>101</v>
      </c>
      <c r="D8" s="128" t="s">
        <v>258</v>
      </c>
      <c r="E8" s="128" t="s">
        <v>100</v>
      </c>
      <c r="F8" s="126" t="s">
        <v>239</v>
      </c>
      <c r="G8" s="126" t="s">
        <v>277</v>
      </c>
      <c r="H8" s="126" t="s">
        <v>278</v>
      </c>
      <c r="I8" s="126" t="s">
        <v>240</v>
      </c>
      <c r="J8" s="129" t="s">
        <v>102</v>
      </c>
      <c r="K8" s="103"/>
    </row>
    <row r="9" spans="1:11" s="27" customFormat="1" x14ac:dyDescent="0.3">
      <c r="A9" s="151">
        <v>1</v>
      </c>
      <c r="B9" s="151">
        <v>2</v>
      </c>
      <c r="C9" s="152">
        <v>3</v>
      </c>
      <c r="D9" s="152">
        <v>4</v>
      </c>
      <c r="E9" s="152">
        <v>5</v>
      </c>
      <c r="F9" s="152">
        <v>6</v>
      </c>
      <c r="G9" s="152">
        <v>7</v>
      </c>
      <c r="H9" s="152">
        <v>8</v>
      </c>
      <c r="I9" s="152">
        <v>9</v>
      </c>
      <c r="J9" s="152">
        <v>10</v>
      </c>
      <c r="K9" s="103"/>
    </row>
    <row r="10" spans="1:11" s="403" customFormat="1" ht="35.25" customHeight="1" x14ac:dyDescent="0.2">
      <c r="A10" s="400">
        <v>1</v>
      </c>
      <c r="B10" s="394" t="s">
        <v>841</v>
      </c>
      <c r="C10" s="401" t="s">
        <v>842</v>
      </c>
      <c r="D10" s="396" t="s">
        <v>209</v>
      </c>
      <c r="E10" s="397">
        <v>42601</v>
      </c>
      <c r="F10" s="398" t="s">
        <v>840</v>
      </c>
      <c r="G10" s="399">
        <v>755925.51</v>
      </c>
      <c r="H10" s="399">
        <v>730817.92</v>
      </c>
      <c r="I10" s="395">
        <v>669329.29</v>
      </c>
      <c r="J10" s="399"/>
      <c r="K10" s="402"/>
    </row>
    <row r="11" spans="1:11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</row>
    <row r="12" spans="1:11" x14ac:dyDescent="0.3">
      <c r="A12" s="102"/>
      <c r="B12" s="102"/>
      <c r="C12" s="102"/>
      <c r="D12" s="102"/>
      <c r="E12" s="102"/>
      <c r="F12" s="102"/>
      <c r="G12" s="102"/>
      <c r="H12" s="102"/>
      <c r="I12" s="102"/>
      <c r="J12" s="102"/>
    </row>
    <row r="13" spans="1:11" x14ac:dyDescent="0.3">
      <c r="A13" s="102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1" x14ac:dyDescent="0.3">
      <c r="A14" s="102"/>
      <c r="B14" s="102"/>
      <c r="C14" s="102"/>
      <c r="D14" s="102"/>
      <c r="E14" s="102"/>
      <c r="F14" s="102"/>
      <c r="G14" s="102"/>
      <c r="H14" s="102"/>
      <c r="I14" s="102"/>
      <c r="J14" s="102"/>
    </row>
    <row r="15" spans="1:11" x14ac:dyDescent="0.3">
      <c r="A15" s="102"/>
      <c r="B15" s="206" t="s">
        <v>96</v>
      </c>
      <c r="C15" s="102"/>
      <c r="D15" s="102"/>
      <c r="E15" s="102"/>
      <c r="F15" s="207"/>
      <c r="G15" s="102"/>
      <c r="H15" s="102"/>
      <c r="I15" s="102"/>
      <c r="J15" s="102"/>
    </row>
    <row r="16" spans="1:11" x14ac:dyDescent="0.3">
      <c r="A16" s="102"/>
      <c r="B16" s="102"/>
      <c r="C16" s="102"/>
      <c r="D16" s="102"/>
      <c r="E16" s="102"/>
      <c r="F16" s="99"/>
      <c r="G16" s="99"/>
      <c r="H16" s="99"/>
      <c r="I16" s="99"/>
      <c r="J16" s="99"/>
    </row>
    <row r="17" spans="1:10" x14ac:dyDescent="0.3">
      <c r="A17" s="102"/>
      <c r="B17" s="102"/>
      <c r="C17" s="246"/>
      <c r="D17" s="102"/>
      <c r="E17" s="102"/>
      <c r="F17" s="246"/>
      <c r="G17" s="247"/>
      <c r="H17" s="247"/>
      <c r="I17" s="99"/>
      <c r="J17" s="99"/>
    </row>
    <row r="18" spans="1:10" x14ac:dyDescent="0.3">
      <c r="A18" s="99"/>
      <c r="B18" s="102"/>
      <c r="C18" s="208" t="s">
        <v>251</v>
      </c>
      <c r="D18" s="208"/>
      <c r="E18" s="102"/>
      <c r="F18" s="102" t="s">
        <v>256</v>
      </c>
      <c r="G18" s="99"/>
      <c r="H18" s="99"/>
      <c r="I18" s="99"/>
      <c r="J18" s="99"/>
    </row>
    <row r="19" spans="1:10" x14ac:dyDescent="0.3">
      <c r="A19" s="99"/>
      <c r="B19" s="102"/>
      <c r="C19" s="209" t="s">
        <v>127</v>
      </c>
      <c r="D19" s="102"/>
      <c r="E19" s="102"/>
      <c r="F19" s="102" t="s">
        <v>252</v>
      </c>
      <c r="G19" s="99"/>
      <c r="H19" s="99"/>
      <c r="I19" s="99"/>
      <c r="J19" s="99"/>
    </row>
    <row r="20" spans="1:10" customFormat="1" x14ac:dyDescent="0.3">
      <c r="A20" s="99"/>
      <c r="B20" s="102"/>
      <c r="C20" s="102"/>
      <c r="D20" s="209"/>
      <c r="E20" s="99"/>
      <c r="F20" s="99"/>
      <c r="G20" s="99"/>
      <c r="H20" s="99"/>
      <c r="I20" s="99"/>
      <c r="J20" s="99"/>
    </row>
    <row r="21" spans="1:10" customFormat="1" ht="12.75" x14ac:dyDescent="0.2">
      <c r="A21" s="99"/>
      <c r="B21" s="99"/>
      <c r="C21" s="99"/>
      <c r="D21" s="99"/>
      <c r="E21" s="99"/>
      <c r="F21" s="99"/>
      <c r="G21" s="99"/>
      <c r="H21" s="99"/>
      <c r="I21" s="99"/>
      <c r="J21" s="99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 x14ac:dyDescent="0.3"/>
  <cols>
    <col min="1" max="1" width="12" style="176" customWidth="1"/>
    <col min="2" max="2" width="13.28515625" style="176" customWidth="1"/>
    <col min="3" max="3" width="21.42578125" style="176" customWidth="1"/>
    <col min="4" max="4" width="17.85546875" style="176" customWidth="1"/>
    <col min="5" max="5" width="12.7109375" style="176" customWidth="1"/>
    <col min="6" max="6" width="36.85546875" style="176" customWidth="1"/>
    <col min="7" max="7" width="22.28515625" style="176" customWidth="1"/>
    <col min="8" max="8" width="0.5703125" style="176" customWidth="1"/>
    <col min="9" max="16384" width="9.140625" style="176"/>
  </cols>
  <sheetData>
    <row r="1" spans="1:8" x14ac:dyDescent="0.3">
      <c r="A1" s="72" t="s">
        <v>337</v>
      </c>
      <c r="B1" s="74"/>
      <c r="C1" s="74"/>
      <c r="D1" s="74"/>
      <c r="E1" s="74"/>
      <c r="F1" s="74"/>
      <c r="G1" s="155" t="s">
        <v>97</v>
      </c>
      <c r="H1" s="156"/>
    </row>
    <row r="2" spans="1:8" x14ac:dyDescent="0.3">
      <c r="A2" s="74" t="s">
        <v>128</v>
      </c>
      <c r="B2" s="74"/>
      <c r="C2" s="74"/>
      <c r="D2" s="74"/>
      <c r="E2" s="74"/>
      <c r="F2" s="74"/>
      <c r="G2" s="157" t="str">
        <f>'ფორმა N1'!K2</f>
        <v>09/01/2020-09/21/2020</v>
      </c>
      <c r="H2" s="156"/>
    </row>
    <row r="3" spans="1:8" x14ac:dyDescent="0.3">
      <c r="A3" s="74"/>
      <c r="B3" s="74"/>
      <c r="C3" s="74"/>
      <c r="D3" s="74"/>
      <c r="E3" s="74"/>
      <c r="F3" s="74"/>
      <c r="G3" s="100"/>
      <c r="H3" s="156"/>
    </row>
    <row r="4" spans="1:8" x14ac:dyDescent="0.3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 x14ac:dyDescent="0.3">
      <c r="A5" s="197" t="str">
        <f>'ფორმა N1'!A5</f>
        <v>მპგ "ევროპული საქართველო-მოძრაობა თავისუფლებისთვის"</v>
      </c>
      <c r="B5" s="197"/>
      <c r="C5" s="197"/>
      <c r="D5" s="197"/>
      <c r="E5" s="197"/>
      <c r="F5" s="197"/>
      <c r="G5" s="197"/>
      <c r="H5" s="102"/>
    </row>
    <row r="6" spans="1:8" x14ac:dyDescent="0.3">
      <c r="A6" s="75"/>
      <c r="B6" s="74"/>
      <c r="C6" s="74"/>
      <c r="D6" s="74"/>
      <c r="E6" s="74"/>
      <c r="F6" s="74"/>
      <c r="G6" s="74"/>
      <c r="H6" s="102"/>
    </row>
    <row r="7" spans="1:8" x14ac:dyDescent="0.3">
      <c r="A7" s="74"/>
      <c r="B7" s="74"/>
      <c r="C7" s="74"/>
      <c r="D7" s="74"/>
      <c r="E7" s="74"/>
      <c r="F7" s="74"/>
      <c r="G7" s="74"/>
      <c r="H7" s="103"/>
    </row>
    <row r="8" spans="1:8" ht="45.75" customHeight="1" x14ac:dyDescent="0.3">
      <c r="A8" s="158" t="s">
        <v>295</v>
      </c>
      <c r="B8" s="158" t="s">
        <v>129</v>
      </c>
      <c r="C8" s="159" t="s">
        <v>335</v>
      </c>
      <c r="D8" s="159" t="s">
        <v>336</v>
      </c>
      <c r="E8" s="159" t="s">
        <v>258</v>
      </c>
      <c r="F8" s="158" t="s">
        <v>300</v>
      </c>
      <c r="G8" s="159" t="s">
        <v>296</v>
      </c>
      <c r="H8" s="103"/>
    </row>
    <row r="9" spans="1:8" x14ac:dyDescent="0.3">
      <c r="A9" s="160" t="s">
        <v>297</v>
      </c>
      <c r="B9" s="161"/>
      <c r="C9" s="162"/>
      <c r="D9" s="163"/>
      <c r="E9" s="163"/>
      <c r="F9" s="163"/>
      <c r="G9" s="164"/>
      <c r="H9" s="103"/>
    </row>
    <row r="10" spans="1:8" ht="15.75" x14ac:dyDescent="0.3">
      <c r="A10" s="161">
        <v>1</v>
      </c>
      <c r="B10" s="149"/>
      <c r="C10" s="165"/>
      <c r="D10" s="166"/>
      <c r="E10" s="166"/>
      <c r="F10" s="166"/>
      <c r="G10" s="167" t="str">
        <f>IF(ISBLANK(B10),"",G9+C10-D10)</f>
        <v/>
      </c>
      <c r="H10" s="103"/>
    </row>
    <row r="11" spans="1:8" ht="15.75" x14ac:dyDescent="0.3">
      <c r="A11" s="161">
        <v>2</v>
      </c>
      <c r="B11" s="149"/>
      <c r="C11" s="165"/>
      <c r="D11" s="166"/>
      <c r="E11" s="166"/>
      <c r="F11" s="166"/>
      <c r="G11" s="167" t="str">
        <f t="shared" ref="G11:G38" si="0">IF(ISBLANK(B11),"",G10+C11-D11)</f>
        <v/>
      </c>
      <c r="H11" s="103"/>
    </row>
    <row r="12" spans="1:8" ht="15.75" x14ac:dyDescent="0.3">
      <c r="A12" s="161">
        <v>3</v>
      </c>
      <c r="B12" s="149"/>
      <c r="C12" s="165"/>
      <c r="D12" s="166"/>
      <c r="E12" s="166"/>
      <c r="F12" s="166"/>
      <c r="G12" s="167" t="str">
        <f t="shared" si="0"/>
        <v/>
      </c>
      <c r="H12" s="103"/>
    </row>
    <row r="13" spans="1:8" ht="15.75" x14ac:dyDescent="0.3">
      <c r="A13" s="161">
        <v>4</v>
      </c>
      <c r="B13" s="149"/>
      <c r="C13" s="165"/>
      <c r="D13" s="166"/>
      <c r="E13" s="166"/>
      <c r="F13" s="166"/>
      <c r="G13" s="167" t="str">
        <f t="shared" si="0"/>
        <v/>
      </c>
      <c r="H13" s="103"/>
    </row>
    <row r="14" spans="1:8" ht="15.75" x14ac:dyDescent="0.3">
      <c r="A14" s="161">
        <v>5</v>
      </c>
      <c r="B14" s="149"/>
      <c r="C14" s="165"/>
      <c r="D14" s="166"/>
      <c r="E14" s="166"/>
      <c r="F14" s="166"/>
      <c r="G14" s="167" t="str">
        <f t="shared" si="0"/>
        <v/>
      </c>
      <c r="H14" s="103"/>
    </row>
    <row r="15" spans="1:8" ht="15.75" x14ac:dyDescent="0.3">
      <c r="A15" s="161">
        <v>6</v>
      </c>
      <c r="B15" s="149"/>
      <c r="C15" s="165"/>
      <c r="D15" s="166"/>
      <c r="E15" s="166"/>
      <c r="F15" s="166"/>
      <c r="G15" s="167" t="str">
        <f t="shared" si="0"/>
        <v/>
      </c>
      <c r="H15" s="103"/>
    </row>
    <row r="16" spans="1:8" ht="15.75" x14ac:dyDescent="0.3">
      <c r="A16" s="161">
        <v>7</v>
      </c>
      <c r="B16" s="149"/>
      <c r="C16" s="165"/>
      <c r="D16" s="166"/>
      <c r="E16" s="166"/>
      <c r="F16" s="166"/>
      <c r="G16" s="167" t="str">
        <f t="shared" si="0"/>
        <v/>
      </c>
      <c r="H16" s="103"/>
    </row>
    <row r="17" spans="1:8" ht="15.75" x14ac:dyDescent="0.3">
      <c r="A17" s="161">
        <v>8</v>
      </c>
      <c r="B17" s="149"/>
      <c r="C17" s="165"/>
      <c r="D17" s="166"/>
      <c r="E17" s="166"/>
      <c r="F17" s="166"/>
      <c r="G17" s="167" t="str">
        <f t="shared" si="0"/>
        <v/>
      </c>
      <c r="H17" s="103"/>
    </row>
    <row r="18" spans="1:8" ht="15.75" x14ac:dyDescent="0.3">
      <c r="A18" s="161">
        <v>9</v>
      </c>
      <c r="B18" s="149"/>
      <c r="C18" s="165"/>
      <c r="D18" s="166"/>
      <c r="E18" s="166"/>
      <c r="F18" s="166"/>
      <c r="G18" s="167" t="str">
        <f t="shared" si="0"/>
        <v/>
      </c>
      <c r="H18" s="103"/>
    </row>
    <row r="19" spans="1:8" ht="15.75" x14ac:dyDescent="0.3">
      <c r="A19" s="161">
        <v>10</v>
      </c>
      <c r="B19" s="149"/>
      <c r="C19" s="165"/>
      <c r="D19" s="166"/>
      <c r="E19" s="166"/>
      <c r="F19" s="166"/>
      <c r="G19" s="167" t="str">
        <f t="shared" si="0"/>
        <v/>
      </c>
      <c r="H19" s="103"/>
    </row>
    <row r="20" spans="1:8" ht="15.75" x14ac:dyDescent="0.3">
      <c r="A20" s="161">
        <v>11</v>
      </c>
      <c r="B20" s="149"/>
      <c r="C20" s="165"/>
      <c r="D20" s="166"/>
      <c r="E20" s="166"/>
      <c r="F20" s="166"/>
      <c r="G20" s="167" t="str">
        <f t="shared" si="0"/>
        <v/>
      </c>
      <c r="H20" s="103"/>
    </row>
    <row r="21" spans="1:8" ht="15.75" x14ac:dyDescent="0.3">
      <c r="A21" s="161">
        <v>12</v>
      </c>
      <c r="B21" s="149"/>
      <c r="C21" s="165"/>
      <c r="D21" s="166"/>
      <c r="E21" s="166"/>
      <c r="F21" s="166"/>
      <c r="G21" s="167" t="str">
        <f t="shared" si="0"/>
        <v/>
      </c>
      <c r="H21" s="103"/>
    </row>
    <row r="22" spans="1:8" ht="15.75" x14ac:dyDescent="0.3">
      <c r="A22" s="161">
        <v>13</v>
      </c>
      <c r="B22" s="149"/>
      <c r="C22" s="165"/>
      <c r="D22" s="166"/>
      <c r="E22" s="166"/>
      <c r="F22" s="166"/>
      <c r="G22" s="167" t="str">
        <f t="shared" si="0"/>
        <v/>
      </c>
      <c r="H22" s="103"/>
    </row>
    <row r="23" spans="1:8" ht="15.75" x14ac:dyDescent="0.3">
      <c r="A23" s="161">
        <v>14</v>
      </c>
      <c r="B23" s="149"/>
      <c r="C23" s="165"/>
      <c r="D23" s="166"/>
      <c r="E23" s="166"/>
      <c r="F23" s="166"/>
      <c r="G23" s="167" t="str">
        <f t="shared" si="0"/>
        <v/>
      </c>
      <c r="H23" s="103"/>
    </row>
    <row r="24" spans="1:8" ht="15.75" x14ac:dyDescent="0.3">
      <c r="A24" s="161">
        <v>15</v>
      </c>
      <c r="B24" s="149"/>
      <c r="C24" s="165"/>
      <c r="D24" s="166"/>
      <c r="E24" s="166"/>
      <c r="F24" s="166"/>
      <c r="G24" s="167" t="str">
        <f t="shared" si="0"/>
        <v/>
      </c>
      <c r="H24" s="103"/>
    </row>
    <row r="25" spans="1:8" ht="15.75" x14ac:dyDescent="0.3">
      <c r="A25" s="161">
        <v>16</v>
      </c>
      <c r="B25" s="149"/>
      <c r="C25" s="165"/>
      <c r="D25" s="166"/>
      <c r="E25" s="166"/>
      <c r="F25" s="166"/>
      <c r="G25" s="167" t="str">
        <f t="shared" si="0"/>
        <v/>
      </c>
      <c r="H25" s="103"/>
    </row>
    <row r="26" spans="1:8" ht="15.75" x14ac:dyDescent="0.3">
      <c r="A26" s="161">
        <v>17</v>
      </c>
      <c r="B26" s="149"/>
      <c r="C26" s="165"/>
      <c r="D26" s="166"/>
      <c r="E26" s="166"/>
      <c r="F26" s="166"/>
      <c r="G26" s="167" t="str">
        <f t="shared" si="0"/>
        <v/>
      </c>
      <c r="H26" s="103"/>
    </row>
    <row r="27" spans="1:8" ht="15.75" x14ac:dyDescent="0.3">
      <c r="A27" s="161">
        <v>18</v>
      </c>
      <c r="B27" s="149"/>
      <c r="C27" s="165"/>
      <c r="D27" s="166"/>
      <c r="E27" s="166"/>
      <c r="F27" s="166"/>
      <c r="G27" s="167" t="str">
        <f t="shared" si="0"/>
        <v/>
      </c>
      <c r="H27" s="103"/>
    </row>
    <row r="28" spans="1:8" ht="15.75" x14ac:dyDescent="0.3">
      <c r="A28" s="161">
        <v>19</v>
      </c>
      <c r="B28" s="149"/>
      <c r="C28" s="165"/>
      <c r="D28" s="166"/>
      <c r="E28" s="166"/>
      <c r="F28" s="166"/>
      <c r="G28" s="167" t="str">
        <f t="shared" si="0"/>
        <v/>
      </c>
      <c r="H28" s="103"/>
    </row>
    <row r="29" spans="1:8" ht="15.75" x14ac:dyDescent="0.3">
      <c r="A29" s="161">
        <v>20</v>
      </c>
      <c r="B29" s="149"/>
      <c r="C29" s="165"/>
      <c r="D29" s="166"/>
      <c r="E29" s="166"/>
      <c r="F29" s="166"/>
      <c r="G29" s="167" t="str">
        <f t="shared" si="0"/>
        <v/>
      </c>
      <c r="H29" s="103"/>
    </row>
    <row r="30" spans="1:8" ht="15.75" x14ac:dyDescent="0.3">
      <c r="A30" s="161">
        <v>21</v>
      </c>
      <c r="B30" s="149"/>
      <c r="C30" s="168"/>
      <c r="D30" s="169"/>
      <c r="E30" s="169"/>
      <c r="F30" s="169"/>
      <c r="G30" s="167" t="str">
        <f t="shared" si="0"/>
        <v/>
      </c>
      <c r="H30" s="103"/>
    </row>
    <row r="31" spans="1:8" ht="15.75" x14ac:dyDescent="0.3">
      <c r="A31" s="161">
        <v>22</v>
      </c>
      <c r="B31" s="149"/>
      <c r="C31" s="168"/>
      <c r="D31" s="169"/>
      <c r="E31" s="169"/>
      <c r="F31" s="169"/>
      <c r="G31" s="167" t="str">
        <f t="shared" si="0"/>
        <v/>
      </c>
      <c r="H31" s="103"/>
    </row>
    <row r="32" spans="1:8" ht="15.75" x14ac:dyDescent="0.3">
      <c r="A32" s="161">
        <v>23</v>
      </c>
      <c r="B32" s="149"/>
      <c r="C32" s="168"/>
      <c r="D32" s="169"/>
      <c r="E32" s="169"/>
      <c r="F32" s="169"/>
      <c r="G32" s="167" t="str">
        <f t="shared" si="0"/>
        <v/>
      </c>
      <c r="H32" s="103"/>
    </row>
    <row r="33" spans="1:10" ht="15.75" x14ac:dyDescent="0.3">
      <c r="A33" s="161">
        <v>24</v>
      </c>
      <c r="B33" s="149"/>
      <c r="C33" s="168"/>
      <c r="D33" s="169"/>
      <c r="E33" s="169"/>
      <c r="F33" s="169"/>
      <c r="G33" s="167" t="str">
        <f t="shared" si="0"/>
        <v/>
      </c>
      <c r="H33" s="103"/>
    </row>
    <row r="34" spans="1:10" ht="15.75" x14ac:dyDescent="0.3">
      <c r="A34" s="161">
        <v>25</v>
      </c>
      <c r="B34" s="149"/>
      <c r="C34" s="168"/>
      <c r="D34" s="169"/>
      <c r="E34" s="169"/>
      <c r="F34" s="169"/>
      <c r="G34" s="167" t="str">
        <f t="shared" si="0"/>
        <v/>
      </c>
      <c r="H34" s="103"/>
    </row>
    <row r="35" spans="1:10" ht="15.75" x14ac:dyDescent="0.3">
      <c r="A35" s="161">
        <v>26</v>
      </c>
      <c r="B35" s="149"/>
      <c r="C35" s="168"/>
      <c r="D35" s="169"/>
      <c r="E35" s="169"/>
      <c r="F35" s="169"/>
      <c r="G35" s="167" t="str">
        <f t="shared" si="0"/>
        <v/>
      </c>
      <c r="H35" s="103"/>
    </row>
    <row r="36" spans="1:10" ht="15.75" x14ac:dyDescent="0.3">
      <c r="A36" s="161">
        <v>27</v>
      </c>
      <c r="B36" s="149"/>
      <c r="C36" s="168"/>
      <c r="D36" s="169"/>
      <c r="E36" s="169"/>
      <c r="F36" s="169"/>
      <c r="G36" s="167" t="str">
        <f t="shared" si="0"/>
        <v/>
      </c>
      <c r="H36" s="103"/>
    </row>
    <row r="37" spans="1:10" ht="15.75" x14ac:dyDescent="0.3">
      <c r="A37" s="161">
        <v>28</v>
      </c>
      <c r="B37" s="149"/>
      <c r="C37" s="168"/>
      <c r="D37" s="169"/>
      <c r="E37" s="169"/>
      <c r="F37" s="169"/>
      <c r="G37" s="167" t="str">
        <f t="shared" si="0"/>
        <v/>
      </c>
      <c r="H37" s="103"/>
    </row>
    <row r="38" spans="1:10" ht="15.75" x14ac:dyDescent="0.3">
      <c r="A38" s="161">
        <v>29</v>
      </c>
      <c r="B38" s="149"/>
      <c r="C38" s="168"/>
      <c r="D38" s="169"/>
      <c r="E38" s="169"/>
      <c r="F38" s="169"/>
      <c r="G38" s="167" t="str">
        <f t="shared" si="0"/>
        <v/>
      </c>
      <c r="H38" s="103"/>
    </row>
    <row r="39" spans="1:10" ht="15.75" x14ac:dyDescent="0.3">
      <c r="A39" s="161" t="s">
        <v>261</v>
      </c>
      <c r="B39" s="149"/>
      <c r="C39" s="168"/>
      <c r="D39" s="169"/>
      <c r="E39" s="169"/>
      <c r="F39" s="169"/>
      <c r="G39" s="167" t="str">
        <f>IF(ISBLANK(B39),"",#REF!+C39-D39)</f>
        <v/>
      </c>
      <c r="H39" s="103"/>
    </row>
    <row r="40" spans="1:10" x14ac:dyDescent="0.3">
      <c r="A40" s="170" t="s">
        <v>298</v>
      </c>
      <c r="B40" s="171"/>
      <c r="C40" s="172"/>
      <c r="D40" s="173"/>
      <c r="E40" s="173"/>
      <c r="F40" s="174"/>
      <c r="G40" s="175" t="str">
        <f>G39</f>
        <v/>
      </c>
      <c r="H40" s="103"/>
    </row>
    <row r="44" spans="1:10" x14ac:dyDescent="0.3">
      <c r="B44" s="178" t="s">
        <v>96</v>
      </c>
      <c r="F44" s="179"/>
    </row>
    <row r="45" spans="1:10" x14ac:dyDescent="0.3">
      <c r="F45" s="177"/>
      <c r="G45" s="177"/>
      <c r="H45" s="177"/>
      <c r="I45" s="177"/>
      <c r="J45" s="177"/>
    </row>
    <row r="46" spans="1:10" x14ac:dyDescent="0.3">
      <c r="C46" s="180"/>
      <c r="F46" s="180"/>
      <c r="G46" s="181"/>
      <c r="H46" s="177"/>
      <c r="I46" s="177"/>
      <c r="J46" s="177"/>
    </row>
    <row r="47" spans="1:10" x14ac:dyDescent="0.3">
      <c r="A47" s="177"/>
      <c r="C47" s="182" t="s">
        <v>251</v>
      </c>
      <c r="F47" s="183" t="s">
        <v>256</v>
      </c>
      <c r="G47" s="181"/>
      <c r="H47" s="177"/>
      <c r="I47" s="177"/>
      <c r="J47" s="177"/>
    </row>
    <row r="48" spans="1:10" x14ac:dyDescent="0.3">
      <c r="A48" s="177"/>
      <c r="C48" s="184" t="s">
        <v>127</v>
      </c>
      <c r="F48" s="176" t="s">
        <v>252</v>
      </c>
      <c r="G48" s="177"/>
      <c r="H48" s="177"/>
      <c r="I48" s="177"/>
      <c r="J48" s="177"/>
    </row>
    <row r="49" spans="2:2" s="177" customFormat="1" x14ac:dyDescent="0.3">
      <c r="B49" s="176"/>
    </row>
    <row r="50" spans="2:2" s="177" customFormat="1" ht="12.75" x14ac:dyDescent="0.2"/>
    <row r="51" spans="2:2" s="177" customFormat="1" ht="12.75" x14ac:dyDescent="0.2"/>
    <row r="52" spans="2:2" s="177" customFormat="1" ht="12.75" x14ac:dyDescent="0.2"/>
    <row r="53" spans="2:2" s="177" customFormat="1" ht="12.75" x14ac:dyDescent="0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K53"/>
  <sheetViews>
    <sheetView showGridLines="0" view="pageBreakPreview" zoomScale="80" zoomScaleNormal="100" zoomScaleSheetLayoutView="80" workbookViewId="0">
      <selection activeCell="J31" sqref="J31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6384" width="9.140625" style="25"/>
  </cols>
  <sheetData>
    <row r="1" spans="1:11" s="23" customFormat="1" ht="15" x14ac:dyDescent="0.2">
      <c r="A1" s="135" t="s">
        <v>287</v>
      </c>
      <c r="B1" s="136"/>
      <c r="C1" s="136"/>
      <c r="D1" s="136"/>
      <c r="E1" s="136"/>
      <c r="F1" s="76"/>
      <c r="G1" s="76"/>
      <c r="H1" s="76"/>
      <c r="I1" s="565" t="s">
        <v>97</v>
      </c>
      <c r="J1" s="565"/>
    </row>
    <row r="2" spans="1:11" s="23" customFormat="1" ht="15" x14ac:dyDescent="0.3">
      <c r="A2" s="103" t="s">
        <v>128</v>
      </c>
      <c r="B2" s="136"/>
      <c r="C2" s="136"/>
      <c r="D2" s="136"/>
      <c r="E2" s="136"/>
      <c r="F2" s="137"/>
      <c r="G2" s="138"/>
      <c r="H2" s="138"/>
      <c r="I2" s="549" t="str">
        <f>'ფორმა N1'!K2</f>
        <v>09/01/2020-09/21/2020</v>
      </c>
      <c r="J2" s="550"/>
    </row>
    <row r="3" spans="1:11" s="23" customFormat="1" ht="15" x14ac:dyDescent="0.2">
      <c r="A3" s="136"/>
      <c r="B3" s="136"/>
      <c r="C3" s="136"/>
      <c r="D3" s="136"/>
      <c r="E3" s="136"/>
      <c r="F3" s="137"/>
      <c r="G3" s="138"/>
      <c r="H3" s="138"/>
      <c r="I3" s="139"/>
      <c r="J3" s="73"/>
    </row>
    <row r="4" spans="1:11" s="2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4"/>
      <c r="J4" s="74"/>
      <c r="K4" s="23"/>
    </row>
    <row r="5" spans="1:11" s="2" customFormat="1" ht="15" x14ac:dyDescent="0.3">
      <c r="A5" s="117" t="str">
        <f>'ფორმა N1'!A5</f>
        <v>მპგ "ევროპული საქართველო-მოძრაობა თავისუფლებისთვის"</v>
      </c>
      <c r="B5" s="118"/>
      <c r="C5" s="118"/>
      <c r="D5" s="118"/>
      <c r="E5" s="118"/>
      <c r="F5" s="59"/>
      <c r="G5" s="59"/>
      <c r="H5" s="59"/>
      <c r="I5" s="130"/>
      <c r="J5" s="59"/>
    </row>
    <row r="6" spans="1:11" s="2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  <c r="J6" s="136"/>
    </row>
    <row r="7" spans="1:11" ht="45" x14ac:dyDescent="0.2">
      <c r="A7" s="131"/>
      <c r="B7" s="564" t="s">
        <v>208</v>
      </c>
      <c r="C7" s="564"/>
      <c r="D7" s="564" t="s">
        <v>275</v>
      </c>
      <c r="E7" s="564"/>
      <c r="F7" s="564" t="s">
        <v>276</v>
      </c>
      <c r="G7" s="564"/>
      <c r="H7" s="148" t="s">
        <v>262</v>
      </c>
      <c r="I7" s="564" t="s">
        <v>211</v>
      </c>
      <c r="J7" s="564"/>
    </row>
    <row r="8" spans="1:11" ht="15" x14ac:dyDescent="0.2">
      <c r="A8" s="132" t="s">
        <v>103</v>
      </c>
      <c r="B8" s="133" t="s">
        <v>210</v>
      </c>
      <c r="C8" s="134" t="s">
        <v>209</v>
      </c>
      <c r="D8" s="133" t="s">
        <v>210</v>
      </c>
      <c r="E8" s="134" t="s">
        <v>209</v>
      </c>
      <c r="F8" s="133" t="s">
        <v>210</v>
      </c>
      <c r="G8" s="134" t="s">
        <v>209</v>
      </c>
      <c r="H8" s="134" t="s">
        <v>209</v>
      </c>
      <c r="I8" s="133" t="s">
        <v>210</v>
      </c>
      <c r="J8" s="134" t="s">
        <v>209</v>
      </c>
    </row>
    <row r="9" spans="1:11" ht="15" x14ac:dyDescent="0.2">
      <c r="A9" s="60" t="s">
        <v>104</v>
      </c>
      <c r="B9" s="80">
        <f>SUM(B10,B14,B17)</f>
        <v>0</v>
      </c>
      <c r="C9" s="80">
        <f t="shared" ref="C9" si="0">SUM(C10,C14,C17)</f>
        <v>212054.76</v>
      </c>
      <c r="D9" s="80">
        <f t="shared" ref="D9:F9" si="1">SUM(D10,D14,D17)</f>
        <v>0</v>
      </c>
      <c r="E9" s="80">
        <f>SUM(E10,E14,E17)</f>
        <v>0</v>
      </c>
      <c r="F9" s="80">
        <f t="shared" si="1"/>
        <v>0</v>
      </c>
      <c r="G9" s="80">
        <f>SUM(G10,G14,G17)</f>
        <v>0</v>
      </c>
      <c r="H9" s="80">
        <f>SUM(H10,H14,H17)</f>
        <v>0</v>
      </c>
      <c r="I9" s="80">
        <f>SUM(I10,I14,I17)</f>
        <v>0</v>
      </c>
      <c r="J9" s="80">
        <f t="shared" ref="J9" si="2">SUM(J10,J14,J17)</f>
        <v>212054.76</v>
      </c>
    </row>
    <row r="10" spans="1:11" ht="15" x14ac:dyDescent="0.2">
      <c r="A10" s="61" t="s">
        <v>105</v>
      </c>
      <c r="B10" s="131">
        <f>SUM(B11:B13)</f>
        <v>0</v>
      </c>
      <c r="C10" s="131">
        <f t="shared" ref="C10" si="3">SUM(C11:C13)</f>
        <v>0</v>
      </c>
      <c r="D10" s="131">
        <f t="shared" ref="D10:F10" si="4">SUM(D11:D13)</f>
        <v>0</v>
      </c>
      <c r="E10" s="131">
        <f>SUM(E11:E13)</f>
        <v>0</v>
      </c>
      <c r="F10" s="131">
        <f t="shared" si="4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ref="J10" si="5">SUM(J11:J13)</f>
        <v>0</v>
      </c>
    </row>
    <row r="11" spans="1:11" ht="15" x14ac:dyDescent="0.2">
      <c r="A11" s="61" t="s">
        <v>106</v>
      </c>
      <c r="B11" s="26"/>
      <c r="C11" s="26"/>
      <c r="D11" s="26"/>
      <c r="E11" s="26"/>
      <c r="F11" s="26"/>
      <c r="G11" s="26"/>
      <c r="H11" s="26"/>
      <c r="I11" s="26"/>
      <c r="J11" s="26"/>
    </row>
    <row r="12" spans="1:11" ht="15" x14ac:dyDescent="0.2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</row>
    <row r="13" spans="1:11" ht="15" x14ac:dyDescent="0.2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</row>
    <row r="14" spans="1:11" ht="15" x14ac:dyDescent="0.2">
      <c r="A14" s="61" t="s">
        <v>109</v>
      </c>
      <c r="B14" s="131">
        <f>SUM(B15:B16)</f>
        <v>0</v>
      </c>
      <c r="C14" s="131">
        <f t="shared" ref="C14" si="6">SUM(C15:C16)</f>
        <v>52672.11</v>
      </c>
      <c r="D14" s="131">
        <f t="shared" ref="D14:F14" si="7">SUM(D15:D16)</f>
        <v>0</v>
      </c>
      <c r="E14" s="131">
        <f>SUM(E15:E16)</f>
        <v>0</v>
      </c>
      <c r="F14" s="131">
        <f t="shared" si="7"/>
        <v>0</v>
      </c>
      <c r="G14" s="131">
        <f>SUM(G15:G16)</f>
        <v>0</v>
      </c>
      <c r="H14" s="131">
        <f>SUM(H15:H16)</f>
        <v>0</v>
      </c>
      <c r="I14" s="131">
        <f>SUM(I15:I16)</f>
        <v>0</v>
      </c>
      <c r="J14" s="131">
        <f t="shared" ref="J14" si="8">SUM(J15:J16)</f>
        <v>52672.11</v>
      </c>
    </row>
    <row r="15" spans="1:11" ht="15" x14ac:dyDescent="0.2">
      <c r="A15" s="61" t="s">
        <v>110</v>
      </c>
      <c r="B15" s="26"/>
      <c r="C15" s="26">
        <v>7656.25</v>
      </c>
      <c r="D15" s="26"/>
      <c r="E15" s="26"/>
      <c r="F15" s="26"/>
      <c r="G15" s="26"/>
      <c r="H15" s="26"/>
      <c r="I15" s="26"/>
      <c r="J15" s="26">
        <v>7656.25</v>
      </c>
    </row>
    <row r="16" spans="1:11" ht="15" x14ac:dyDescent="0.2">
      <c r="A16" s="61" t="s">
        <v>111</v>
      </c>
      <c r="B16" s="26"/>
      <c r="C16" s="26">
        <v>45015.86</v>
      </c>
      <c r="D16" s="26"/>
      <c r="E16" s="26"/>
      <c r="F16" s="26"/>
      <c r="G16" s="26"/>
      <c r="H16" s="26"/>
      <c r="I16" s="26"/>
      <c r="J16" s="26">
        <v>45015.86</v>
      </c>
    </row>
    <row r="17" spans="1:10" ht="15" x14ac:dyDescent="0.2">
      <c r="A17" s="61" t="s">
        <v>112</v>
      </c>
      <c r="B17" s="131">
        <f>SUM(B18:B19,B22,B23)</f>
        <v>0</v>
      </c>
      <c r="C17" s="131">
        <f t="shared" ref="C17" si="9">SUM(C18:C19,C22,C23)</f>
        <v>159382.65</v>
      </c>
      <c r="D17" s="131">
        <f t="shared" ref="D17:F17" si="10">SUM(D18:D19,D22,D23)</f>
        <v>0</v>
      </c>
      <c r="E17" s="131">
        <f>SUM(E18:E19,E22,E23)</f>
        <v>0</v>
      </c>
      <c r="F17" s="131">
        <f t="shared" si="10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0</v>
      </c>
      <c r="J17" s="131">
        <f t="shared" ref="J17" si="11">SUM(J18:J19,J22,J23)</f>
        <v>159382.65</v>
      </c>
    </row>
    <row r="18" spans="1:10" ht="15" x14ac:dyDescent="0.2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</row>
    <row r="19" spans="1:10" ht="15" x14ac:dyDescent="0.2">
      <c r="A19" s="61" t="s">
        <v>114</v>
      </c>
      <c r="B19" s="131">
        <f>SUM(B20:B21)</f>
        <v>0</v>
      </c>
      <c r="C19" s="131">
        <f t="shared" ref="C19" si="12">SUM(C20:C21)</f>
        <v>151643.9</v>
      </c>
      <c r="D19" s="131">
        <f t="shared" ref="D19:F19" si="13">SUM(D20:D21)</f>
        <v>0</v>
      </c>
      <c r="E19" s="131">
        <f>SUM(E20:E21)</f>
        <v>0</v>
      </c>
      <c r="F19" s="131">
        <f t="shared" si="13"/>
        <v>0</v>
      </c>
      <c r="G19" s="131">
        <f>SUM(G20:G21)</f>
        <v>0</v>
      </c>
      <c r="H19" s="131">
        <f>SUM(H20:H21)</f>
        <v>0</v>
      </c>
      <c r="I19" s="131">
        <f>SUM(I20:I21)</f>
        <v>0</v>
      </c>
      <c r="J19" s="131">
        <f t="shared" ref="J19" si="14">SUM(J20:J21)</f>
        <v>151643.9</v>
      </c>
    </row>
    <row r="20" spans="1:10" ht="15" x14ac:dyDescent="0.2">
      <c r="A20" s="61" t="s">
        <v>115</v>
      </c>
      <c r="B20" s="26"/>
      <c r="C20" s="26">
        <v>595.6</v>
      </c>
      <c r="D20" s="26"/>
      <c r="E20" s="26"/>
      <c r="F20" s="26"/>
      <c r="G20" s="26"/>
      <c r="H20" s="26"/>
      <c r="I20" s="26"/>
      <c r="J20" s="26">
        <v>595.6</v>
      </c>
    </row>
    <row r="21" spans="1:10" ht="15" x14ac:dyDescent="0.2">
      <c r="A21" s="61" t="s">
        <v>116</v>
      </c>
      <c r="B21" s="26"/>
      <c r="C21" s="26">
        <v>151048.29999999999</v>
      </c>
      <c r="D21" s="26"/>
      <c r="E21" s="26"/>
      <c r="F21" s="26"/>
      <c r="G21" s="26"/>
      <c r="H21" s="26"/>
      <c r="I21" s="26"/>
      <c r="J21" s="26">
        <v>151048.29999999999</v>
      </c>
    </row>
    <row r="22" spans="1:10" ht="15" x14ac:dyDescent="0.2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</row>
    <row r="23" spans="1:10" ht="15" x14ac:dyDescent="0.2">
      <c r="A23" s="61" t="s">
        <v>118</v>
      </c>
      <c r="B23" s="26"/>
      <c r="C23" s="26">
        <v>7738.75</v>
      </c>
      <c r="D23" s="26"/>
      <c r="E23" s="26"/>
      <c r="F23" s="26"/>
      <c r="G23" s="26"/>
      <c r="H23" s="26"/>
      <c r="I23" s="26"/>
      <c r="J23" s="26">
        <v>7738.75</v>
      </c>
    </row>
    <row r="24" spans="1:10" ht="15" x14ac:dyDescent="0.2">
      <c r="A24" s="60" t="s">
        <v>119</v>
      </c>
      <c r="B24" s="80">
        <f>SUM(B25:B31)</f>
        <v>0</v>
      </c>
      <c r="C24" s="80">
        <f t="shared" ref="C24" si="15">SUM(C25:C31)</f>
        <v>523.76</v>
      </c>
      <c r="D24" s="80">
        <f t="shared" ref="D24:J24" si="16">SUM(D25:D31)</f>
        <v>0</v>
      </c>
      <c r="E24" s="80">
        <f t="shared" si="16"/>
        <v>0</v>
      </c>
      <c r="F24" s="80">
        <f t="shared" si="16"/>
        <v>0</v>
      </c>
      <c r="G24" s="80">
        <f t="shared" si="16"/>
        <v>0</v>
      </c>
      <c r="H24" s="80">
        <f t="shared" si="16"/>
        <v>0</v>
      </c>
      <c r="I24" s="80">
        <f t="shared" si="16"/>
        <v>0</v>
      </c>
      <c r="J24" s="80">
        <f t="shared" si="16"/>
        <v>3325.59</v>
      </c>
    </row>
    <row r="25" spans="1:10" ht="15" x14ac:dyDescent="0.2">
      <c r="A25" s="61" t="s">
        <v>241</v>
      </c>
      <c r="B25" s="26"/>
      <c r="C25" s="26"/>
      <c r="D25" s="26"/>
      <c r="E25" s="26"/>
      <c r="F25" s="26"/>
      <c r="G25" s="26"/>
      <c r="H25" s="26"/>
      <c r="I25" s="26"/>
      <c r="J25" s="26"/>
    </row>
    <row r="26" spans="1:10" ht="15" x14ac:dyDescent="0.2">
      <c r="A26" s="61" t="s">
        <v>242</v>
      </c>
      <c r="B26" s="26"/>
      <c r="C26" s="26"/>
      <c r="D26" s="26"/>
      <c r="E26" s="26"/>
      <c r="F26" s="26"/>
      <c r="G26" s="26"/>
      <c r="H26" s="26"/>
      <c r="I26" s="26"/>
      <c r="J26" s="26"/>
    </row>
    <row r="27" spans="1:10" ht="15" x14ac:dyDescent="0.2">
      <c r="A27" s="61" t="s">
        <v>243</v>
      </c>
      <c r="B27" s="26"/>
      <c r="C27" s="26"/>
      <c r="D27" s="26"/>
      <c r="E27" s="26"/>
      <c r="F27" s="26"/>
      <c r="G27" s="26"/>
      <c r="H27" s="26"/>
      <c r="I27" s="26"/>
      <c r="J27" s="26"/>
    </row>
    <row r="28" spans="1:10" ht="15" x14ac:dyDescent="0.2">
      <c r="A28" s="61" t="s">
        <v>244</v>
      </c>
      <c r="B28" s="26"/>
      <c r="C28" s="26"/>
      <c r="D28" s="26"/>
      <c r="E28" s="26"/>
      <c r="F28" s="26"/>
      <c r="G28" s="26"/>
      <c r="H28" s="26"/>
      <c r="I28" s="26"/>
      <c r="J28" s="26"/>
    </row>
    <row r="29" spans="1:10" ht="15" x14ac:dyDescent="0.2">
      <c r="A29" s="61" t="s">
        <v>245</v>
      </c>
      <c r="B29" s="26"/>
      <c r="C29" s="26"/>
      <c r="D29" s="26"/>
      <c r="E29" s="26"/>
      <c r="F29" s="26"/>
      <c r="G29" s="26"/>
      <c r="H29" s="26"/>
      <c r="I29" s="26"/>
      <c r="J29" s="26"/>
    </row>
    <row r="30" spans="1:10" ht="15" x14ac:dyDescent="0.2">
      <c r="A30" s="61" t="s">
        <v>246</v>
      </c>
      <c r="B30" s="26"/>
      <c r="C30" s="26"/>
      <c r="D30" s="26"/>
      <c r="E30" s="26"/>
      <c r="F30" s="26"/>
      <c r="G30" s="26"/>
      <c r="H30" s="26"/>
      <c r="I30" s="26"/>
      <c r="J30" s="26"/>
    </row>
    <row r="31" spans="1:10" ht="15" x14ac:dyDescent="0.3">
      <c r="A31" s="61" t="s">
        <v>247</v>
      </c>
      <c r="B31" s="26"/>
      <c r="C31" s="390">
        <v>523.76</v>
      </c>
      <c r="D31" s="26"/>
      <c r="E31" s="26"/>
      <c r="F31" s="26"/>
      <c r="G31" s="26"/>
      <c r="H31" s="26"/>
      <c r="I31" s="26"/>
      <c r="J31" s="390">
        <v>3325.59</v>
      </c>
    </row>
    <row r="32" spans="1:10" ht="15" x14ac:dyDescent="0.2">
      <c r="A32" s="60" t="s">
        <v>120</v>
      </c>
      <c r="B32" s="80">
        <f>SUM(B33:B35)</f>
        <v>0</v>
      </c>
      <c r="C32" s="80">
        <f>SUM(C33:C35)</f>
        <v>0</v>
      </c>
      <c r="D32" s="80">
        <f t="shared" ref="D32:J32" si="17">SUM(D33:D35)</f>
        <v>0</v>
      </c>
      <c r="E32" s="80">
        <f>SUM(E33:E35)</f>
        <v>0</v>
      </c>
      <c r="F32" s="80">
        <f t="shared" si="17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17"/>
        <v>0</v>
      </c>
    </row>
    <row r="33" spans="1:10" ht="15" x14ac:dyDescent="0.2">
      <c r="A33" s="61" t="s">
        <v>248</v>
      </c>
      <c r="B33" s="26"/>
      <c r="C33" s="26"/>
      <c r="D33" s="26"/>
      <c r="E33" s="26"/>
      <c r="F33" s="26"/>
      <c r="G33" s="26"/>
      <c r="H33" s="26"/>
      <c r="I33" s="26"/>
      <c r="J33" s="26"/>
    </row>
    <row r="34" spans="1:10" ht="15" x14ac:dyDescent="0.2">
      <c r="A34" s="61" t="s">
        <v>249</v>
      </c>
      <c r="B34" s="26"/>
      <c r="C34" s="26"/>
      <c r="D34" s="26"/>
      <c r="E34" s="26"/>
      <c r="F34" s="26"/>
      <c r="G34" s="26"/>
      <c r="H34" s="26"/>
      <c r="I34" s="26"/>
      <c r="J34" s="26"/>
    </row>
    <row r="35" spans="1:10" ht="15" x14ac:dyDescent="0.2">
      <c r="A35" s="61" t="s">
        <v>250</v>
      </c>
      <c r="B35" s="26"/>
      <c r="C35" s="26"/>
      <c r="D35" s="26"/>
      <c r="E35" s="26"/>
      <c r="F35" s="26"/>
      <c r="G35" s="26"/>
      <c r="H35" s="26"/>
      <c r="I35" s="26"/>
      <c r="J35" s="26"/>
    </row>
    <row r="36" spans="1:10" ht="15" x14ac:dyDescent="0.2">
      <c r="A36" s="60" t="s">
        <v>121</v>
      </c>
      <c r="B36" s="80">
        <f t="shared" ref="B36:J36" si="18">SUM(B37:B39,B42)</f>
        <v>0</v>
      </c>
      <c r="C36" s="80">
        <f t="shared" si="18"/>
        <v>0</v>
      </c>
      <c r="D36" s="80">
        <f t="shared" si="18"/>
        <v>0</v>
      </c>
      <c r="E36" s="80">
        <f t="shared" si="18"/>
        <v>0</v>
      </c>
      <c r="F36" s="80">
        <f t="shared" si="18"/>
        <v>0</v>
      </c>
      <c r="G36" s="80">
        <f t="shared" si="18"/>
        <v>0</v>
      </c>
      <c r="H36" s="80">
        <f t="shared" si="18"/>
        <v>0</v>
      </c>
      <c r="I36" s="80">
        <f t="shared" si="18"/>
        <v>0</v>
      </c>
      <c r="J36" s="80">
        <f t="shared" si="18"/>
        <v>0</v>
      </c>
    </row>
    <row r="37" spans="1:10" ht="15" x14ac:dyDescent="0.2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</row>
    <row r="38" spans="1:10" ht="15" x14ac:dyDescent="0.2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</row>
    <row r="39" spans="1:10" ht="15" x14ac:dyDescent="0.2">
      <c r="A39" s="61" t="s">
        <v>124</v>
      </c>
      <c r="B39" s="131">
        <f t="shared" ref="B39:J39" si="19">SUM(B40:B41)</f>
        <v>0</v>
      </c>
      <c r="C39" s="131">
        <f t="shared" si="19"/>
        <v>0</v>
      </c>
      <c r="D39" s="131">
        <f t="shared" si="19"/>
        <v>0</v>
      </c>
      <c r="E39" s="131">
        <f t="shared" si="19"/>
        <v>0</v>
      </c>
      <c r="F39" s="131">
        <f t="shared" si="19"/>
        <v>0</v>
      </c>
      <c r="G39" s="131">
        <f t="shared" si="19"/>
        <v>0</v>
      </c>
      <c r="H39" s="131">
        <f t="shared" si="19"/>
        <v>0</v>
      </c>
      <c r="I39" s="131">
        <f t="shared" si="19"/>
        <v>0</v>
      </c>
      <c r="J39" s="131">
        <f t="shared" si="19"/>
        <v>0</v>
      </c>
    </row>
    <row r="40" spans="1:10" ht="30" x14ac:dyDescent="0.2">
      <c r="A40" s="61" t="s">
        <v>380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10" ht="15" x14ac:dyDescent="0.2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</row>
    <row r="42" spans="1:10" ht="15" x14ac:dyDescent="0.2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0" s="23" customFormat="1" x14ac:dyDescent="0.2"/>
    <row r="45" spans="1:10" s="23" customFormat="1" x14ac:dyDescent="0.2">
      <c r="A45" s="25"/>
    </row>
    <row r="46" spans="1:10" s="2" customFormat="1" ht="15" x14ac:dyDescent="0.3">
      <c r="A46" s="69" t="s">
        <v>96</v>
      </c>
      <c r="D46" s="5"/>
    </row>
    <row r="47" spans="1:10" s="2" customFormat="1" ht="15" x14ac:dyDescent="0.3">
      <c r="D47"/>
      <c r="E47"/>
      <c r="F47"/>
      <c r="G47"/>
      <c r="I47"/>
    </row>
    <row r="48" spans="1:10" s="2" customFormat="1" ht="15" x14ac:dyDescent="0.3">
      <c r="B48" s="68"/>
      <c r="C48" s="68"/>
      <c r="F48" s="68"/>
      <c r="G48" s="71"/>
      <c r="H48" s="68"/>
      <c r="I48"/>
      <c r="J48"/>
    </row>
    <row r="49" spans="1:10" s="2" customFormat="1" ht="15" x14ac:dyDescent="0.3">
      <c r="B49" s="67" t="s">
        <v>251</v>
      </c>
      <c r="F49" s="12" t="s">
        <v>256</v>
      </c>
      <c r="G49" s="70"/>
      <c r="I49"/>
      <c r="J49"/>
    </row>
    <row r="50" spans="1:10" s="2" customFormat="1" ht="15" x14ac:dyDescent="0.3">
      <c r="B50" s="64" t="s">
        <v>127</v>
      </c>
      <c r="F50" s="2" t="s">
        <v>252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85"/>
  <sheetViews>
    <sheetView tabSelected="1" view="pageBreakPreview" topLeftCell="A45" zoomScale="80" zoomScaleNormal="80" zoomScaleSheetLayoutView="80" workbookViewId="0">
      <selection activeCell="A9" sqref="A9:A79"/>
    </sheetView>
  </sheetViews>
  <sheetFormatPr defaultRowHeight="15" x14ac:dyDescent="0.3"/>
  <cols>
    <col min="1" max="1" width="6" style="405" customWidth="1"/>
    <col min="2" max="2" width="16.140625" style="405" customWidth="1"/>
    <col min="3" max="3" width="45.7109375" style="405" bestFit="1" customWidth="1"/>
    <col min="4" max="4" width="23.140625" style="405" bestFit="1" customWidth="1"/>
    <col min="5" max="5" width="40.140625" style="405" customWidth="1"/>
    <col min="6" max="6" width="15.85546875" style="503" customWidth="1"/>
    <col min="7" max="7" width="16.85546875" style="405" customWidth="1"/>
    <col min="8" max="8" width="18.28515625" style="405" customWidth="1"/>
    <col min="9" max="9" width="35.28515625" style="405" customWidth="1"/>
    <col min="10" max="16384" width="9.140625" style="405"/>
  </cols>
  <sheetData>
    <row r="1" spans="1:9" x14ac:dyDescent="0.3">
      <c r="A1" s="404" t="s">
        <v>459</v>
      </c>
      <c r="B1" s="404"/>
      <c r="C1" s="112"/>
      <c r="D1" s="112"/>
      <c r="E1" s="112"/>
      <c r="F1" s="497"/>
      <c r="G1" s="112"/>
      <c r="H1" s="112"/>
      <c r="I1" s="377" t="s">
        <v>97</v>
      </c>
    </row>
    <row r="2" spans="1:9" x14ac:dyDescent="0.3">
      <c r="A2" s="145" t="s">
        <v>128</v>
      </c>
      <c r="B2" s="145"/>
      <c r="C2" s="112"/>
      <c r="D2" s="112"/>
      <c r="E2" s="112"/>
      <c r="F2" s="497"/>
      <c r="G2" s="112"/>
      <c r="H2" s="112"/>
      <c r="I2" s="376" t="str">
        <f>'[3]ფორმა N1'!K2</f>
        <v>08.01.2020-08.31.2020</v>
      </c>
    </row>
    <row r="3" spans="1:9" x14ac:dyDescent="0.3">
      <c r="A3" s="112"/>
      <c r="B3" s="112"/>
      <c r="C3" s="112"/>
      <c r="D3" s="112"/>
      <c r="E3" s="112"/>
      <c r="F3" s="497"/>
      <c r="G3" s="112"/>
      <c r="H3" s="112"/>
      <c r="I3" s="139"/>
    </row>
    <row r="4" spans="1:9" x14ac:dyDescent="0.3">
      <c r="A4" s="112" t="s">
        <v>257</v>
      </c>
      <c r="B4" s="112"/>
      <c r="C4" s="112"/>
      <c r="D4" s="112"/>
      <c r="E4" s="333"/>
      <c r="F4" s="498"/>
      <c r="G4" s="112"/>
      <c r="H4" s="112"/>
      <c r="I4" s="333"/>
    </row>
    <row r="5" spans="1:9" s="407" customFormat="1" x14ac:dyDescent="0.3">
      <c r="A5" s="334" t="str">
        <f>'[3]ფორმა N1'!A5</f>
        <v>მპგ "ევროპული საქართველო-მოძრაობა თავისუფლებისთვის"</v>
      </c>
      <c r="B5" s="334"/>
      <c r="C5" s="335"/>
      <c r="D5" s="335"/>
      <c r="E5" s="335"/>
      <c r="F5" s="499"/>
      <c r="G5" s="406"/>
      <c r="H5" s="406"/>
      <c r="I5" s="335"/>
    </row>
    <row r="6" spans="1:9" x14ac:dyDescent="0.3">
      <c r="A6" s="408"/>
      <c r="B6" s="408"/>
      <c r="C6" s="112"/>
      <c r="D6" s="112"/>
      <c r="E6" s="112"/>
      <c r="F6" s="497"/>
      <c r="G6" s="112"/>
      <c r="H6" s="112"/>
      <c r="I6" s="112"/>
    </row>
    <row r="7" spans="1:9" ht="90" x14ac:dyDescent="0.3">
      <c r="A7" s="340" t="s">
        <v>64</v>
      </c>
      <c r="B7" s="340" t="s">
        <v>450</v>
      </c>
      <c r="C7" s="341" t="s">
        <v>451</v>
      </c>
      <c r="D7" s="341" t="s">
        <v>452</v>
      </c>
      <c r="E7" s="341" t="s">
        <v>453</v>
      </c>
      <c r="F7" s="341" t="s">
        <v>346</v>
      </c>
      <c r="G7" s="341" t="s">
        <v>454</v>
      </c>
      <c r="H7" s="341" t="s">
        <v>455</v>
      </c>
      <c r="I7" s="341" t="s">
        <v>456</v>
      </c>
    </row>
    <row r="8" spans="1:9" x14ac:dyDescent="0.3">
      <c r="A8" s="340">
        <v>1</v>
      </c>
      <c r="B8" s="340">
        <v>2</v>
      </c>
      <c r="C8" s="340">
        <v>3</v>
      </c>
      <c r="D8" s="341">
        <v>4</v>
      </c>
      <c r="E8" s="340">
        <v>5</v>
      </c>
      <c r="F8" s="341">
        <v>6</v>
      </c>
      <c r="G8" s="340">
        <v>7</v>
      </c>
      <c r="H8" s="341">
        <v>8</v>
      </c>
      <c r="I8" s="341">
        <v>9</v>
      </c>
    </row>
    <row r="9" spans="1:9" s="416" customFormat="1" ht="18.75" customHeight="1" x14ac:dyDescent="0.3">
      <c r="A9" s="409">
        <v>1</v>
      </c>
      <c r="B9" s="409" t="s">
        <v>843</v>
      </c>
      <c r="C9" s="410" t="s">
        <v>844</v>
      </c>
      <c r="D9" s="411" t="s">
        <v>845</v>
      </c>
      <c r="E9" s="412" t="s">
        <v>846</v>
      </c>
      <c r="F9" s="413">
        <v>319</v>
      </c>
      <c r="G9" s="414">
        <v>12102</v>
      </c>
      <c r="H9" s="415" t="s">
        <v>847</v>
      </c>
      <c r="I9" s="410" t="s">
        <v>848</v>
      </c>
    </row>
    <row r="10" spans="1:9" s="416" customFormat="1" ht="18.75" customHeight="1" x14ac:dyDescent="0.3">
      <c r="A10" s="409">
        <v>2</v>
      </c>
      <c r="B10" s="409" t="s">
        <v>843</v>
      </c>
      <c r="C10" s="417" t="s">
        <v>849</v>
      </c>
      <c r="D10" s="417" t="s">
        <v>850</v>
      </c>
      <c r="E10" s="417" t="s">
        <v>851</v>
      </c>
      <c r="F10" s="409">
        <v>112.6</v>
      </c>
      <c r="G10" s="414">
        <v>1350</v>
      </c>
      <c r="H10" s="418" t="s">
        <v>852</v>
      </c>
      <c r="I10" s="417" t="s">
        <v>853</v>
      </c>
    </row>
    <row r="11" spans="1:9" s="416" customFormat="1" ht="18.75" customHeight="1" x14ac:dyDescent="0.3">
      <c r="A11" s="409">
        <v>3</v>
      </c>
      <c r="B11" s="409" t="s">
        <v>843</v>
      </c>
      <c r="C11" s="419" t="s">
        <v>854</v>
      </c>
      <c r="D11" s="417" t="s">
        <v>855</v>
      </c>
      <c r="E11" s="417" t="s">
        <v>856</v>
      </c>
      <c r="F11" s="413">
        <v>100</v>
      </c>
      <c r="G11" s="420">
        <v>1250</v>
      </c>
      <c r="H11" s="418" t="s">
        <v>857</v>
      </c>
      <c r="I11" s="412" t="s">
        <v>858</v>
      </c>
    </row>
    <row r="12" spans="1:9" s="416" customFormat="1" ht="18.75" customHeight="1" x14ac:dyDescent="0.3">
      <c r="A12" s="409">
        <v>4</v>
      </c>
      <c r="B12" s="409" t="s">
        <v>843</v>
      </c>
      <c r="C12" s="419" t="s">
        <v>859</v>
      </c>
      <c r="D12" s="417" t="s">
        <v>860</v>
      </c>
      <c r="E12" s="417" t="s">
        <v>851</v>
      </c>
      <c r="F12" s="413">
        <v>62.19</v>
      </c>
      <c r="G12" s="420">
        <v>750</v>
      </c>
      <c r="H12" s="418" t="s">
        <v>861</v>
      </c>
      <c r="I12" s="421" t="s">
        <v>862</v>
      </c>
    </row>
    <row r="13" spans="1:9" s="416" customFormat="1" ht="18.75" customHeight="1" x14ac:dyDescent="0.3">
      <c r="A13" s="409">
        <v>5</v>
      </c>
      <c r="B13" s="409" t="s">
        <v>843</v>
      </c>
      <c r="C13" s="417" t="s">
        <v>863</v>
      </c>
      <c r="D13" s="417" t="s">
        <v>864</v>
      </c>
      <c r="E13" s="417" t="s">
        <v>865</v>
      </c>
      <c r="F13" s="409">
        <v>230</v>
      </c>
      <c r="G13" s="414">
        <v>700</v>
      </c>
      <c r="H13" s="414">
        <v>208147423</v>
      </c>
      <c r="I13" s="417" t="s">
        <v>866</v>
      </c>
    </row>
    <row r="14" spans="1:9" s="416" customFormat="1" ht="18.75" customHeight="1" x14ac:dyDescent="0.3">
      <c r="A14" s="409">
        <v>6</v>
      </c>
      <c r="B14" s="409" t="s">
        <v>843</v>
      </c>
      <c r="C14" s="417" t="s">
        <v>867</v>
      </c>
      <c r="D14" s="417" t="s">
        <v>868</v>
      </c>
      <c r="E14" s="417" t="s">
        <v>869</v>
      </c>
      <c r="F14" s="409">
        <v>44</v>
      </c>
      <c r="G14" s="414">
        <v>625</v>
      </c>
      <c r="H14" s="422" t="s">
        <v>870</v>
      </c>
      <c r="I14" s="417" t="s">
        <v>871</v>
      </c>
    </row>
    <row r="15" spans="1:9" s="416" customFormat="1" ht="18.75" customHeight="1" x14ac:dyDescent="0.3">
      <c r="A15" s="409">
        <v>7</v>
      </c>
      <c r="B15" s="409" t="s">
        <v>843</v>
      </c>
      <c r="C15" s="419" t="s">
        <v>872</v>
      </c>
      <c r="D15" s="417" t="s">
        <v>873</v>
      </c>
      <c r="E15" s="417" t="s">
        <v>874</v>
      </c>
      <c r="F15" s="413">
        <v>45</v>
      </c>
      <c r="G15" s="423">
        <v>662.5</v>
      </c>
      <c r="H15" s="418" t="s">
        <v>875</v>
      </c>
      <c r="I15" s="412" t="s">
        <v>876</v>
      </c>
    </row>
    <row r="16" spans="1:9" s="416" customFormat="1" ht="18.75" customHeight="1" x14ac:dyDescent="0.3">
      <c r="A16" s="409">
        <v>8</v>
      </c>
      <c r="B16" s="409" t="s">
        <v>843</v>
      </c>
      <c r="C16" s="419" t="s">
        <v>877</v>
      </c>
      <c r="D16" s="417" t="s">
        <v>878</v>
      </c>
      <c r="E16" s="417" t="s">
        <v>879</v>
      </c>
      <c r="F16" s="413">
        <v>49.28</v>
      </c>
      <c r="G16" s="420">
        <v>1043.75</v>
      </c>
      <c r="H16" s="422" t="s">
        <v>880</v>
      </c>
      <c r="I16" s="421" t="s">
        <v>881</v>
      </c>
    </row>
    <row r="17" spans="1:9" s="416" customFormat="1" ht="18.75" customHeight="1" x14ac:dyDescent="0.3">
      <c r="A17" s="409">
        <v>9</v>
      </c>
      <c r="B17" s="409" t="s">
        <v>843</v>
      </c>
      <c r="C17" s="419" t="s">
        <v>882</v>
      </c>
      <c r="D17" s="417" t="s">
        <v>883</v>
      </c>
      <c r="E17" s="417" t="s">
        <v>884</v>
      </c>
      <c r="F17" s="413">
        <v>58</v>
      </c>
      <c r="G17" s="420">
        <v>625</v>
      </c>
      <c r="H17" s="418" t="s">
        <v>885</v>
      </c>
      <c r="I17" s="421" t="s">
        <v>886</v>
      </c>
    </row>
    <row r="18" spans="1:9" s="416" customFormat="1" ht="18.75" customHeight="1" x14ac:dyDescent="0.3">
      <c r="A18" s="409">
        <v>10</v>
      </c>
      <c r="B18" s="409" t="s">
        <v>843</v>
      </c>
      <c r="C18" s="419" t="s">
        <v>887</v>
      </c>
      <c r="D18" s="417" t="s">
        <v>888</v>
      </c>
      <c r="E18" s="417" t="s">
        <v>889</v>
      </c>
      <c r="F18" s="413">
        <v>80</v>
      </c>
      <c r="G18" s="420">
        <v>312.5</v>
      </c>
      <c r="H18" s="418" t="s">
        <v>890</v>
      </c>
      <c r="I18" s="412" t="s">
        <v>891</v>
      </c>
    </row>
    <row r="19" spans="1:9" s="416" customFormat="1" ht="18.75" customHeight="1" x14ac:dyDescent="0.3">
      <c r="A19" s="409">
        <v>11</v>
      </c>
      <c r="B19" s="409" t="s">
        <v>843</v>
      </c>
      <c r="C19" s="419" t="s">
        <v>892</v>
      </c>
      <c r="D19" s="417" t="s">
        <v>893</v>
      </c>
      <c r="E19" s="417" t="s">
        <v>894</v>
      </c>
      <c r="F19" s="413">
        <v>56.1</v>
      </c>
      <c r="G19" s="420">
        <v>627.5</v>
      </c>
      <c r="H19" s="418" t="s">
        <v>895</v>
      </c>
      <c r="I19" s="412" t="s">
        <v>896</v>
      </c>
    </row>
    <row r="20" spans="1:9" s="416" customFormat="1" ht="18.75" customHeight="1" x14ac:dyDescent="0.3">
      <c r="A20" s="409">
        <v>12</v>
      </c>
      <c r="B20" s="409" t="s">
        <v>843</v>
      </c>
      <c r="C20" s="419" t="s">
        <v>897</v>
      </c>
      <c r="D20" s="417" t="s">
        <v>898</v>
      </c>
      <c r="E20" s="417" t="s">
        <v>899</v>
      </c>
      <c r="F20" s="413">
        <v>109.38</v>
      </c>
      <c r="G20" s="420">
        <v>750</v>
      </c>
      <c r="H20" s="418" t="s">
        <v>900</v>
      </c>
      <c r="I20" s="412" t="s">
        <v>901</v>
      </c>
    </row>
    <row r="21" spans="1:9" s="416" customFormat="1" ht="18.75" customHeight="1" x14ac:dyDescent="0.3">
      <c r="A21" s="409">
        <v>13</v>
      </c>
      <c r="B21" s="409" t="s">
        <v>843</v>
      </c>
      <c r="C21" s="419" t="s">
        <v>902</v>
      </c>
      <c r="D21" s="417" t="s">
        <v>903</v>
      </c>
      <c r="E21" s="417" t="s">
        <v>904</v>
      </c>
      <c r="F21" s="413">
        <v>133.02000000000001</v>
      </c>
      <c r="G21" s="420">
        <v>750</v>
      </c>
      <c r="H21" s="412">
        <v>448054453</v>
      </c>
      <c r="I21" s="418" t="s">
        <v>905</v>
      </c>
    </row>
    <row r="22" spans="1:9" s="416" customFormat="1" ht="18.75" customHeight="1" x14ac:dyDescent="0.3">
      <c r="A22" s="409">
        <v>14</v>
      </c>
      <c r="B22" s="409" t="s">
        <v>843</v>
      </c>
      <c r="C22" s="419" t="s">
        <v>906</v>
      </c>
      <c r="D22" s="417" t="s">
        <v>907</v>
      </c>
      <c r="E22" s="417" t="s">
        <v>908</v>
      </c>
      <c r="F22" s="424">
        <v>67</v>
      </c>
      <c r="G22" s="425">
        <v>725.5</v>
      </c>
      <c r="H22" s="426">
        <v>18001053471</v>
      </c>
      <c r="I22" s="426" t="s">
        <v>909</v>
      </c>
    </row>
    <row r="23" spans="1:9" s="416" customFormat="1" ht="18.75" customHeight="1" x14ac:dyDescent="0.3">
      <c r="A23" s="409">
        <v>15</v>
      </c>
      <c r="B23" s="409" t="s">
        <v>843</v>
      </c>
      <c r="C23" s="419" t="s">
        <v>910</v>
      </c>
      <c r="D23" s="417" t="s">
        <v>911</v>
      </c>
      <c r="E23" s="417" t="s">
        <v>912</v>
      </c>
      <c r="F23" s="413">
        <v>70.8</v>
      </c>
      <c r="G23" s="420">
        <v>625</v>
      </c>
      <c r="H23" s="418" t="s">
        <v>913</v>
      </c>
      <c r="I23" s="412" t="s">
        <v>914</v>
      </c>
    </row>
    <row r="24" spans="1:9" s="416" customFormat="1" ht="18.75" customHeight="1" x14ac:dyDescent="0.3">
      <c r="A24" s="409">
        <v>16</v>
      </c>
      <c r="B24" s="409" t="s">
        <v>843</v>
      </c>
      <c r="C24" s="419" t="s">
        <v>915</v>
      </c>
      <c r="D24" s="417"/>
      <c r="E24" s="417" t="s">
        <v>908</v>
      </c>
      <c r="F24" s="413">
        <v>70</v>
      </c>
      <c r="G24" s="420">
        <v>700</v>
      </c>
      <c r="H24" s="418" t="s">
        <v>916</v>
      </c>
      <c r="I24" s="412" t="s">
        <v>917</v>
      </c>
    </row>
    <row r="25" spans="1:9" s="416" customFormat="1" ht="18.75" customHeight="1" x14ac:dyDescent="0.3">
      <c r="A25" s="409">
        <v>17</v>
      </c>
      <c r="B25" s="409" t="s">
        <v>843</v>
      </c>
      <c r="C25" s="417" t="s">
        <v>918</v>
      </c>
      <c r="D25" s="417" t="s">
        <v>919</v>
      </c>
      <c r="E25" s="417" t="s">
        <v>920</v>
      </c>
      <c r="F25" s="409">
        <v>57.2</v>
      </c>
      <c r="G25" s="427">
        <v>750</v>
      </c>
      <c r="H25" s="414">
        <v>21001004498</v>
      </c>
      <c r="I25" s="417" t="s">
        <v>921</v>
      </c>
    </row>
    <row r="26" spans="1:9" s="416" customFormat="1" ht="18.75" customHeight="1" x14ac:dyDescent="0.3">
      <c r="A26" s="409">
        <v>18</v>
      </c>
      <c r="B26" s="409" t="s">
        <v>843</v>
      </c>
      <c r="C26" s="419" t="s">
        <v>922</v>
      </c>
      <c r="D26" s="417" t="s">
        <v>923</v>
      </c>
      <c r="E26" s="417" t="s">
        <v>924</v>
      </c>
      <c r="F26" s="413">
        <v>54</v>
      </c>
      <c r="G26" s="420">
        <v>625</v>
      </c>
      <c r="H26" s="418" t="s">
        <v>925</v>
      </c>
      <c r="I26" s="412" t="s">
        <v>926</v>
      </c>
    </row>
    <row r="27" spans="1:9" s="416" customFormat="1" ht="18.75" customHeight="1" x14ac:dyDescent="0.3">
      <c r="A27" s="409">
        <v>19</v>
      </c>
      <c r="B27" s="409" t="s">
        <v>843</v>
      </c>
      <c r="C27" s="419" t="s">
        <v>927</v>
      </c>
      <c r="D27" s="417" t="s">
        <v>928</v>
      </c>
      <c r="E27" s="417" t="s">
        <v>929</v>
      </c>
      <c r="F27" s="413">
        <v>130</v>
      </c>
      <c r="G27" s="420">
        <v>750</v>
      </c>
      <c r="H27" s="418" t="s">
        <v>930</v>
      </c>
      <c r="I27" s="412" t="s">
        <v>931</v>
      </c>
    </row>
    <row r="28" spans="1:9" s="416" customFormat="1" ht="18.75" customHeight="1" x14ac:dyDescent="0.3">
      <c r="A28" s="409">
        <v>20</v>
      </c>
      <c r="B28" s="409" t="s">
        <v>843</v>
      </c>
      <c r="C28" s="419" t="s">
        <v>932</v>
      </c>
      <c r="D28" s="417" t="s">
        <v>933</v>
      </c>
      <c r="E28" s="417" t="s">
        <v>934</v>
      </c>
      <c r="F28" s="409">
        <v>56.2</v>
      </c>
      <c r="G28" s="414">
        <v>750</v>
      </c>
      <c r="H28" s="418">
        <v>57001002466</v>
      </c>
      <c r="I28" s="417" t="s">
        <v>935</v>
      </c>
    </row>
    <row r="29" spans="1:9" s="416" customFormat="1" ht="18.75" customHeight="1" x14ac:dyDescent="0.3">
      <c r="A29" s="409">
        <v>21</v>
      </c>
      <c r="B29" s="409" t="s">
        <v>843</v>
      </c>
      <c r="C29" s="419" t="s">
        <v>936</v>
      </c>
      <c r="D29" s="417" t="s">
        <v>937</v>
      </c>
      <c r="E29" s="417" t="s">
        <v>938</v>
      </c>
      <c r="F29" s="409">
        <v>65</v>
      </c>
      <c r="G29" s="420">
        <v>240</v>
      </c>
      <c r="H29" s="418">
        <v>404907730</v>
      </c>
      <c r="I29" s="417" t="s">
        <v>939</v>
      </c>
    </row>
    <row r="30" spans="1:9" s="416" customFormat="1" ht="18.75" customHeight="1" x14ac:dyDescent="0.3">
      <c r="A30" s="409">
        <v>22</v>
      </c>
      <c r="B30" s="409" t="s">
        <v>843</v>
      </c>
      <c r="C30" s="419" t="s">
        <v>940</v>
      </c>
      <c r="D30" s="428" t="s">
        <v>941</v>
      </c>
      <c r="E30" s="417" t="s">
        <v>942</v>
      </c>
      <c r="F30" s="413">
        <v>231.37</v>
      </c>
      <c r="G30" s="420">
        <v>406.25</v>
      </c>
      <c r="H30" s="429" t="s">
        <v>943</v>
      </c>
      <c r="I30" s="412" t="s">
        <v>944</v>
      </c>
    </row>
    <row r="31" spans="1:9" s="416" customFormat="1" ht="18.75" customHeight="1" x14ac:dyDescent="0.3">
      <c r="A31" s="409">
        <v>23</v>
      </c>
      <c r="B31" s="409" t="s">
        <v>843</v>
      </c>
      <c r="C31" s="419" t="s">
        <v>945</v>
      </c>
      <c r="D31" s="412" t="s">
        <v>946</v>
      </c>
      <c r="E31" s="412" t="s">
        <v>947</v>
      </c>
      <c r="F31" s="409">
        <v>100</v>
      </c>
      <c r="G31" s="414">
        <v>312.5</v>
      </c>
      <c r="H31" s="429" t="s">
        <v>948</v>
      </c>
      <c r="I31" s="417" t="s">
        <v>949</v>
      </c>
    </row>
    <row r="32" spans="1:9" s="416" customFormat="1" ht="18.75" customHeight="1" x14ac:dyDescent="0.3">
      <c r="A32" s="409">
        <v>24</v>
      </c>
      <c r="B32" s="409" t="s">
        <v>843</v>
      </c>
      <c r="C32" s="430" t="s">
        <v>950</v>
      </c>
      <c r="D32" s="430" t="s">
        <v>951</v>
      </c>
      <c r="E32" s="431" t="s">
        <v>952</v>
      </c>
      <c r="F32" s="432">
        <v>45</v>
      </c>
      <c r="G32" s="433">
        <v>250</v>
      </c>
      <c r="H32" s="434" t="s">
        <v>953</v>
      </c>
      <c r="I32" s="430" t="s">
        <v>954</v>
      </c>
    </row>
    <row r="33" spans="1:9" s="416" customFormat="1" ht="18.75" customHeight="1" x14ac:dyDescent="0.3">
      <c r="A33" s="409">
        <v>25</v>
      </c>
      <c r="B33" s="409" t="s">
        <v>843</v>
      </c>
      <c r="C33" s="419" t="s">
        <v>955</v>
      </c>
      <c r="D33" s="417" t="s">
        <v>956</v>
      </c>
      <c r="E33" s="417" t="s">
        <v>908</v>
      </c>
      <c r="F33" s="413">
        <v>97.31</v>
      </c>
      <c r="G33" s="420">
        <v>1250</v>
      </c>
      <c r="H33" s="418" t="s">
        <v>957</v>
      </c>
      <c r="I33" s="412" t="s">
        <v>958</v>
      </c>
    </row>
    <row r="34" spans="1:9" s="416" customFormat="1" ht="18.75" customHeight="1" x14ac:dyDescent="0.3">
      <c r="A34" s="409">
        <v>26</v>
      </c>
      <c r="B34" s="409" t="s">
        <v>843</v>
      </c>
      <c r="C34" s="419" t="s">
        <v>959</v>
      </c>
      <c r="D34" s="412" t="s">
        <v>960</v>
      </c>
      <c r="E34" s="412" t="s">
        <v>961</v>
      </c>
      <c r="F34" s="409">
        <v>170.1</v>
      </c>
      <c r="G34" s="414">
        <v>500</v>
      </c>
      <c r="H34" s="429" t="s">
        <v>962</v>
      </c>
      <c r="I34" s="412" t="s">
        <v>963</v>
      </c>
    </row>
    <row r="35" spans="1:9" s="416" customFormat="1" ht="18.75" customHeight="1" x14ac:dyDescent="0.3">
      <c r="A35" s="409">
        <v>27</v>
      </c>
      <c r="B35" s="409" t="s">
        <v>843</v>
      </c>
      <c r="C35" s="419" t="s">
        <v>964</v>
      </c>
      <c r="D35" s="417" t="s">
        <v>965</v>
      </c>
      <c r="E35" s="417" t="s">
        <v>908</v>
      </c>
      <c r="F35" s="424">
        <v>40</v>
      </c>
      <c r="G35" s="425">
        <v>375</v>
      </c>
      <c r="H35" s="435" t="s">
        <v>966</v>
      </c>
      <c r="I35" s="426" t="s">
        <v>967</v>
      </c>
    </row>
    <row r="36" spans="1:9" s="416" customFormat="1" ht="18.75" customHeight="1" x14ac:dyDescent="0.3">
      <c r="A36" s="409">
        <v>28</v>
      </c>
      <c r="B36" s="409" t="s">
        <v>843</v>
      </c>
      <c r="C36" s="401" t="s">
        <v>968</v>
      </c>
      <c r="D36" s="417" t="s">
        <v>969</v>
      </c>
      <c r="E36" s="417" t="s">
        <v>970</v>
      </c>
      <c r="F36" s="424">
        <v>618</v>
      </c>
      <c r="G36" s="425">
        <v>480</v>
      </c>
      <c r="H36" s="435" t="s">
        <v>971</v>
      </c>
      <c r="I36" s="426" t="s">
        <v>972</v>
      </c>
    </row>
    <row r="37" spans="1:9" s="416" customFormat="1" ht="18.75" customHeight="1" x14ac:dyDescent="0.3">
      <c r="A37" s="409">
        <v>29</v>
      </c>
      <c r="B37" s="409" t="s">
        <v>843</v>
      </c>
      <c r="C37" s="436" t="s">
        <v>973</v>
      </c>
      <c r="D37" s="437" t="s">
        <v>974</v>
      </c>
      <c r="E37" s="438" t="s">
        <v>975</v>
      </c>
      <c r="F37" s="439">
        <v>85</v>
      </c>
      <c r="G37" s="423">
        <v>925</v>
      </c>
      <c r="H37" s="440" t="s">
        <v>976</v>
      </c>
      <c r="I37" s="421" t="s">
        <v>977</v>
      </c>
    </row>
    <row r="38" spans="1:9" s="416" customFormat="1" ht="18.75" customHeight="1" x14ac:dyDescent="0.3">
      <c r="A38" s="409">
        <v>30</v>
      </c>
      <c r="B38" s="409" t="s">
        <v>843</v>
      </c>
      <c r="C38" s="421" t="s">
        <v>978</v>
      </c>
      <c r="D38" s="431" t="s">
        <v>979</v>
      </c>
      <c r="E38" s="423" t="s">
        <v>884</v>
      </c>
      <c r="F38" s="441">
        <v>123.97</v>
      </c>
      <c r="G38" s="442">
        <v>2000</v>
      </c>
      <c r="H38" s="443">
        <v>60002013054</v>
      </c>
      <c r="I38" s="421" t="s">
        <v>980</v>
      </c>
    </row>
    <row r="39" spans="1:9" ht="18.75" customHeight="1" x14ac:dyDescent="0.3">
      <c r="A39" s="409">
        <v>31</v>
      </c>
      <c r="B39" s="409" t="s">
        <v>843</v>
      </c>
      <c r="C39" s="343" t="s">
        <v>981</v>
      </c>
      <c r="D39" s="343" t="s">
        <v>982</v>
      </c>
      <c r="E39" s="343" t="s">
        <v>884</v>
      </c>
      <c r="F39" s="444">
        <v>149.86000000000001</v>
      </c>
      <c r="G39" s="445">
        <v>3750</v>
      </c>
      <c r="H39" s="446" t="s">
        <v>983</v>
      </c>
      <c r="I39" s="437" t="s">
        <v>984</v>
      </c>
    </row>
    <row r="40" spans="1:9" ht="18.75" customHeight="1" x14ac:dyDescent="0.3">
      <c r="A40" s="409">
        <v>32</v>
      </c>
      <c r="B40" s="409" t="s">
        <v>843</v>
      </c>
      <c r="C40" s="447" t="s">
        <v>985</v>
      </c>
      <c r="D40" s="430" t="s">
        <v>986</v>
      </c>
      <c r="E40" s="332" t="s">
        <v>987</v>
      </c>
      <c r="F40" s="448">
        <v>220</v>
      </c>
      <c r="G40" s="449">
        <v>5000</v>
      </c>
      <c r="H40" s="450">
        <v>205284011</v>
      </c>
      <c r="I40" s="430" t="s">
        <v>988</v>
      </c>
    </row>
    <row r="41" spans="1:9" ht="18.75" customHeight="1" x14ac:dyDescent="0.3">
      <c r="A41" s="409">
        <v>33</v>
      </c>
      <c r="B41" s="409" t="s">
        <v>843</v>
      </c>
      <c r="C41" s="447" t="s">
        <v>989</v>
      </c>
      <c r="D41" s="332" t="s">
        <v>990</v>
      </c>
      <c r="E41" s="332" t="s">
        <v>991</v>
      </c>
      <c r="F41" s="448">
        <v>174</v>
      </c>
      <c r="G41" s="449">
        <v>8275</v>
      </c>
      <c r="H41" s="450">
        <v>404990694</v>
      </c>
      <c r="I41" s="430" t="s">
        <v>992</v>
      </c>
    </row>
    <row r="42" spans="1:9" ht="18.75" customHeight="1" x14ac:dyDescent="0.3">
      <c r="A42" s="409">
        <v>34</v>
      </c>
      <c r="B42" s="409" t="s">
        <v>843</v>
      </c>
      <c r="C42" s="332" t="s">
        <v>993</v>
      </c>
      <c r="D42" s="332" t="s">
        <v>994</v>
      </c>
      <c r="E42" s="332" t="s">
        <v>995</v>
      </c>
      <c r="F42" s="448">
        <v>92.8</v>
      </c>
      <c r="G42" s="449">
        <v>2304.08</v>
      </c>
      <c r="H42" s="384" t="s">
        <v>996</v>
      </c>
      <c r="I42" s="451" t="s">
        <v>997</v>
      </c>
    </row>
    <row r="43" spans="1:9" ht="18.75" customHeight="1" x14ac:dyDescent="0.3">
      <c r="A43" s="409">
        <v>35</v>
      </c>
      <c r="B43" s="409" t="s">
        <v>843</v>
      </c>
      <c r="C43" s="332" t="s">
        <v>998</v>
      </c>
      <c r="D43" s="332" t="s">
        <v>999</v>
      </c>
      <c r="E43" s="332" t="s">
        <v>1000</v>
      </c>
      <c r="F43" s="448">
        <v>259.44</v>
      </c>
      <c r="G43" s="449">
        <v>3850.5</v>
      </c>
      <c r="H43" s="384" t="s">
        <v>1001</v>
      </c>
      <c r="I43" s="385" t="s">
        <v>1002</v>
      </c>
    </row>
    <row r="44" spans="1:9" s="416" customFormat="1" ht="18.75" customHeight="1" x14ac:dyDescent="0.3">
      <c r="A44" s="409">
        <v>36</v>
      </c>
      <c r="B44" s="409" t="s">
        <v>843</v>
      </c>
      <c r="C44" s="430" t="s">
        <v>1244</v>
      </c>
      <c r="D44" s="430" t="s">
        <v>1245</v>
      </c>
      <c r="E44" s="438" t="s">
        <v>1246</v>
      </c>
      <c r="F44" s="432">
        <v>100</v>
      </c>
      <c r="G44" s="526">
        <v>4000</v>
      </c>
      <c r="H44" s="489">
        <v>312723915</v>
      </c>
      <c r="I44" s="451" t="s">
        <v>1247</v>
      </c>
    </row>
    <row r="45" spans="1:9" s="475" customFormat="1" ht="18.75" customHeight="1" x14ac:dyDescent="0.2">
      <c r="A45" s="409">
        <v>37</v>
      </c>
      <c r="B45" s="463" t="s">
        <v>843</v>
      </c>
      <c r="C45" s="464" t="s">
        <v>1008</v>
      </c>
      <c r="D45" s="437" t="s">
        <v>1009</v>
      </c>
      <c r="E45" s="438" t="s">
        <v>1192</v>
      </c>
      <c r="F45" s="500">
        <v>62.19</v>
      </c>
      <c r="G45" s="466">
        <v>625</v>
      </c>
      <c r="H45" s="467" t="s">
        <v>1010</v>
      </c>
      <c r="I45" s="465" t="s">
        <v>1011</v>
      </c>
    </row>
    <row r="46" spans="1:9" s="575" customFormat="1" ht="18.75" customHeight="1" x14ac:dyDescent="0.2">
      <c r="A46" s="409">
        <v>38</v>
      </c>
      <c r="B46" s="463" t="s">
        <v>843</v>
      </c>
      <c r="C46" s="464" t="s">
        <v>1258</v>
      </c>
      <c r="D46" s="437" t="s">
        <v>1257</v>
      </c>
      <c r="E46" s="438" t="s">
        <v>1259</v>
      </c>
      <c r="F46" s="465">
        <v>134.26</v>
      </c>
      <c r="G46" s="468">
        <v>1944.15</v>
      </c>
      <c r="H46" s="467" t="s">
        <v>1256</v>
      </c>
      <c r="I46" s="465" t="s">
        <v>1255</v>
      </c>
    </row>
    <row r="47" spans="1:9" s="475" customFormat="1" ht="18.75" customHeight="1" x14ac:dyDescent="0.2">
      <c r="A47" s="409">
        <v>39</v>
      </c>
      <c r="B47" s="463" t="s">
        <v>843</v>
      </c>
      <c r="C47" s="464" t="s">
        <v>1012</v>
      </c>
      <c r="D47" s="437" t="s">
        <v>1013</v>
      </c>
      <c r="E47" s="438" t="s">
        <v>1192</v>
      </c>
      <c r="F47" s="500">
        <v>121.3</v>
      </c>
      <c r="G47" s="466">
        <v>500</v>
      </c>
      <c r="H47" s="467" t="s">
        <v>1014</v>
      </c>
      <c r="I47" s="465" t="s">
        <v>1015</v>
      </c>
    </row>
    <row r="48" spans="1:9" s="475" customFormat="1" ht="18.75" customHeight="1" x14ac:dyDescent="0.2">
      <c r="A48" s="409">
        <v>40</v>
      </c>
      <c r="B48" s="463" t="s">
        <v>843</v>
      </c>
      <c r="C48" s="464" t="s">
        <v>1016</v>
      </c>
      <c r="D48" s="437" t="s">
        <v>1017</v>
      </c>
      <c r="E48" s="438" t="s">
        <v>1192</v>
      </c>
      <c r="F48" s="500">
        <v>49.6</v>
      </c>
      <c r="G48" s="468">
        <v>562.5</v>
      </c>
      <c r="H48" s="467" t="s">
        <v>1018</v>
      </c>
      <c r="I48" s="465" t="s">
        <v>1019</v>
      </c>
    </row>
    <row r="49" spans="1:9" s="475" customFormat="1" ht="18.75" customHeight="1" x14ac:dyDescent="0.2">
      <c r="A49" s="409">
        <v>41</v>
      </c>
      <c r="B49" s="463" t="s">
        <v>843</v>
      </c>
      <c r="C49" s="464" t="s">
        <v>1020</v>
      </c>
      <c r="D49" s="437" t="s">
        <v>1021</v>
      </c>
      <c r="E49" s="438" t="s">
        <v>1192</v>
      </c>
      <c r="F49" s="500">
        <v>78.239999999999995</v>
      </c>
      <c r="G49" s="468">
        <v>625</v>
      </c>
      <c r="H49" s="467" t="s">
        <v>1022</v>
      </c>
      <c r="I49" s="465" t="s">
        <v>1023</v>
      </c>
    </row>
    <row r="50" spans="1:9" s="475" customFormat="1" ht="18.75" customHeight="1" x14ac:dyDescent="0.2">
      <c r="A50" s="409">
        <v>42</v>
      </c>
      <c r="B50" s="463" t="s">
        <v>843</v>
      </c>
      <c r="C50" s="464" t="s">
        <v>1024</v>
      </c>
      <c r="D50" s="437" t="s">
        <v>1025</v>
      </c>
      <c r="E50" s="438" t="s">
        <v>1192</v>
      </c>
      <c r="F50" s="500">
        <v>70</v>
      </c>
      <c r="G50" s="468">
        <v>500</v>
      </c>
      <c r="H50" s="467" t="s">
        <v>1026</v>
      </c>
      <c r="I50" s="465" t="s">
        <v>1027</v>
      </c>
    </row>
    <row r="51" spans="1:9" s="475" customFormat="1" ht="18.75" customHeight="1" x14ac:dyDescent="0.2">
      <c r="A51" s="409">
        <v>43</v>
      </c>
      <c r="B51" s="463" t="s">
        <v>843</v>
      </c>
      <c r="C51" s="436" t="s">
        <v>1028</v>
      </c>
      <c r="D51" s="437" t="s">
        <v>1029</v>
      </c>
      <c r="E51" s="438" t="s">
        <v>1192</v>
      </c>
      <c r="F51" s="501">
        <v>205.4</v>
      </c>
      <c r="G51" s="470">
        <v>700</v>
      </c>
      <c r="H51" s="469">
        <v>21001005336</v>
      </c>
      <c r="I51" s="469" t="s">
        <v>1030</v>
      </c>
    </row>
    <row r="52" spans="1:9" s="475" customFormat="1" ht="18.75" customHeight="1" x14ac:dyDescent="0.2">
      <c r="A52" s="409">
        <v>44</v>
      </c>
      <c r="B52" s="463" t="s">
        <v>843</v>
      </c>
      <c r="C52" s="464" t="s">
        <v>1031</v>
      </c>
      <c r="D52" s="437" t="s">
        <v>1032</v>
      </c>
      <c r="E52" s="438" t="s">
        <v>1192</v>
      </c>
      <c r="F52" s="500">
        <v>103.5</v>
      </c>
      <c r="G52" s="468">
        <v>750</v>
      </c>
      <c r="H52" s="467" t="s">
        <v>1033</v>
      </c>
      <c r="I52" s="465" t="s">
        <v>1034</v>
      </c>
    </row>
    <row r="53" spans="1:9" s="475" customFormat="1" ht="18.75" customHeight="1" x14ac:dyDescent="0.2">
      <c r="A53" s="409">
        <v>45</v>
      </c>
      <c r="B53" s="463" t="s">
        <v>843</v>
      </c>
      <c r="C53" s="464" t="s">
        <v>1035</v>
      </c>
      <c r="D53" s="437" t="s">
        <v>1036</v>
      </c>
      <c r="E53" s="438" t="s">
        <v>1192</v>
      </c>
      <c r="F53" s="500">
        <v>14.62</v>
      </c>
      <c r="G53" s="468">
        <v>625</v>
      </c>
      <c r="H53" s="471" t="s">
        <v>1037</v>
      </c>
      <c r="I53" s="465" t="s">
        <v>1038</v>
      </c>
    </row>
    <row r="54" spans="1:9" s="475" customFormat="1" ht="18.75" customHeight="1" x14ac:dyDescent="0.2">
      <c r="A54" s="409">
        <v>46</v>
      </c>
      <c r="B54" s="463" t="s">
        <v>843</v>
      </c>
      <c r="C54" s="464" t="s">
        <v>1039</v>
      </c>
      <c r="D54" s="437" t="s">
        <v>1040</v>
      </c>
      <c r="E54" s="438" t="s">
        <v>1192</v>
      </c>
      <c r="F54" s="500">
        <v>60</v>
      </c>
      <c r="G54" s="468">
        <v>375</v>
      </c>
      <c r="H54" s="467" t="s">
        <v>1041</v>
      </c>
      <c r="I54" s="465" t="s">
        <v>1042</v>
      </c>
    </row>
    <row r="55" spans="1:9" s="475" customFormat="1" ht="18.75" customHeight="1" x14ac:dyDescent="0.2">
      <c r="A55" s="409">
        <v>47</v>
      </c>
      <c r="B55" s="463" t="s">
        <v>843</v>
      </c>
      <c r="C55" s="464" t="s">
        <v>1043</v>
      </c>
      <c r="D55" s="437" t="s">
        <v>1044</v>
      </c>
      <c r="E55" s="438" t="s">
        <v>1192</v>
      </c>
      <c r="F55" s="500">
        <v>70</v>
      </c>
      <c r="G55" s="468">
        <v>562.5</v>
      </c>
      <c r="H55" s="467" t="s">
        <v>1045</v>
      </c>
      <c r="I55" s="465" t="s">
        <v>1046</v>
      </c>
    </row>
    <row r="56" spans="1:9" s="475" customFormat="1" ht="18.75" customHeight="1" x14ac:dyDescent="0.2">
      <c r="A56" s="409">
        <v>48</v>
      </c>
      <c r="B56" s="463" t="s">
        <v>843</v>
      </c>
      <c r="C56" s="464" t="s">
        <v>1047</v>
      </c>
      <c r="D56" s="437" t="s">
        <v>1048</v>
      </c>
      <c r="E56" s="438" t="s">
        <v>1192</v>
      </c>
      <c r="F56" s="500">
        <v>51</v>
      </c>
      <c r="G56" s="468">
        <v>665</v>
      </c>
      <c r="H56" s="471" t="s">
        <v>1049</v>
      </c>
      <c r="I56" s="465" t="s">
        <v>1050</v>
      </c>
    </row>
    <row r="57" spans="1:9" s="475" customFormat="1" ht="18.75" customHeight="1" x14ac:dyDescent="0.2">
      <c r="A57" s="409">
        <v>49</v>
      </c>
      <c r="B57" s="463" t="s">
        <v>843</v>
      </c>
      <c r="C57" s="464" t="s">
        <v>1051</v>
      </c>
      <c r="D57" s="437" t="s">
        <v>1052</v>
      </c>
      <c r="E57" s="438" t="s">
        <v>1192</v>
      </c>
      <c r="F57" s="500">
        <v>50</v>
      </c>
      <c r="G57" s="468">
        <v>300</v>
      </c>
      <c r="H57" s="467" t="s">
        <v>1053</v>
      </c>
      <c r="I57" s="465" t="s">
        <v>1054</v>
      </c>
    </row>
    <row r="58" spans="1:9" s="475" customFormat="1" ht="18.75" customHeight="1" x14ac:dyDescent="0.2">
      <c r="A58" s="409">
        <v>50</v>
      </c>
      <c r="B58" s="463" t="s">
        <v>843</v>
      </c>
      <c r="C58" s="464" t="s">
        <v>1055</v>
      </c>
      <c r="D58" s="472" t="s">
        <v>1056</v>
      </c>
      <c r="E58" s="438" t="s">
        <v>1192</v>
      </c>
      <c r="F58" s="500">
        <v>45</v>
      </c>
      <c r="G58" s="468">
        <v>700</v>
      </c>
      <c r="H58" s="471" t="s">
        <v>1057</v>
      </c>
      <c r="I58" s="465" t="s">
        <v>1058</v>
      </c>
    </row>
    <row r="59" spans="1:9" s="475" customFormat="1" ht="18.75" customHeight="1" x14ac:dyDescent="0.2">
      <c r="A59" s="409">
        <v>51</v>
      </c>
      <c r="B59" s="463" t="s">
        <v>843</v>
      </c>
      <c r="C59" s="464" t="s">
        <v>1059</v>
      </c>
      <c r="D59" s="437" t="s">
        <v>1060</v>
      </c>
      <c r="E59" s="438" t="s">
        <v>1192</v>
      </c>
      <c r="F59" s="500">
        <v>19.5</v>
      </c>
      <c r="G59" s="468">
        <v>687.5</v>
      </c>
      <c r="H59" s="467" t="s">
        <v>1061</v>
      </c>
      <c r="I59" s="465" t="s">
        <v>1062</v>
      </c>
    </row>
    <row r="60" spans="1:9" s="475" customFormat="1" ht="18.75" customHeight="1" x14ac:dyDescent="0.2">
      <c r="A60" s="409">
        <v>52</v>
      </c>
      <c r="B60" s="463" t="s">
        <v>843</v>
      </c>
      <c r="C60" s="464" t="s">
        <v>1063</v>
      </c>
      <c r="D60" s="437" t="s">
        <v>1064</v>
      </c>
      <c r="E60" s="438" t="s">
        <v>1192</v>
      </c>
      <c r="F60" s="500">
        <v>24</v>
      </c>
      <c r="G60" s="468">
        <v>600</v>
      </c>
      <c r="H60" s="467" t="s">
        <v>1065</v>
      </c>
      <c r="I60" s="465" t="s">
        <v>1066</v>
      </c>
    </row>
    <row r="61" spans="1:9" s="475" customFormat="1" ht="18.75" customHeight="1" x14ac:dyDescent="0.2">
      <c r="A61" s="409">
        <v>53</v>
      </c>
      <c r="B61" s="463" t="s">
        <v>843</v>
      </c>
      <c r="C61" s="464" t="s">
        <v>1067</v>
      </c>
      <c r="D61" s="437" t="s">
        <v>1068</v>
      </c>
      <c r="E61" s="438" t="s">
        <v>1192</v>
      </c>
      <c r="F61" s="500">
        <v>52.7</v>
      </c>
      <c r="G61" s="468">
        <v>750</v>
      </c>
      <c r="H61" s="467" t="s">
        <v>1069</v>
      </c>
      <c r="I61" s="421" t="s">
        <v>1070</v>
      </c>
    </row>
    <row r="62" spans="1:9" s="475" customFormat="1" ht="18.75" customHeight="1" x14ac:dyDescent="0.2">
      <c r="A62" s="409">
        <v>54</v>
      </c>
      <c r="B62" s="463" t="s">
        <v>843</v>
      </c>
      <c r="C62" s="464" t="s">
        <v>1071</v>
      </c>
      <c r="D62" s="437" t="s">
        <v>1072</v>
      </c>
      <c r="E62" s="438" t="s">
        <v>1192</v>
      </c>
      <c r="F62" s="500">
        <v>75</v>
      </c>
      <c r="G62" s="468">
        <v>375</v>
      </c>
      <c r="H62" s="467" t="s">
        <v>1073</v>
      </c>
      <c r="I62" s="421" t="s">
        <v>1074</v>
      </c>
    </row>
    <row r="63" spans="1:9" s="475" customFormat="1" ht="18.75" customHeight="1" x14ac:dyDescent="0.2">
      <c r="A63" s="409">
        <v>55</v>
      </c>
      <c r="B63" s="463" t="s">
        <v>843</v>
      </c>
      <c r="C63" s="464" t="s">
        <v>1075</v>
      </c>
      <c r="D63" s="437" t="s">
        <v>1076</v>
      </c>
      <c r="E63" s="438" t="s">
        <v>1192</v>
      </c>
      <c r="F63" s="500">
        <v>45</v>
      </c>
      <c r="G63" s="468">
        <v>625</v>
      </c>
      <c r="H63" s="467" t="s">
        <v>1077</v>
      </c>
      <c r="I63" s="421" t="s">
        <v>1078</v>
      </c>
    </row>
    <row r="64" spans="1:9" s="475" customFormat="1" ht="18.75" customHeight="1" x14ac:dyDescent="0.2">
      <c r="A64" s="409">
        <v>56</v>
      </c>
      <c r="B64" s="463" t="s">
        <v>843</v>
      </c>
      <c r="C64" s="473" t="s">
        <v>1079</v>
      </c>
      <c r="D64" s="437" t="s">
        <v>1080</v>
      </c>
      <c r="E64" s="438" t="s">
        <v>1192</v>
      </c>
      <c r="F64" s="501">
        <v>192.1</v>
      </c>
      <c r="G64" s="470">
        <v>1250</v>
      </c>
      <c r="H64" s="469">
        <v>20001008890</v>
      </c>
      <c r="I64" s="469" t="s">
        <v>1081</v>
      </c>
    </row>
    <row r="65" spans="1:9" s="475" customFormat="1" ht="18.75" customHeight="1" x14ac:dyDescent="0.2">
      <c r="A65" s="409">
        <v>57</v>
      </c>
      <c r="B65" s="463" t="s">
        <v>843</v>
      </c>
      <c r="C65" s="436" t="s">
        <v>1082</v>
      </c>
      <c r="D65" s="437" t="s">
        <v>1083</v>
      </c>
      <c r="E65" s="438" t="s">
        <v>1192</v>
      </c>
      <c r="F65" s="501">
        <v>51</v>
      </c>
      <c r="G65" s="470">
        <v>437.5</v>
      </c>
      <c r="H65" s="474" t="s">
        <v>1084</v>
      </c>
      <c r="I65" s="421" t="s">
        <v>1085</v>
      </c>
    </row>
    <row r="66" spans="1:9" s="475" customFormat="1" ht="18.75" customHeight="1" x14ac:dyDescent="0.2">
      <c r="A66" s="409">
        <v>58</v>
      </c>
      <c r="B66" s="463" t="s">
        <v>843</v>
      </c>
      <c r="C66" s="464" t="s">
        <v>1086</v>
      </c>
      <c r="D66" s="437" t="s">
        <v>1087</v>
      </c>
      <c r="E66" s="438" t="s">
        <v>1192</v>
      </c>
      <c r="F66" s="500">
        <v>94.8</v>
      </c>
      <c r="G66" s="468">
        <v>675</v>
      </c>
      <c r="H66" s="467" t="s">
        <v>1235</v>
      </c>
      <c r="I66" s="465" t="s">
        <v>1234</v>
      </c>
    </row>
    <row r="67" spans="1:9" s="475" customFormat="1" ht="18.75" customHeight="1" x14ac:dyDescent="0.2">
      <c r="A67" s="409">
        <v>59</v>
      </c>
      <c r="B67" s="463" t="s">
        <v>843</v>
      </c>
      <c r="C67" s="464" t="s">
        <v>1088</v>
      </c>
      <c r="D67" s="437" t="s">
        <v>1089</v>
      </c>
      <c r="E67" s="438" t="s">
        <v>1192</v>
      </c>
      <c r="F67" s="500">
        <v>86.42</v>
      </c>
      <c r="G67" s="468">
        <v>662.5</v>
      </c>
      <c r="H67" s="467" t="s">
        <v>1090</v>
      </c>
      <c r="I67" s="465" t="s">
        <v>1091</v>
      </c>
    </row>
    <row r="68" spans="1:9" s="475" customFormat="1" ht="18.75" customHeight="1" x14ac:dyDescent="0.2">
      <c r="A68" s="409">
        <v>60</v>
      </c>
      <c r="B68" s="463" t="s">
        <v>843</v>
      </c>
      <c r="C68" s="464" t="s">
        <v>1092</v>
      </c>
      <c r="D68" s="437" t="s">
        <v>1093</v>
      </c>
      <c r="E68" s="438" t="s">
        <v>1192</v>
      </c>
      <c r="F68" s="463">
        <v>30</v>
      </c>
      <c r="G68" s="442">
        <v>500</v>
      </c>
      <c r="H68" s="471" t="s">
        <v>1094</v>
      </c>
      <c r="I68" s="437" t="s">
        <v>1095</v>
      </c>
    </row>
    <row r="69" spans="1:9" s="475" customFormat="1" ht="18.75" customHeight="1" x14ac:dyDescent="0.2">
      <c r="A69" s="409">
        <v>61</v>
      </c>
      <c r="B69" s="463" t="s">
        <v>843</v>
      </c>
      <c r="C69" s="436" t="s">
        <v>1096</v>
      </c>
      <c r="D69" s="437" t="s">
        <v>1097</v>
      </c>
      <c r="E69" s="438" t="s">
        <v>1192</v>
      </c>
      <c r="F69" s="463">
        <v>75</v>
      </c>
      <c r="G69" s="442">
        <v>600</v>
      </c>
      <c r="H69" s="476" t="s">
        <v>1098</v>
      </c>
      <c r="I69" s="437" t="s">
        <v>1099</v>
      </c>
    </row>
    <row r="70" spans="1:9" s="475" customFormat="1" ht="18.75" customHeight="1" x14ac:dyDescent="0.2">
      <c r="A70" s="409">
        <v>62</v>
      </c>
      <c r="B70" s="463" t="s">
        <v>843</v>
      </c>
      <c r="C70" s="464" t="s">
        <v>1100</v>
      </c>
      <c r="D70" s="437" t="s">
        <v>1236</v>
      </c>
      <c r="E70" s="438" t="s">
        <v>1192</v>
      </c>
      <c r="F70" s="500">
        <v>128.78</v>
      </c>
      <c r="G70" s="466">
        <v>875</v>
      </c>
      <c r="H70" s="467" t="s">
        <v>1101</v>
      </c>
      <c r="I70" s="465" t="s">
        <v>1102</v>
      </c>
    </row>
    <row r="71" spans="1:9" s="475" customFormat="1" ht="18.75" customHeight="1" x14ac:dyDescent="0.3">
      <c r="A71" s="409">
        <v>63</v>
      </c>
      <c r="B71" s="463" t="s">
        <v>843</v>
      </c>
      <c r="C71" s="437" t="s">
        <v>1103</v>
      </c>
      <c r="D71" s="437" t="s">
        <v>1104</v>
      </c>
      <c r="E71" s="438" t="s">
        <v>1192</v>
      </c>
      <c r="F71" s="463">
        <v>72</v>
      </c>
      <c r="G71" s="442">
        <v>437</v>
      </c>
      <c r="H71" s="442">
        <v>27001000275</v>
      </c>
      <c r="I71" s="477" t="s">
        <v>1105</v>
      </c>
    </row>
    <row r="72" spans="1:9" s="475" customFormat="1" ht="18.75" customHeight="1" x14ac:dyDescent="0.2">
      <c r="A72" s="409">
        <v>64</v>
      </c>
      <c r="B72" s="463" t="s">
        <v>843</v>
      </c>
      <c r="C72" s="464" t="s">
        <v>1106</v>
      </c>
      <c r="D72" s="437" t="s">
        <v>1107</v>
      </c>
      <c r="E72" s="438" t="s">
        <v>1192</v>
      </c>
      <c r="F72" s="500">
        <v>58</v>
      </c>
      <c r="G72" s="468">
        <v>875</v>
      </c>
      <c r="H72" s="467" t="s">
        <v>1108</v>
      </c>
      <c r="I72" s="465" t="s">
        <v>1109</v>
      </c>
    </row>
    <row r="73" spans="1:9" s="475" customFormat="1" ht="18.75" customHeight="1" x14ac:dyDescent="0.2">
      <c r="A73" s="409">
        <v>65</v>
      </c>
      <c r="B73" s="463" t="s">
        <v>843</v>
      </c>
      <c r="C73" s="464" t="s">
        <v>1110</v>
      </c>
      <c r="D73" s="442" t="s">
        <v>1111</v>
      </c>
      <c r="E73" s="438" t="s">
        <v>1192</v>
      </c>
      <c r="F73" s="500">
        <v>75.48</v>
      </c>
      <c r="G73" s="468">
        <v>750</v>
      </c>
      <c r="H73" s="467" t="s">
        <v>1112</v>
      </c>
      <c r="I73" s="465" t="s">
        <v>1113</v>
      </c>
    </row>
    <row r="74" spans="1:9" s="475" customFormat="1" ht="18.75" customHeight="1" x14ac:dyDescent="0.2">
      <c r="A74" s="409">
        <v>66</v>
      </c>
      <c r="B74" s="463" t="s">
        <v>843</v>
      </c>
      <c r="C74" s="464" t="s">
        <v>1114</v>
      </c>
      <c r="D74" s="437" t="s">
        <v>1115</v>
      </c>
      <c r="E74" s="438" t="s">
        <v>1192</v>
      </c>
      <c r="F74" s="500">
        <v>125</v>
      </c>
      <c r="G74" s="468">
        <v>812.5</v>
      </c>
      <c r="H74" s="467" t="s">
        <v>1116</v>
      </c>
      <c r="I74" s="465" t="s">
        <v>1117</v>
      </c>
    </row>
    <row r="75" spans="1:9" s="475" customFormat="1" ht="18.75" customHeight="1" x14ac:dyDescent="0.2">
      <c r="A75" s="409">
        <v>67</v>
      </c>
      <c r="B75" s="463" t="s">
        <v>843</v>
      </c>
      <c r="C75" s="464" t="s">
        <v>1118</v>
      </c>
      <c r="D75" s="437" t="s">
        <v>1119</v>
      </c>
      <c r="E75" s="438" t="s">
        <v>1192</v>
      </c>
      <c r="F75" s="500">
        <v>65</v>
      </c>
      <c r="G75" s="468">
        <v>750</v>
      </c>
      <c r="H75" s="467" t="s">
        <v>1120</v>
      </c>
      <c r="I75" s="465" t="s">
        <v>1121</v>
      </c>
    </row>
    <row r="76" spans="1:9" s="475" customFormat="1" ht="18.75" customHeight="1" x14ac:dyDescent="0.2">
      <c r="A76" s="409">
        <v>68</v>
      </c>
      <c r="B76" s="463" t="s">
        <v>843</v>
      </c>
      <c r="C76" s="464" t="s">
        <v>1122</v>
      </c>
      <c r="D76" s="437" t="s">
        <v>1123</v>
      </c>
      <c r="E76" s="438" t="s">
        <v>1192</v>
      </c>
      <c r="F76" s="500">
        <v>60</v>
      </c>
      <c r="G76" s="468">
        <v>750</v>
      </c>
      <c r="H76" s="467" t="s">
        <v>1124</v>
      </c>
      <c r="I76" s="465" t="s">
        <v>1125</v>
      </c>
    </row>
    <row r="77" spans="1:9" s="475" customFormat="1" ht="18.75" customHeight="1" x14ac:dyDescent="0.2">
      <c r="A77" s="409">
        <v>69</v>
      </c>
      <c r="B77" s="463" t="s">
        <v>843</v>
      </c>
      <c r="C77" s="464" t="s">
        <v>1126</v>
      </c>
      <c r="D77" s="437" t="s">
        <v>1127</v>
      </c>
      <c r="E77" s="438" t="s">
        <v>1192</v>
      </c>
      <c r="F77" s="500">
        <v>278.5</v>
      </c>
      <c r="G77" s="468">
        <v>1500</v>
      </c>
      <c r="H77" s="467" t="s">
        <v>1128</v>
      </c>
      <c r="I77" s="465" t="s">
        <v>1129</v>
      </c>
    </row>
    <row r="78" spans="1:9" s="475" customFormat="1" ht="18.75" customHeight="1" x14ac:dyDescent="0.2">
      <c r="A78" s="409">
        <v>70</v>
      </c>
      <c r="B78" s="409" t="s">
        <v>843</v>
      </c>
      <c r="C78" s="479" t="s">
        <v>1130</v>
      </c>
      <c r="D78" s="417" t="s">
        <v>1131</v>
      </c>
      <c r="E78" s="438" t="s">
        <v>1192</v>
      </c>
      <c r="F78" s="502">
        <v>147.5</v>
      </c>
      <c r="G78" s="466">
        <v>2050</v>
      </c>
      <c r="H78" s="481" t="s">
        <v>1132</v>
      </c>
      <c r="I78" s="480" t="s">
        <v>1133</v>
      </c>
    </row>
    <row r="79" spans="1:9" s="475" customFormat="1" ht="17.25" customHeight="1" x14ac:dyDescent="0.2">
      <c r="A79" s="409">
        <v>71</v>
      </c>
      <c r="B79" s="409" t="s">
        <v>843</v>
      </c>
      <c r="C79" s="479" t="s">
        <v>1134</v>
      </c>
      <c r="D79" s="417" t="s">
        <v>1135</v>
      </c>
      <c r="E79" s="438" t="s">
        <v>1192</v>
      </c>
      <c r="F79" s="502">
        <v>35</v>
      </c>
      <c r="G79" s="466">
        <v>750</v>
      </c>
      <c r="H79" s="451" t="s">
        <v>1136</v>
      </c>
      <c r="I79" s="412" t="s">
        <v>1137</v>
      </c>
    </row>
    <row r="80" spans="1:9" x14ac:dyDescent="0.3">
      <c r="A80" s="452"/>
      <c r="B80" s="453"/>
      <c r="C80" s="454"/>
      <c r="D80" s="454"/>
      <c r="E80" s="454"/>
      <c r="F80" s="455"/>
      <c r="G80" s="456"/>
      <c r="H80" s="457"/>
      <c r="I80" s="458"/>
    </row>
    <row r="81" spans="1:9" x14ac:dyDescent="0.3">
      <c r="A81" s="21"/>
      <c r="B81" s="21"/>
      <c r="C81" s="344" t="s">
        <v>96</v>
      </c>
      <c r="D81" s="21"/>
      <c r="E81" s="21"/>
      <c r="F81" s="19"/>
      <c r="G81" s="21"/>
      <c r="H81" s="21"/>
      <c r="I81" s="21"/>
    </row>
    <row r="82" spans="1:9" x14ac:dyDescent="0.3">
      <c r="A82" s="21"/>
      <c r="B82" s="21"/>
      <c r="C82" s="21"/>
      <c r="D82" s="570"/>
      <c r="E82" s="570"/>
      <c r="G82" s="190"/>
      <c r="H82" s="459"/>
    </row>
    <row r="83" spans="1:9" x14ac:dyDescent="0.3">
      <c r="C83" s="21"/>
      <c r="D83" s="566" t="s">
        <v>251</v>
      </c>
      <c r="E83" s="566"/>
      <c r="G83" s="567" t="s">
        <v>457</v>
      </c>
      <c r="H83" s="567"/>
    </row>
    <row r="84" spans="1:9" x14ac:dyDescent="0.3">
      <c r="C84" s="21"/>
      <c r="D84" s="21"/>
      <c r="E84" s="21"/>
      <c r="G84" s="568"/>
      <c r="H84" s="568"/>
    </row>
    <row r="85" spans="1:9" x14ac:dyDescent="0.3">
      <c r="C85" s="21"/>
      <c r="D85" s="569" t="s">
        <v>127</v>
      </c>
      <c r="E85" s="569"/>
      <c r="G85" s="568"/>
      <c r="H85" s="568"/>
    </row>
  </sheetData>
  <autoFilter ref="A8:I79"/>
  <mergeCells count="4">
    <mergeCell ref="D83:E83"/>
    <mergeCell ref="G83:H85"/>
    <mergeCell ref="D85:E85"/>
    <mergeCell ref="D82:E82"/>
  </mergeCells>
  <dataValidations count="1">
    <dataValidation type="list" allowBlank="1" showInputMessage="1" showErrorMessage="1" sqref="B9:B80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6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5"/>
  <sheetViews>
    <sheetView view="pageBreakPreview" zoomScale="80" zoomScaleNormal="100" zoomScaleSheetLayoutView="80" workbookViewId="0">
      <selection activeCell="G15" sqref="G14:G15"/>
    </sheetView>
  </sheetViews>
  <sheetFormatPr defaultRowHeight="12.75" x14ac:dyDescent="0.2"/>
  <cols>
    <col min="1" max="1" width="6.85546875" style="338" customWidth="1"/>
    <col min="2" max="2" width="14.85546875" style="338" customWidth="1"/>
    <col min="3" max="3" width="21.140625" style="338" customWidth="1"/>
    <col min="4" max="4" width="12.7109375" style="338" customWidth="1"/>
    <col min="5" max="5" width="18.7109375" style="338" bestFit="1" customWidth="1"/>
    <col min="6" max="6" width="13.42578125" style="338" bestFit="1" customWidth="1"/>
    <col min="7" max="7" width="15.28515625" style="338" customWidth="1"/>
    <col min="8" max="8" width="23.85546875" style="338" customWidth="1"/>
    <col min="9" max="9" width="12.140625" style="338" bestFit="1" customWidth="1"/>
    <col min="10" max="10" width="19" style="338" customWidth="1"/>
    <col min="11" max="11" width="17.7109375" style="338" customWidth="1"/>
    <col min="12" max="16384" width="9.140625" style="338"/>
  </cols>
  <sheetData>
    <row r="1" spans="1:12" s="191" customFormat="1" ht="15" x14ac:dyDescent="0.2">
      <c r="A1" s="185" t="s">
        <v>288</v>
      </c>
      <c r="B1" s="185"/>
      <c r="C1" s="185"/>
      <c r="D1" s="186"/>
      <c r="E1" s="186"/>
      <c r="F1" s="186"/>
      <c r="G1" s="186"/>
      <c r="H1" s="186"/>
      <c r="I1" s="186"/>
      <c r="J1" s="186"/>
      <c r="K1" s="327" t="s">
        <v>97</v>
      </c>
    </row>
    <row r="2" spans="1:12" s="191" customFormat="1" ht="15" x14ac:dyDescent="0.3">
      <c r="A2" s="145" t="s">
        <v>128</v>
      </c>
      <c r="B2" s="145"/>
      <c r="C2" s="145"/>
      <c r="D2" s="186"/>
      <c r="E2" s="186"/>
      <c r="F2" s="186"/>
      <c r="G2" s="186"/>
      <c r="H2" s="186"/>
      <c r="I2" s="186"/>
      <c r="J2" s="186"/>
      <c r="K2" s="324" t="str">
        <f>'ფორმა N1'!K2</f>
        <v>09/01/2020-09/21/2020</v>
      </c>
    </row>
    <row r="3" spans="1:12" s="191" customFormat="1" ht="15" x14ac:dyDescent="0.2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39"/>
      <c r="L3" s="338"/>
    </row>
    <row r="4" spans="1:12" s="191" customFormat="1" ht="15" x14ac:dyDescent="0.3">
      <c r="A4" s="112" t="s">
        <v>257</v>
      </c>
      <c r="B4" s="112"/>
      <c r="C4" s="112"/>
      <c r="D4" s="112"/>
      <c r="E4" s="112"/>
      <c r="F4" s="333"/>
      <c r="G4" s="187"/>
      <c r="H4" s="186"/>
      <c r="I4" s="186"/>
      <c r="J4" s="186"/>
      <c r="K4" s="186"/>
    </row>
    <row r="5" spans="1:12" ht="15" x14ac:dyDescent="0.3">
      <c r="A5" s="334" t="str">
        <f>'ფორმა N1'!A5</f>
        <v>მპგ "ევროპული საქართველო-მოძრაობა თავისუფლებისთვის"</v>
      </c>
      <c r="B5" s="334"/>
      <c r="C5" s="334"/>
      <c r="D5" s="335"/>
      <c r="E5" s="335"/>
      <c r="F5" s="335"/>
      <c r="G5" s="336"/>
      <c r="H5" s="337"/>
      <c r="I5" s="337"/>
      <c r="J5" s="337"/>
      <c r="K5" s="336"/>
    </row>
    <row r="6" spans="1:12" s="191" customFormat="1" ht="13.5" x14ac:dyDescent="0.2">
      <c r="A6" s="140"/>
      <c r="B6" s="140"/>
      <c r="C6" s="140"/>
      <c r="D6" s="339"/>
      <c r="E6" s="339"/>
      <c r="F6" s="339"/>
      <c r="G6" s="186"/>
      <c r="H6" s="186"/>
      <c r="I6" s="186"/>
      <c r="J6" s="186"/>
      <c r="K6" s="186"/>
    </row>
    <row r="7" spans="1:12" s="191" customFormat="1" ht="60" x14ac:dyDescent="0.2">
      <c r="A7" s="340" t="s">
        <v>64</v>
      </c>
      <c r="B7" s="340" t="s">
        <v>450</v>
      </c>
      <c r="C7" s="340" t="s">
        <v>231</v>
      </c>
      <c r="D7" s="341" t="s">
        <v>228</v>
      </c>
      <c r="E7" s="341" t="s">
        <v>229</v>
      </c>
      <c r="F7" s="341" t="s">
        <v>322</v>
      </c>
      <c r="G7" s="341" t="s">
        <v>230</v>
      </c>
      <c r="H7" s="341" t="s">
        <v>458</v>
      </c>
      <c r="I7" s="341" t="s">
        <v>227</v>
      </c>
      <c r="J7" s="341" t="s">
        <v>455</v>
      </c>
      <c r="K7" s="341" t="s">
        <v>456</v>
      </c>
    </row>
    <row r="8" spans="1:12" s="191" customFormat="1" ht="15" x14ac:dyDescent="0.2">
      <c r="A8" s="340">
        <v>1</v>
      </c>
      <c r="B8" s="340">
        <v>2</v>
      </c>
      <c r="C8" s="340">
        <v>3</v>
      </c>
      <c r="D8" s="341">
        <v>4</v>
      </c>
      <c r="E8" s="340">
        <v>5</v>
      </c>
      <c r="F8" s="341">
        <v>6</v>
      </c>
      <c r="G8" s="340">
        <v>7</v>
      </c>
      <c r="H8" s="341">
        <v>8</v>
      </c>
      <c r="I8" s="340">
        <v>9</v>
      </c>
      <c r="J8" s="340">
        <v>10</v>
      </c>
      <c r="K8" s="341">
        <v>11</v>
      </c>
    </row>
    <row r="9" spans="1:12" s="191" customFormat="1" ht="37.5" customHeight="1" x14ac:dyDescent="0.2">
      <c r="A9" s="342">
        <v>1</v>
      </c>
      <c r="B9" s="342" t="s">
        <v>1003</v>
      </c>
      <c r="C9" s="460" t="s">
        <v>1004</v>
      </c>
      <c r="D9" s="460" t="s">
        <v>1005</v>
      </c>
      <c r="E9" s="460" t="s">
        <v>1006</v>
      </c>
      <c r="F9" s="460">
        <v>2007</v>
      </c>
      <c r="G9" s="460" t="s">
        <v>1007</v>
      </c>
      <c r="H9" s="460">
        <v>12250</v>
      </c>
      <c r="I9" s="461">
        <v>42822</v>
      </c>
      <c r="J9" s="437"/>
      <c r="K9" s="343"/>
    </row>
    <row r="10" spans="1:12" s="191" customFormat="1" ht="15" x14ac:dyDescent="0.2">
      <c r="A10" s="342">
        <v>2</v>
      </c>
      <c r="B10" s="342"/>
      <c r="C10" s="342"/>
      <c r="D10" s="343"/>
      <c r="E10" s="343"/>
      <c r="F10" s="343"/>
      <c r="G10" s="343"/>
      <c r="H10" s="343"/>
      <c r="I10" s="343"/>
      <c r="J10" s="343"/>
      <c r="K10" s="343"/>
    </row>
    <row r="11" spans="1:12" s="191" customFormat="1" ht="15" x14ac:dyDescent="0.2">
      <c r="A11" s="342">
        <v>3</v>
      </c>
      <c r="B11" s="342"/>
      <c r="C11" s="342"/>
      <c r="D11" s="343"/>
      <c r="E11" s="343"/>
      <c r="F11" s="343"/>
      <c r="G11" s="343"/>
      <c r="H11" s="343"/>
      <c r="I11" s="343"/>
      <c r="J11" s="343"/>
      <c r="K11" s="343"/>
    </row>
    <row r="12" spans="1:12" s="191" customFormat="1" ht="15" x14ac:dyDescent="0.2">
      <c r="A12" s="342">
        <v>4</v>
      </c>
      <c r="B12" s="342"/>
      <c r="C12" s="342"/>
      <c r="D12" s="343"/>
      <c r="E12" s="343"/>
      <c r="F12" s="343"/>
      <c r="G12" s="343"/>
      <c r="H12" s="343"/>
      <c r="I12" s="343"/>
      <c r="J12" s="343"/>
      <c r="K12" s="343"/>
    </row>
    <row r="13" spans="1:12" s="191" customFormat="1" ht="15" x14ac:dyDescent="0.2">
      <c r="A13" s="342">
        <v>5</v>
      </c>
      <c r="B13" s="342"/>
      <c r="C13" s="342"/>
      <c r="D13" s="343"/>
      <c r="E13" s="343"/>
      <c r="F13" s="343"/>
      <c r="G13" s="343"/>
      <c r="H13" s="343"/>
      <c r="I13" s="343"/>
      <c r="J13" s="343"/>
      <c r="K13" s="343"/>
    </row>
    <row r="14" spans="1:12" s="191" customFormat="1" ht="15" x14ac:dyDescent="0.2">
      <c r="A14" s="342">
        <v>6</v>
      </c>
      <c r="B14" s="342"/>
      <c r="C14" s="342"/>
      <c r="D14" s="343"/>
      <c r="E14" s="343"/>
      <c r="F14" s="343"/>
      <c r="G14" s="343"/>
      <c r="H14" s="343"/>
      <c r="I14" s="343"/>
      <c r="J14" s="343"/>
      <c r="K14" s="343"/>
    </row>
    <row r="15" spans="1:12" s="191" customFormat="1" ht="15" x14ac:dyDescent="0.2">
      <c r="A15" s="342">
        <v>7</v>
      </c>
      <c r="B15" s="342"/>
      <c r="C15" s="342"/>
      <c r="D15" s="343"/>
      <c r="E15" s="343"/>
      <c r="F15" s="343"/>
      <c r="G15" s="343"/>
      <c r="H15" s="343"/>
      <c r="I15" s="343"/>
      <c r="J15" s="343"/>
      <c r="K15" s="343"/>
    </row>
    <row r="16" spans="1:12" s="191" customFormat="1" ht="15" x14ac:dyDescent="0.2">
      <c r="A16" s="342">
        <v>8</v>
      </c>
      <c r="B16" s="342"/>
      <c r="C16" s="342"/>
      <c r="D16" s="343"/>
      <c r="E16" s="343"/>
      <c r="F16" s="343"/>
      <c r="G16" s="343"/>
      <c r="H16" s="343"/>
      <c r="I16" s="343"/>
      <c r="J16" s="343"/>
      <c r="K16" s="343"/>
    </row>
    <row r="17" spans="1:11" s="191" customFormat="1" ht="15" x14ac:dyDescent="0.2">
      <c r="A17" s="342">
        <v>9</v>
      </c>
      <c r="B17" s="342"/>
      <c r="C17" s="342"/>
      <c r="D17" s="343"/>
      <c r="E17" s="343"/>
      <c r="F17" s="343"/>
      <c r="G17" s="343"/>
      <c r="H17" s="343"/>
      <c r="I17" s="343"/>
      <c r="J17" s="343"/>
      <c r="K17" s="343"/>
    </row>
    <row r="18" spans="1:11" s="191" customFormat="1" ht="15" x14ac:dyDescent="0.2">
      <c r="A18" s="342">
        <v>10</v>
      </c>
      <c r="B18" s="342"/>
      <c r="C18" s="342"/>
      <c r="D18" s="343"/>
      <c r="E18" s="343"/>
      <c r="F18" s="343"/>
      <c r="G18" s="343"/>
      <c r="H18" s="343"/>
      <c r="I18" s="343"/>
      <c r="J18" s="343"/>
      <c r="K18" s="343"/>
    </row>
    <row r="19" spans="1:11" s="191" customFormat="1" ht="15" x14ac:dyDescent="0.2">
      <c r="A19" s="342">
        <v>11</v>
      </c>
      <c r="B19" s="342"/>
      <c r="C19" s="342"/>
      <c r="D19" s="343"/>
      <c r="E19" s="343"/>
      <c r="F19" s="343"/>
      <c r="G19" s="343"/>
      <c r="H19" s="343"/>
      <c r="I19" s="343"/>
      <c r="J19" s="343"/>
      <c r="K19" s="343"/>
    </row>
    <row r="20" spans="1:11" s="191" customFormat="1" ht="15" x14ac:dyDescent="0.2">
      <c r="A20" s="342">
        <v>12</v>
      </c>
      <c r="B20" s="342"/>
      <c r="C20" s="342"/>
      <c r="D20" s="343"/>
      <c r="E20" s="343"/>
      <c r="F20" s="343"/>
      <c r="G20" s="343"/>
      <c r="H20" s="343"/>
      <c r="I20" s="343"/>
      <c r="J20" s="343"/>
      <c r="K20" s="343"/>
    </row>
    <row r="21" spans="1:11" s="191" customFormat="1" ht="15" x14ac:dyDescent="0.2">
      <c r="A21" s="342">
        <v>13</v>
      </c>
      <c r="B21" s="342"/>
      <c r="C21" s="342"/>
      <c r="D21" s="343"/>
      <c r="E21" s="343"/>
      <c r="F21" s="343"/>
      <c r="G21" s="343"/>
      <c r="H21" s="343"/>
      <c r="I21" s="343"/>
      <c r="J21" s="343"/>
      <c r="K21" s="343"/>
    </row>
    <row r="22" spans="1:11" s="191" customFormat="1" ht="15" x14ac:dyDescent="0.2">
      <c r="A22" s="342">
        <v>14</v>
      </c>
      <c r="B22" s="342"/>
      <c r="C22" s="342"/>
      <c r="D22" s="343"/>
      <c r="E22" s="343"/>
      <c r="F22" s="343"/>
      <c r="G22" s="343"/>
      <c r="H22" s="343"/>
      <c r="I22" s="343"/>
      <c r="J22" s="343"/>
      <c r="K22" s="343"/>
    </row>
    <row r="23" spans="1:11" s="191" customFormat="1" ht="15" x14ac:dyDescent="0.2">
      <c r="A23" s="342">
        <v>15</v>
      </c>
      <c r="B23" s="342"/>
      <c r="C23" s="342"/>
      <c r="D23" s="343"/>
      <c r="E23" s="343"/>
      <c r="F23" s="343"/>
      <c r="G23" s="343"/>
      <c r="H23" s="343"/>
      <c r="I23" s="343"/>
      <c r="J23" s="343"/>
      <c r="K23" s="343"/>
    </row>
    <row r="24" spans="1:11" s="191" customFormat="1" ht="15" x14ac:dyDescent="0.2">
      <c r="A24" s="342">
        <v>16</v>
      </c>
      <c r="B24" s="342"/>
      <c r="C24" s="342"/>
      <c r="D24" s="343"/>
      <c r="E24" s="343"/>
      <c r="F24" s="343"/>
      <c r="G24" s="343"/>
      <c r="H24" s="343"/>
      <c r="I24" s="343"/>
      <c r="J24" s="343"/>
      <c r="K24" s="343"/>
    </row>
    <row r="25" spans="1:11" s="191" customFormat="1" ht="15" x14ac:dyDescent="0.2">
      <c r="A25" s="342">
        <v>17</v>
      </c>
      <c r="B25" s="342"/>
      <c r="C25" s="342"/>
      <c r="D25" s="343"/>
      <c r="E25" s="343"/>
      <c r="F25" s="343"/>
      <c r="G25" s="343"/>
      <c r="H25" s="343"/>
      <c r="I25" s="343"/>
      <c r="J25" s="343"/>
      <c r="K25" s="343"/>
    </row>
    <row r="26" spans="1:11" s="191" customFormat="1" ht="15" x14ac:dyDescent="0.2">
      <c r="A26" s="342">
        <v>18</v>
      </c>
      <c r="B26" s="342"/>
      <c r="C26" s="342"/>
      <c r="D26" s="343"/>
      <c r="E26" s="343"/>
      <c r="F26" s="343"/>
      <c r="G26" s="343"/>
      <c r="H26" s="343"/>
      <c r="I26" s="343"/>
      <c r="J26" s="343"/>
      <c r="K26" s="343"/>
    </row>
    <row r="27" spans="1:11" s="191" customFormat="1" ht="15" x14ac:dyDescent="0.2">
      <c r="A27" s="342" t="s">
        <v>261</v>
      </c>
      <c r="B27" s="342"/>
      <c r="C27" s="342"/>
      <c r="D27" s="343"/>
      <c r="E27" s="343"/>
      <c r="F27" s="343"/>
      <c r="G27" s="343"/>
      <c r="H27" s="343"/>
      <c r="I27" s="343"/>
      <c r="J27" s="343"/>
      <c r="K27" s="343"/>
    </row>
    <row r="28" spans="1:11" x14ac:dyDescent="0.2">
      <c r="A28" s="345"/>
      <c r="B28" s="345"/>
      <c r="C28" s="345"/>
      <c r="D28" s="345"/>
      <c r="E28" s="345"/>
      <c r="F28" s="345"/>
      <c r="G28" s="345"/>
      <c r="H28" s="345"/>
      <c r="I28" s="345"/>
      <c r="J28" s="345"/>
      <c r="K28" s="345"/>
    </row>
    <row r="29" spans="1:11" x14ac:dyDescent="0.2">
      <c r="A29" s="345"/>
      <c r="B29" s="345"/>
      <c r="C29" s="345"/>
      <c r="D29" s="345"/>
      <c r="E29" s="345"/>
      <c r="F29" s="345"/>
      <c r="G29" s="345"/>
      <c r="H29" s="345"/>
      <c r="I29" s="345"/>
      <c r="J29" s="345"/>
      <c r="K29" s="345"/>
    </row>
    <row r="30" spans="1:11" x14ac:dyDescent="0.2">
      <c r="A30" s="346"/>
      <c r="B30" s="346"/>
      <c r="C30" s="346"/>
      <c r="D30" s="345"/>
      <c r="E30" s="345"/>
      <c r="F30" s="345"/>
      <c r="G30" s="345"/>
      <c r="H30" s="345"/>
      <c r="I30" s="345"/>
      <c r="J30" s="345"/>
      <c r="K30" s="345"/>
    </row>
    <row r="31" spans="1:11" ht="15" x14ac:dyDescent="0.3">
      <c r="A31" s="347"/>
      <c r="B31" s="347"/>
      <c r="C31" s="347"/>
      <c r="D31" s="348" t="s">
        <v>96</v>
      </c>
      <c r="E31" s="347"/>
      <c r="F31" s="347"/>
      <c r="G31" s="349"/>
      <c r="H31" s="347"/>
      <c r="I31" s="347"/>
      <c r="J31" s="347"/>
      <c r="K31" s="347"/>
    </row>
    <row r="32" spans="1:11" ht="15" x14ac:dyDescent="0.3">
      <c r="A32" s="347"/>
      <c r="B32" s="347"/>
      <c r="C32" s="347"/>
      <c r="D32" s="347"/>
      <c r="E32" s="350"/>
      <c r="F32" s="347"/>
      <c r="H32" s="350"/>
      <c r="I32" s="350"/>
      <c r="J32" s="351"/>
    </row>
    <row r="33" spans="4:9" ht="15" x14ac:dyDescent="0.3">
      <c r="D33" s="347"/>
      <c r="E33" s="352" t="s">
        <v>251</v>
      </c>
      <c r="F33" s="347"/>
      <c r="H33" s="353" t="s">
        <v>256</v>
      </c>
      <c r="I33" s="353"/>
    </row>
    <row r="34" spans="4:9" ht="15" x14ac:dyDescent="0.3">
      <c r="D34" s="347"/>
      <c r="E34" s="354" t="s">
        <v>127</v>
      </c>
      <c r="F34" s="347"/>
      <c r="H34" s="347" t="s">
        <v>252</v>
      </c>
      <c r="I34" s="347"/>
    </row>
    <row r="35" spans="4:9" ht="15" x14ac:dyDescent="0.3">
      <c r="D35" s="347"/>
      <c r="E35" s="354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 x14ac:dyDescent="0.2"/>
  <cols>
    <col min="1" max="1" width="11.7109375" style="177" customWidth="1"/>
    <col min="2" max="2" width="21.5703125" style="177" customWidth="1"/>
    <col min="3" max="3" width="19.140625" style="177" customWidth="1"/>
    <col min="4" max="4" width="23.7109375" style="177" customWidth="1"/>
    <col min="5" max="6" width="16.5703125" style="177" bestFit="1" customWidth="1"/>
    <col min="7" max="7" width="17" style="177" customWidth="1"/>
    <col min="8" max="8" width="19" style="177" customWidth="1"/>
    <col min="9" max="9" width="24.42578125" style="177" customWidth="1"/>
    <col min="10" max="16384" width="9.140625" style="177"/>
  </cols>
  <sheetData>
    <row r="1" spans="1:13" customFormat="1" ht="15" x14ac:dyDescent="0.2">
      <c r="A1" s="135" t="s">
        <v>395</v>
      </c>
      <c r="B1" s="136"/>
      <c r="C1" s="136"/>
      <c r="D1" s="136"/>
      <c r="E1" s="136"/>
      <c r="F1" s="136"/>
      <c r="G1" s="136"/>
      <c r="H1" s="142"/>
      <c r="I1" s="76" t="s">
        <v>97</v>
      </c>
    </row>
    <row r="2" spans="1:13" customFormat="1" ht="15" x14ac:dyDescent="0.3">
      <c r="A2" s="103" t="s">
        <v>128</v>
      </c>
      <c r="B2" s="136"/>
      <c r="C2" s="136"/>
      <c r="D2" s="136"/>
      <c r="E2" s="136"/>
      <c r="F2" s="136"/>
      <c r="G2" s="136"/>
      <c r="H2" s="142"/>
      <c r="I2" s="196" t="str">
        <f>'ფორმა N1'!K2</f>
        <v>09/01/2020-09/21/2020</v>
      </c>
    </row>
    <row r="3" spans="1:13" customFormat="1" ht="15" x14ac:dyDescent="0.2">
      <c r="A3" s="136"/>
      <c r="B3" s="136"/>
      <c r="C3" s="136"/>
      <c r="D3" s="136"/>
      <c r="E3" s="136"/>
      <c r="F3" s="136"/>
      <c r="G3" s="136"/>
      <c r="H3" s="139"/>
      <c r="I3" s="139"/>
      <c r="M3" s="177"/>
    </row>
    <row r="4" spans="1:13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136"/>
      <c r="E4" s="136"/>
      <c r="F4" s="136"/>
      <c r="G4" s="136"/>
      <c r="H4" s="136"/>
      <c r="I4" s="143"/>
    </row>
    <row r="5" spans="1:13" ht="15" x14ac:dyDescent="0.3">
      <c r="A5" s="197" t="str">
        <f>'ფორმა N1'!A5</f>
        <v>მპგ "ევროპული საქართველო-მოძრაობა თავისუფლებისთვის"</v>
      </c>
      <c r="B5" s="78"/>
      <c r="C5" s="78"/>
      <c r="D5" s="199"/>
      <c r="E5" s="199"/>
      <c r="F5" s="199"/>
      <c r="G5" s="199"/>
      <c r="H5" s="199"/>
      <c r="I5" s="198"/>
    </row>
    <row r="6" spans="1:1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75" x14ac:dyDescent="0.2">
      <c r="A7" s="144" t="s">
        <v>64</v>
      </c>
      <c r="B7" s="134" t="s">
        <v>347</v>
      </c>
      <c r="C7" s="134" t="s">
        <v>348</v>
      </c>
      <c r="D7" s="134" t="s">
        <v>353</v>
      </c>
      <c r="E7" s="134" t="s">
        <v>354</v>
      </c>
      <c r="F7" s="134" t="s">
        <v>349</v>
      </c>
      <c r="G7" s="134" t="s">
        <v>350</v>
      </c>
      <c r="H7" s="134" t="s">
        <v>361</v>
      </c>
      <c r="I7" s="134" t="s">
        <v>351</v>
      </c>
    </row>
    <row r="8" spans="1:13" customFormat="1" ht="15" x14ac:dyDescent="0.2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5" x14ac:dyDescent="0.2">
      <c r="A9" s="65">
        <v>1</v>
      </c>
      <c r="B9" s="26"/>
      <c r="C9" s="26"/>
      <c r="D9" s="26"/>
      <c r="E9" s="26"/>
      <c r="F9" s="195"/>
      <c r="G9" s="195"/>
      <c r="H9" s="195"/>
      <c r="I9" s="26"/>
    </row>
    <row r="10" spans="1:13" customFormat="1" ht="15" x14ac:dyDescent="0.2">
      <c r="A10" s="65">
        <v>2</v>
      </c>
      <c r="B10" s="26"/>
      <c r="C10" s="26"/>
      <c r="D10" s="26"/>
      <c r="E10" s="26"/>
      <c r="F10" s="195"/>
      <c r="G10" s="195"/>
      <c r="H10" s="195"/>
      <c r="I10" s="26"/>
    </row>
    <row r="11" spans="1:13" customFormat="1" ht="15" x14ac:dyDescent="0.2">
      <c r="A11" s="65">
        <v>3</v>
      </c>
      <c r="B11" s="26"/>
      <c r="C11" s="26"/>
      <c r="D11" s="26"/>
      <c r="E11" s="26"/>
      <c r="F11" s="195"/>
      <c r="G11" s="195"/>
      <c r="H11" s="195"/>
      <c r="I11" s="26"/>
    </row>
    <row r="12" spans="1:13" customFormat="1" ht="15" x14ac:dyDescent="0.2">
      <c r="A12" s="65">
        <v>4</v>
      </c>
      <c r="B12" s="26"/>
      <c r="C12" s="26"/>
      <c r="D12" s="26"/>
      <c r="E12" s="26"/>
      <c r="F12" s="195"/>
      <c r="G12" s="195"/>
      <c r="H12" s="195"/>
      <c r="I12" s="26"/>
    </row>
    <row r="13" spans="1:13" customFormat="1" ht="15" x14ac:dyDescent="0.2">
      <c r="A13" s="65">
        <v>5</v>
      </c>
      <c r="B13" s="26"/>
      <c r="C13" s="26"/>
      <c r="D13" s="26"/>
      <c r="E13" s="26"/>
      <c r="F13" s="195"/>
      <c r="G13" s="195"/>
      <c r="H13" s="195"/>
      <c r="I13" s="26"/>
    </row>
    <row r="14" spans="1:13" customFormat="1" ht="15" x14ac:dyDescent="0.2">
      <c r="A14" s="65">
        <v>6</v>
      </c>
      <c r="B14" s="26"/>
      <c r="C14" s="26"/>
      <c r="D14" s="26"/>
      <c r="E14" s="26"/>
      <c r="F14" s="195"/>
      <c r="G14" s="195"/>
      <c r="H14" s="195"/>
      <c r="I14" s="26"/>
    </row>
    <row r="15" spans="1:13" customFormat="1" ht="15" x14ac:dyDescent="0.2">
      <c r="A15" s="65">
        <v>7</v>
      </c>
      <c r="B15" s="26"/>
      <c r="C15" s="26"/>
      <c r="D15" s="26"/>
      <c r="E15" s="26"/>
      <c r="F15" s="195"/>
      <c r="G15" s="195"/>
      <c r="H15" s="195"/>
      <c r="I15" s="26"/>
    </row>
    <row r="16" spans="1:13" customFormat="1" ht="15" x14ac:dyDescent="0.2">
      <c r="A16" s="65">
        <v>8</v>
      </c>
      <c r="B16" s="26"/>
      <c r="C16" s="26"/>
      <c r="D16" s="26"/>
      <c r="E16" s="26"/>
      <c r="F16" s="195"/>
      <c r="G16" s="195"/>
      <c r="H16" s="195"/>
      <c r="I16" s="26"/>
    </row>
    <row r="17" spans="1:9" customFormat="1" ht="15" x14ac:dyDescent="0.2">
      <c r="A17" s="65">
        <v>9</v>
      </c>
      <c r="B17" s="26"/>
      <c r="C17" s="26"/>
      <c r="D17" s="26"/>
      <c r="E17" s="26"/>
      <c r="F17" s="195"/>
      <c r="G17" s="195"/>
      <c r="H17" s="195"/>
      <c r="I17" s="26"/>
    </row>
    <row r="18" spans="1:9" customFormat="1" ht="15" x14ac:dyDescent="0.2">
      <c r="A18" s="65">
        <v>10</v>
      </c>
      <c r="B18" s="26"/>
      <c r="C18" s="26"/>
      <c r="D18" s="26"/>
      <c r="E18" s="26"/>
      <c r="F18" s="195"/>
      <c r="G18" s="195"/>
      <c r="H18" s="195"/>
      <c r="I18" s="26"/>
    </row>
    <row r="19" spans="1:9" customFormat="1" ht="15" x14ac:dyDescent="0.2">
      <c r="A19" s="65">
        <v>11</v>
      </c>
      <c r="B19" s="26"/>
      <c r="C19" s="26"/>
      <c r="D19" s="26"/>
      <c r="E19" s="26"/>
      <c r="F19" s="195"/>
      <c r="G19" s="195"/>
      <c r="H19" s="195"/>
      <c r="I19" s="26"/>
    </row>
    <row r="20" spans="1:9" customFormat="1" ht="15" x14ac:dyDescent="0.2">
      <c r="A20" s="65">
        <v>12</v>
      </c>
      <c r="B20" s="26"/>
      <c r="C20" s="26"/>
      <c r="D20" s="26"/>
      <c r="E20" s="26"/>
      <c r="F20" s="195"/>
      <c r="G20" s="195"/>
      <c r="H20" s="195"/>
      <c r="I20" s="26"/>
    </row>
    <row r="21" spans="1:9" customFormat="1" ht="15" x14ac:dyDescent="0.2">
      <c r="A21" s="65">
        <v>13</v>
      </c>
      <c r="B21" s="26"/>
      <c r="C21" s="26"/>
      <c r="D21" s="26"/>
      <c r="E21" s="26"/>
      <c r="F21" s="195"/>
      <c r="G21" s="195"/>
      <c r="H21" s="195"/>
      <c r="I21" s="26"/>
    </row>
    <row r="22" spans="1:9" customFormat="1" ht="15" x14ac:dyDescent="0.2">
      <c r="A22" s="65">
        <v>14</v>
      </c>
      <c r="B22" s="26"/>
      <c r="C22" s="26"/>
      <c r="D22" s="26"/>
      <c r="E22" s="26"/>
      <c r="F22" s="195"/>
      <c r="G22" s="195"/>
      <c r="H22" s="195"/>
      <c r="I22" s="26"/>
    </row>
    <row r="23" spans="1:9" customFormat="1" ht="15" x14ac:dyDescent="0.2">
      <c r="A23" s="65">
        <v>15</v>
      </c>
      <c r="B23" s="26"/>
      <c r="C23" s="26"/>
      <c r="D23" s="26"/>
      <c r="E23" s="26"/>
      <c r="F23" s="195"/>
      <c r="G23" s="195"/>
      <c r="H23" s="195"/>
      <c r="I23" s="26"/>
    </row>
    <row r="24" spans="1:9" customFormat="1" ht="15" x14ac:dyDescent="0.2">
      <c r="A24" s="65">
        <v>16</v>
      </c>
      <c r="B24" s="26"/>
      <c r="C24" s="26"/>
      <c r="D24" s="26"/>
      <c r="E24" s="26"/>
      <c r="F24" s="195"/>
      <c r="G24" s="195"/>
      <c r="H24" s="195"/>
      <c r="I24" s="26"/>
    </row>
    <row r="25" spans="1:9" customFormat="1" ht="15" x14ac:dyDescent="0.2">
      <c r="A25" s="65">
        <v>17</v>
      </c>
      <c r="B25" s="26"/>
      <c r="C25" s="26"/>
      <c r="D25" s="26"/>
      <c r="E25" s="26"/>
      <c r="F25" s="195"/>
      <c r="G25" s="195"/>
      <c r="H25" s="195"/>
      <c r="I25" s="26"/>
    </row>
    <row r="26" spans="1:9" customFormat="1" ht="15" x14ac:dyDescent="0.2">
      <c r="A26" s="65">
        <v>18</v>
      </c>
      <c r="B26" s="26"/>
      <c r="C26" s="26"/>
      <c r="D26" s="26"/>
      <c r="E26" s="26"/>
      <c r="F26" s="195"/>
      <c r="G26" s="195"/>
      <c r="H26" s="195"/>
      <c r="I26" s="26"/>
    </row>
    <row r="27" spans="1:9" customFormat="1" ht="15" x14ac:dyDescent="0.2">
      <c r="A27" s="65" t="s">
        <v>261</v>
      </c>
      <c r="B27" s="26"/>
      <c r="C27" s="26"/>
      <c r="D27" s="26"/>
      <c r="E27" s="26"/>
      <c r="F27" s="195"/>
      <c r="G27" s="195"/>
      <c r="H27" s="195"/>
      <c r="I27" s="26"/>
    </row>
    <row r="28" spans="1:9" x14ac:dyDescent="0.2">
      <c r="A28" s="200"/>
      <c r="B28" s="200"/>
      <c r="C28" s="200"/>
      <c r="D28" s="200"/>
      <c r="E28" s="200"/>
      <c r="F28" s="200"/>
      <c r="G28" s="200"/>
      <c r="H28" s="200"/>
      <c r="I28" s="200"/>
    </row>
    <row r="29" spans="1:9" x14ac:dyDescent="0.2">
      <c r="A29" s="200"/>
      <c r="B29" s="200"/>
      <c r="C29" s="200"/>
      <c r="D29" s="200"/>
      <c r="E29" s="200"/>
      <c r="F29" s="200"/>
      <c r="G29" s="200"/>
      <c r="H29" s="200"/>
      <c r="I29" s="200"/>
    </row>
    <row r="30" spans="1:9" x14ac:dyDescent="0.2">
      <c r="A30" s="201"/>
      <c r="B30" s="200"/>
      <c r="C30" s="200"/>
      <c r="D30" s="200"/>
      <c r="E30" s="200"/>
      <c r="F30" s="200"/>
      <c r="G30" s="200"/>
      <c r="H30" s="200"/>
      <c r="I30" s="200"/>
    </row>
    <row r="31" spans="1:9" ht="15" x14ac:dyDescent="0.3">
      <c r="A31" s="176"/>
      <c r="B31" s="178" t="s">
        <v>96</v>
      </c>
      <c r="C31" s="176"/>
      <c r="D31" s="176"/>
      <c r="E31" s="179"/>
      <c r="F31" s="176"/>
      <c r="G31" s="176"/>
      <c r="H31" s="176"/>
      <c r="I31" s="176"/>
    </row>
    <row r="32" spans="1:9" ht="15" x14ac:dyDescent="0.3">
      <c r="A32" s="176"/>
      <c r="B32" s="176"/>
      <c r="C32" s="180"/>
      <c r="D32" s="176"/>
      <c r="F32" s="180"/>
      <c r="G32" s="205"/>
    </row>
    <row r="33" spans="2:6" ht="15" x14ac:dyDescent="0.3">
      <c r="B33" s="176"/>
      <c r="C33" s="182" t="s">
        <v>251</v>
      </c>
      <c r="D33" s="176"/>
      <c r="F33" s="183" t="s">
        <v>256</v>
      </c>
    </row>
    <row r="34" spans="2:6" ht="15" x14ac:dyDescent="0.3">
      <c r="B34" s="176"/>
      <c r="C34" s="184" t="s">
        <v>127</v>
      </c>
      <c r="D34" s="176"/>
      <c r="F34" s="176" t="s">
        <v>252</v>
      </c>
    </row>
    <row r="35" spans="2:6" ht="15" x14ac:dyDescent="0.3">
      <c r="B35" s="176"/>
      <c r="C35" s="184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1"/>
  <sheetViews>
    <sheetView view="pageBreakPreview" zoomScale="80" zoomScaleNormal="100" zoomScaleSheetLayoutView="80" workbookViewId="0">
      <selection activeCell="C20" sqref="B20:C20"/>
    </sheetView>
  </sheetViews>
  <sheetFormatPr defaultRowHeight="15" x14ac:dyDescent="0.3"/>
  <cols>
    <col min="1" max="1" width="10" style="176" customWidth="1"/>
    <col min="2" max="2" width="20.28515625" style="176" customWidth="1"/>
    <col min="3" max="3" width="30" style="176" customWidth="1"/>
    <col min="4" max="4" width="29" style="176" customWidth="1"/>
    <col min="5" max="5" width="22.5703125" style="176" customWidth="1"/>
    <col min="6" max="6" width="20" style="176" customWidth="1"/>
    <col min="7" max="7" width="29.28515625" style="176" customWidth="1"/>
    <col min="8" max="8" width="27.140625" style="176" customWidth="1"/>
    <col min="9" max="9" width="26.42578125" style="176" customWidth="1"/>
    <col min="10" max="10" width="0.5703125" style="176" customWidth="1"/>
    <col min="11" max="16384" width="9.140625" style="176"/>
  </cols>
  <sheetData>
    <row r="1" spans="1:10" x14ac:dyDescent="0.3">
      <c r="A1" s="72" t="s">
        <v>362</v>
      </c>
      <c r="B1" s="74"/>
      <c r="C1" s="74"/>
      <c r="D1" s="74"/>
      <c r="E1" s="74"/>
      <c r="F1" s="74"/>
      <c r="G1" s="74"/>
      <c r="H1" s="74"/>
      <c r="I1" s="155" t="s">
        <v>186</v>
      </c>
      <c r="J1" s="156"/>
    </row>
    <row r="2" spans="1:10" x14ac:dyDescent="0.3">
      <c r="A2" s="74" t="s">
        <v>128</v>
      </c>
      <c r="B2" s="74"/>
      <c r="C2" s="74"/>
      <c r="D2" s="74"/>
      <c r="E2" s="74"/>
      <c r="F2" s="74"/>
      <c r="G2" s="74"/>
      <c r="H2" s="74"/>
      <c r="I2" s="157" t="str">
        <f>'ფორმა N1'!K2</f>
        <v>09/01/2020-09/21/2020</v>
      </c>
      <c r="J2" s="156"/>
    </row>
    <row r="3" spans="1:10" x14ac:dyDescent="0.3">
      <c r="A3" s="74"/>
      <c r="B3" s="74"/>
      <c r="C3" s="74"/>
      <c r="D3" s="74"/>
      <c r="E3" s="74"/>
      <c r="F3" s="74"/>
      <c r="G3" s="74"/>
      <c r="H3" s="74"/>
      <c r="I3" s="100"/>
      <c r="J3" s="156"/>
    </row>
    <row r="4" spans="1:10" x14ac:dyDescent="0.3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 x14ac:dyDescent="0.3">
      <c r="A5" s="197" t="str">
        <f>'ფორმა N1'!A5</f>
        <v>მპგ "ევროპული საქართველო-მოძრაობა თავისუფლებისთვის"</v>
      </c>
      <c r="B5" s="197"/>
      <c r="C5" s="197"/>
      <c r="D5" s="197"/>
      <c r="E5" s="197"/>
      <c r="F5" s="197"/>
      <c r="G5" s="197"/>
      <c r="H5" s="197"/>
      <c r="I5" s="197"/>
      <c r="J5" s="183"/>
    </row>
    <row r="6" spans="1:10" x14ac:dyDescent="0.3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 x14ac:dyDescent="0.3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 x14ac:dyDescent="0.3">
      <c r="A8" s="158" t="s">
        <v>64</v>
      </c>
      <c r="B8" s="317" t="s">
        <v>344</v>
      </c>
      <c r="C8" s="318" t="s">
        <v>381</v>
      </c>
      <c r="D8" s="318" t="s">
        <v>382</v>
      </c>
      <c r="E8" s="318" t="s">
        <v>345</v>
      </c>
      <c r="F8" s="318" t="s">
        <v>358</v>
      </c>
      <c r="G8" s="318" t="s">
        <v>359</v>
      </c>
      <c r="H8" s="318" t="s">
        <v>383</v>
      </c>
      <c r="I8" s="159" t="s">
        <v>360</v>
      </c>
      <c r="J8" s="103"/>
    </row>
    <row r="9" spans="1:10" x14ac:dyDescent="0.3">
      <c r="A9" s="161">
        <v>1</v>
      </c>
      <c r="B9" s="188" t="s">
        <v>1240</v>
      </c>
      <c r="C9" s="166" t="s">
        <v>1189</v>
      </c>
      <c r="D9" s="166">
        <v>405309875</v>
      </c>
      <c r="E9" s="165" t="s">
        <v>1190</v>
      </c>
      <c r="F9" s="165"/>
      <c r="G9" s="165"/>
      <c r="H9" s="165"/>
      <c r="I9" s="165">
        <v>3300</v>
      </c>
      <c r="J9" s="103"/>
    </row>
    <row r="10" spans="1:10" x14ac:dyDescent="0.3">
      <c r="A10" s="161">
        <v>2</v>
      </c>
      <c r="B10" s="188" t="s">
        <v>1248</v>
      </c>
      <c r="C10" s="166" t="s">
        <v>1191</v>
      </c>
      <c r="D10" s="166">
        <v>205150655</v>
      </c>
      <c r="E10" s="165" t="s">
        <v>1190</v>
      </c>
      <c r="F10" s="165"/>
      <c r="G10" s="165"/>
      <c r="H10" s="165"/>
      <c r="I10" s="165">
        <v>120</v>
      </c>
      <c r="J10" s="103"/>
    </row>
    <row r="11" spans="1:10" x14ac:dyDescent="0.3">
      <c r="A11" s="161">
        <v>3</v>
      </c>
      <c r="B11" s="188"/>
      <c r="C11" s="166"/>
      <c r="D11" s="166"/>
      <c r="E11" s="165"/>
      <c r="F11" s="165"/>
      <c r="G11" s="165"/>
      <c r="H11" s="165"/>
      <c r="I11" s="165"/>
      <c r="J11" s="103"/>
    </row>
    <row r="12" spans="1:10" x14ac:dyDescent="0.3">
      <c r="A12" s="161">
        <v>4</v>
      </c>
      <c r="B12" s="188"/>
      <c r="C12" s="166"/>
      <c r="D12" s="166"/>
      <c r="E12" s="165"/>
      <c r="F12" s="165"/>
      <c r="G12" s="165"/>
      <c r="H12" s="165"/>
      <c r="I12" s="165"/>
      <c r="J12" s="103"/>
    </row>
    <row r="13" spans="1:10" x14ac:dyDescent="0.3">
      <c r="A13" s="161">
        <v>5</v>
      </c>
      <c r="B13" s="188"/>
      <c r="C13" s="166"/>
      <c r="D13" s="166"/>
      <c r="E13" s="165"/>
      <c r="F13" s="165"/>
      <c r="G13" s="165"/>
      <c r="H13" s="165"/>
      <c r="I13" s="165"/>
      <c r="J13" s="103"/>
    </row>
    <row r="14" spans="1:10" x14ac:dyDescent="0.3">
      <c r="A14" s="161">
        <v>6</v>
      </c>
      <c r="B14" s="188"/>
      <c r="C14" s="166"/>
      <c r="D14" s="166"/>
      <c r="E14" s="165"/>
      <c r="F14" s="165"/>
      <c r="G14" s="165"/>
      <c r="H14" s="165"/>
      <c r="I14" s="165"/>
      <c r="J14" s="103"/>
    </row>
    <row r="15" spans="1:10" x14ac:dyDescent="0.3">
      <c r="A15" s="161">
        <v>7</v>
      </c>
      <c r="B15" s="188"/>
      <c r="C15" s="166"/>
      <c r="D15" s="166"/>
      <c r="E15" s="165"/>
      <c r="F15" s="165"/>
      <c r="G15" s="165"/>
      <c r="H15" s="165"/>
      <c r="I15" s="165"/>
      <c r="J15" s="103"/>
    </row>
    <row r="16" spans="1:10" x14ac:dyDescent="0.3">
      <c r="A16" s="161">
        <v>8</v>
      </c>
      <c r="B16" s="188"/>
      <c r="C16" s="166"/>
      <c r="D16" s="166"/>
      <c r="E16" s="165"/>
      <c r="F16" s="165"/>
      <c r="G16" s="165"/>
      <c r="H16" s="165"/>
      <c r="I16" s="165"/>
      <c r="J16" s="103"/>
    </row>
    <row r="17" spans="1:10" x14ac:dyDescent="0.3">
      <c r="A17" s="161">
        <v>9</v>
      </c>
      <c r="B17" s="188"/>
      <c r="C17" s="166"/>
      <c r="D17" s="166"/>
      <c r="E17" s="165"/>
      <c r="F17" s="165"/>
      <c r="G17" s="165"/>
      <c r="H17" s="165"/>
      <c r="I17" s="165"/>
      <c r="J17" s="103"/>
    </row>
    <row r="18" spans="1:10" x14ac:dyDescent="0.3">
      <c r="A18" s="161">
        <v>10</v>
      </c>
      <c r="B18" s="188"/>
      <c r="C18" s="166"/>
      <c r="D18" s="166"/>
      <c r="E18" s="165"/>
      <c r="F18" s="165"/>
      <c r="G18" s="165"/>
      <c r="H18" s="165"/>
      <c r="I18" s="165"/>
      <c r="J18" s="103"/>
    </row>
    <row r="19" spans="1:10" x14ac:dyDescent="0.3">
      <c r="A19" s="161">
        <v>11</v>
      </c>
      <c r="B19" s="188"/>
      <c r="C19" s="166"/>
      <c r="D19" s="166"/>
      <c r="E19" s="165"/>
      <c r="F19" s="165"/>
      <c r="G19" s="165"/>
      <c r="H19" s="165"/>
      <c r="I19" s="165"/>
      <c r="J19" s="103"/>
    </row>
    <row r="20" spans="1:10" x14ac:dyDescent="0.3">
      <c r="A20" s="161">
        <v>12</v>
      </c>
      <c r="B20" s="188"/>
      <c r="C20" s="166"/>
      <c r="D20" s="166"/>
      <c r="E20" s="165"/>
      <c r="F20" s="165"/>
      <c r="G20" s="165"/>
      <c r="H20" s="165"/>
      <c r="I20" s="165"/>
      <c r="J20" s="103"/>
    </row>
    <row r="21" spans="1:10" x14ac:dyDescent="0.3">
      <c r="A21" s="161">
        <v>13</v>
      </c>
      <c r="B21" s="188"/>
      <c r="C21" s="166"/>
      <c r="D21" s="166"/>
      <c r="E21" s="165"/>
      <c r="F21" s="165"/>
      <c r="G21" s="165"/>
      <c r="H21" s="165"/>
      <c r="I21" s="165"/>
      <c r="J21" s="103"/>
    </row>
    <row r="22" spans="1:10" x14ac:dyDescent="0.3">
      <c r="A22" s="161">
        <v>14</v>
      </c>
      <c r="B22" s="188"/>
      <c r="C22" s="166"/>
      <c r="D22" s="166"/>
      <c r="E22" s="165"/>
      <c r="F22" s="165"/>
      <c r="G22" s="165"/>
      <c r="H22" s="165"/>
      <c r="I22" s="165"/>
      <c r="J22" s="103"/>
    </row>
    <row r="23" spans="1:10" x14ac:dyDescent="0.3">
      <c r="A23" s="161">
        <v>15</v>
      </c>
      <c r="B23" s="188"/>
      <c r="C23" s="166"/>
      <c r="D23" s="166"/>
      <c r="E23" s="165"/>
      <c r="F23" s="165"/>
      <c r="G23" s="165"/>
      <c r="H23" s="165"/>
      <c r="I23" s="165"/>
      <c r="J23" s="103"/>
    </row>
    <row r="24" spans="1:10" x14ac:dyDescent="0.3">
      <c r="A24" s="161">
        <v>16</v>
      </c>
      <c r="B24" s="188"/>
      <c r="C24" s="166"/>
      <c r="D24" s="166"/>
      <c r="E24" s="165"/>
      <c r="F24" s="165"/>
      <c r="G24" s="165"/>
      <c r="H24" s="165"/>
      <c r="I24" s="165"/>
      <c r="J24" s="103"/>
    </row>
    <row r="25" spans="1:10" x14ac:dyDescent="0.3">
      <c r="A25" s="161">
        <v>17</v>
      </c>
      <c r="B25" s="188"/>
      <c r="C25" s="166"/>
      <c r="D25" s="166"/>
      <c r="E25" s="165"/>
      <c r="F25" s="165"/>
      <c r="G25" s="165"/>
      <c r="H25" s="165"/>
      <c r="I25" s="165"/>
      <c r="J25" s="103"/>
    </row>
    <row r="26" spans="1:10" x14ac:dyDescent="0.3">
      <c r="A26" s="161">
        <v>18</v>
      </c>
      <c r="B26" s="188"/>
      <c r="C26" s="166"/>
      <c r="D26" s="166"/>
      <c r="E26" s="165"/>
      <c r="F26" s="165"/>
      <c r="G26" s="165"/>
      <c r="H26" s="165"/>
      <c r="I26" s="165"/>
      <c r="J26" s="103"/>
    </row>
    <row r="27" spans="1:10" x14ac:dyDescent="0.3">
      <c r="A27" s="161">
        <v>19</v>
      </c>
      <c r="B27" s="188"/>
      <c r="C27" s="166"/>
      <c r="D27" s="166"/>
      <c r="E27" s="165"/>
      <c r="F27" s="165"/>
      <c r="G27" s="165"/>
      <c r="H27" s="165"/>
      <c r="I27" s="165"/>
      <c r="J27" s="103"/>
    </row>
    <row r="28" spans="1:10" x14ac:dyDescent="0.3">
      <c r="A28" s="161">
        <v>20</v>
      </c>
      <c r="B28" s="188"/>
      <c r="C28" s="166"/>
      <c r="D28" s="166"/>
      <c r="E28" s="165"/>
      <c r="F28" s="165"/>
      <c r="G28" s="165"/>
      <c r="H28" s="165"/>
      <c r="I28" s="165"/>
      <c r="J28" s="103"/>
    </row>
    <row r="29" spans="1:10" x14ac:dyDescent="0.3">
      <c r="A29" s="161">
        <v>21</v>
      </c>
      <c r="B29" s="188"/>
      <c r="C29" s="169"/>
      <c r="D29" s="169"/>
      <c r="E29" s="168"/>
      <c r="F29" s="168"/>
      <c r="G29" s="168"/>
      <c r="H29" s="235"/>
      <c r="I29" s="165"/>
      <c r="J29" s="103"/>
    </row>
    <row r="30" spans="1:10" x14ac:dyDescent="0.3">
      <c r="A30" s="161">
        <v>22</v>
      </c>
      <c r="B30" s="188"/>
      <c r="C30" s="169"/>
      <c r="D30" s="169"/>
      <c r="E30" s="168"/>
      <c r="F30" s="168"/>
      <c r="G30" s="168"/>
      <c r="H30" s="235"/>
      <c r="I30" s="165"/>
      <c r="J30" s="103"/>
    </row>
    <row r="31" spans="1:10" x14ac:dyDescent="0.3">
      <c r="A31" s="161">
        <v>23</v>
      </c>
      <c r="B31" s="188"/>
      <c r="C31" s="169"/>
      <c r="D31" s="169"/>
      <c r="E31" s="168"/>
      <c r="F31" s="168"/>
      <c r="G31" s="168"/>
      <c r="H31" s="235"/>
      <c r="I31" s="165"/>
      <c r="J31" s="103"/>
    </row>
    <row r="32" spans="1:10" x14ac:dyDescent="0.3">
      <c r="A32" s="161">
        <v>24</v>
      </c>
      <c r="B32" s="188"/>
      <c r="C32" s="169"/>
      <c r="D32" s="169"/>
      <c r="E32" s="168"/>
      <c r="F32" s="168"/>
      <c r="G32" s="168"/>
      <c r="H32" s="235"/>
      <c r="I32" s="165"/>
      <c r="J32" s="103"/>
    </row>
    <row r="33" spans="1:12" x14ac:dyDescent="0.3">
      <c r="A33" s="161">
        <v>25</v>
      </c>
      <c r="B33" s="188"/>
      <c r="C33" s="169"/>
      <c r="D33" s="169"/>
      <c r="E33" s="168"/>
      <c r="F33" s="168"/>
      <c r="G33" s="168"/>
      <c r="H33" s="235"/>
      <c r="I33" s="165"/>
      <c r="J33" s="103"/>
    </row>
    <row r="34" spans="1:12" x14ac:dyDescent="0.3">
      <c r="A34" s="161">
        <v>26</v>
      </c>
      <c r="B34" s="188"/>
      <c r="C34" s="169"/>
      <c r="D34" s="169"/>
      <c r="E34" s="168"/>
      <c r="F34" s="168"/>
      <c r="G34" s="168"/>
      <c r="H34" s="235"/>
      <c r="I34" s="165"/>
      <c r="J34" s="103"/>
    </row>
    <row r="35" spans="1:12" x14ac:dyDescent="0.3">
      <c r="A35" s="161">
        <v>27</v>
      </c>
      <c r="B35" s="188"/>
      <c r="C35" s="169"/>
      <c r="D35" s="169"/>
      <c r="E35" s="168"/>
      <c r="F35" s="168"/>
      <c r="G35" s="168"/>
      <c r="H35" s="235"/>
      <c r="I35" s="165"/>
      <c r="J35" s="103"/>
    </row>
    <row r="36" spans="1:12" x14ac:dyDescent="0.3">
      <c r="A36" s="161">
        <v>28</v>
      </c>
      <c r="B36" s="188"/>
      <c r="C36" s="169"/>
      <c r="D36" s="169"/>
      <c r="E36" s="168"/>
      <c r="F36" s="168"/>
      <c r="G36" s="168"/>
      <c r="H36" s="235"/>
      <c r="I36" s="165"/>
      <c r="J36" s="103"/>
    </row>
    <row r="37" spans="1:12" x14ac:dyDescent="0.3">
      <c r="A37" s="161">
        <v>29</v>
      </c>
      <c r="B37" s="188"/>
      <c r="C37" s="169"/>
      <c r="D37" s="169"/>
      <c r="E37" s="168"/>
      <c r="F37" s="168"/>
      <c r="G37" s="168"/>
      <c r="H37" s="235"/>
      <c r="I37" s="165"/>
      <c r="J37" s="103"/>
    </row>
    <row r="38" spans="1:12" x14ac:dyDescent="0.3">
      <c r="A38" s="161" t="s">
        <v>261</v>
      </c>
      <c r="B38" s="188"/>
      <c r="C38" s="169"/>
      <c r="D38" s="169"/>
      <c r="E38" s="168"/>
      <c r="F38" s="168"/>
      <c r="G38" s="236"/>
      <c r="H38" s="245" t="s">
        <v>374</v>
      </c>
      <c r="I38" s="322">
        <f>SUM(I9:I37)</f>
        <v>3420</v>
      </c>
      <c r="J38" s="103"/>
    </row>
    <row r="40" spans="1:12" x14ac:dyDescent="0.3">
      <c r="A40" s="176" t="s">
        <v>396</v>
      </c>
    </row>
    <row r="42" spans="1:12" x14ac:dyDescent="0.3">
      <c r="B42" s="178" t="s">
        <v>96</v>
      </c>
      <c r="F42" s="179"/>
    </row>
    <row r="43" spans="1:12" x14ac:dyDescent="0.3">
      <c r="F43" s="177"/>
      <c r="I43" s="177"/>
      <c r="J43" s="177"/>
      <c r="K43" s="177"/>
      <c r="L43" s="177"/>
    </row>
    <row r="44" spans="1:12" x14ac:dyDescent="0.3">
      <c r="C44" s="180"/>
      <c r="F44" s="180"/>
      <c r="G44" s="180"/>
      <c r="H44" s="183"/>
      <c r="I44" s="181"/>
      <c r="J44" s="177"/>
      <c r="K44" s="177"/>
      <c r="L44" s="177"/>
    </row>
    <row r="45" spans="1:12" x14ac:dyDescent="0.3">
      <c r="A45" s="177"/>
      <c r="C45" s="182" t="s">
        <v>251</v>
      </c>
      <c r="F45" s="183" t="s">
        <v>256</v>
      </c>
      <c r="G45" s="182"/>
      <c r="H45" s="182"/>
      <c r="I45" s="181"/>
      <c r="J45" s="177"/>
      <c r="K45" s="177"/>
      <c r="L45" s="177"/>
    </row>
    <row r="46" spans="1:12" x14ac:dyDescent="0.3">
      <c r="A46" s="177"/>
      <c r="C46" s="184" t="s">
        <v>127</v>
      </c>
      <c r="F46" s="176" t="s">
        <v>252</v>
      </c>
      <c r="I46" s="177"/>
      <c r="J46" s="177"/>
      <c r="K46" s="177"/>
      <c r="L46" s="177"/>
    </row>
    <row r="47" spans="1:12" s="177" customFormat="1" x14ac:dyDescent="0.3">
      <c r="B47" s="176"/>
      <c r="C47" s="184"/>
      <c r="G47" s="184"/>
      <c r="H47" s="184"/>
    </row>
    <row r="48" spans="1:12" s="177" customFormat="1" ht="12.75" x14ac:dyDescent="0.2"/>
    <row r="49" s="177" customFormat="1" ht="12.75" x14ac:dyDescent="0.2"/>
    <row r="50" s="177" customFormat="1" ht="12.75" x14ac:dyDescent="0.2"/>
    <row r="51" s="177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34"/>
  <sheetViews>
    <sheetView view="pageBreakPreview" zoomScaleNormal="100" zoomScaleSheetLayoutView="100" workbookViewId="0">
      <selection activeCell="C21" activeCellId="1" sqref="C18 C21"/>
    </sheetView>
  </sheetViews>
  <sheetFormatPr defaultRowHeight="12.75" x14ac:dyDescent="0.2"/>
  <cols>
    <col min="1" max="1" width="7.28515625" style="191" customWidth="1"/>
    <col min="2" max="2" width="57.28515625" style="191" customWidth="1"/>
    <col min="3" max="3" width="24.140625" style="191" customWidth="1"/>
    <col min="4" max="16384" width="9.140625" style="191"/>
  </cols>
  <sheetData>
    <row r="1" spans="1:3" s="6" customFormat="1" ht="18.75" customHeight="1" x14ac:dyDescent="0.3">
      <c r="A1" s="572" t="s">
        <v>460</v>
      </c>
      <c r="B1" s="572"/>
      <c r="C1" s="327" t="s">
        <v>97</v>
      </c>
    </row>
    <row r="2" spans="1:3" s="6" customFormat="1" ht="15" x14ac:dyDescent="0.3">
      <c r="A2" s="572"/>
      <c r="B2" s="572"/>
      <c r="C2" s="324" t="str">
        <f>'ფორმა N1'!K2</f>
        <v>09/01/2020-09/21/2020</v>
      </c>
    </row>
    <row r="3" spans="1:3" s="6" customFormat="1" ht="15" x14ac:dyDescent="0.3">
      <c r="A3" s="355" t="s">
        <v>128</v>
      </c>
      <c r="B3" s="325"/>
      <c r="C3" s="326"/>
    </row>
    <row r="4" spans="1:3" s="6" customFormat="1" ht="15" x14ac:dyDescent="0.3">
      <c r="A4" s="112"/>
      <c r="B4" s="325"/>
      <c r="C4" s="326"/>
    </row>
    <row r="5" spans="1:3" s="21" customFormat="1" ht="15" x14ac:dyDescent="0.3">
      <c r="A5" s="573" t="s">
        <v>257</v>
      </c>
      <c r="B5" s="573"/>
      <c r="C5" s="112"/>
    </row>
    <row r="6" spans="1:3" s="21" customFormat="1" ht="15" x14ac:dyDescent="0.3">
      <c r="A6" s="574" t="str">
        <f>'ფორმა N1'!A5</f>
        <v>მპგ "ევროპული საქართველო-მოძრაობა თავისუფლებისთვის"</v>
      </c>
      <c r="B6" s="574"/>
      <c r="C6" s="112"/>
    </row>
    <row r="7" spans="1:3" x14ac:dyDescent="0.2">
      <c r="A7" s="356"/>
      <c r="B7" s="356"/>
      <c r="C7" s="356"/>
    </row>
    <row r="8" spans="1:3" x14ac:dyDescent="0.2">
      <c r="A8" s="356"/>
      <c r="B8" s="356"/>
      <c r="C8" s="356"/>
    </row>
    <row r="9" spans="1:3" ht="30" customHeight="1" x14ac:dyDescent="0.2">
      <c r="A9" s="357" t="s">
        <v>64</v>
      </c>
      <c r="B9" s="357" t="s">
        <v>11</v>
      </c>
      <c r="C9" s="358" t="s">
        <v>9</v>
      </c>
    </row>
    <row r="10" spans="1:3" ht="15" x14ac:dyDescent="0.3">
      <c r="A10" s="359">
        <v>1</v>
      </c>
      <c r="B10" s="360" t="s">
        <v>57</v>
      </c>
      <c r="C10" s="462">
        <f>'ფორმა N4'!D11+'ფორმა N5'!D9</f>
        <v>730817.92</v>
      </c>
    </row>
    <row r="11" spans="1:3" ht="15" x14ac:dyDescent="0.3">
      <c r="A11" s="362">
        <v>1.1000000000000001</v>
      </c>
      <c r="B11" s="360" t="s">
        <v>461</v>
      </c>
      <c r="C11" s="375">
        <f>'ფორმა N4'!D39+'ფორმა N5'!D37</f>
        <v>539905.06000000006</v>
      </c>
    </row>
    <row r="12" spans="1:3" ht="15" x14ac:dyDescent="0.3">
      <c r="A12" s="363" t="s">
        <v>30</v>
      </c>
      <c r="B12" s="360" t="s">
        <v>462</v>
      </c>
      <c r="C12" s="375">
        <f>'ფორმა N4'!D40+'ფორმა N5'!D38</f>
        <v>0</v>
      </c>
    </row>
    <row r="13" spans="1:3" ht="15" x14ac:dyDescent="0.3">
      <c r="A13" s="362">
        <v>1.2</v>
      </c>
      <c r="B13" s="360" t="s">
        <v>58</v>
      </c>
      <c r="C13" s="375">
        <f>'ფორმა N4'!D12+'ფორმა N5'!D10</f>
        <v>0</v>
      </c>
    </row>
    <row r="14" spans="1:3" ht="15" x14ac:dyDescent="0.3">
      <c r="A14" s="362">
        <v>1.3</v>
      </c>
      <c r="B14" s="360" t="s">
        <v>463</v>
      </c>
      <c r="C14" s="375">
        <f>'ფორმა N4'!D17+'ფორმა N5'!D15</f>
        <v>0</v>
      </c>
    </row>
    <row r="15" spans="1:3" ht="15" x14ac:dyDescent="0.2">
      <c r="A15" s="571"/>
      <c r="B15" s="571"/>
      <c r="C15" s="571"/>
    </row>
    <row r="16" spans="1:3" ht="30" customHeight="1" x14ac:dyDescent="0.2">
      <c r="A16" s="357" t="s">
        <v>64</v>
      </c>
      <c r="B16" s="357" t="s">
        <v>232</v>
      </c>
      <c r="C16" s="358" t="s">
        <v>67</v>
      </c>
    </row>
    <row r="17" spans="1:4" ht="15" x14ac:dyDescent="0.3">
      <c r="A17" s="359">
        <v>2</v>
      </c>
      <c r="B17" s="360" t="s">
        <v>464</v>
      </c>
      <c r="C17" s="361">
        <f>'ფორმა N2'!D9+'ფორმა N2'!C26+'ფორმა N3'!D9+'ფორმა N3'!C26</f>
        <v>781477.17</v>
      </c>
    </row>
    <row r="18" spans="1:4" ht="15" x14ac:dyDescent="0.3">
      <c r="A18" s="364">
        <v>2.1</v>
      </c>
      <c r="B18" s="360" t="s">
        <v>465</v>
      </c>
      <c r="C18" s="360">
        <f>'ფორმა N2'!D17+'ფორმა N3'!D17</f>
        <v>86344</v>
      </c>
    </row>
    <row r="19" spans="1:4" ht="15" x14ac:dyDescent="0.3">
      <c r="A19" s="364">
        <v>2.2000000000000002</v>
      </c>
      <c r="B19" s="360" t="s">
        <v>466</v>
      </c>
      <c r="C19" s="360">
        <f>'ფორმა N2'!D18+'ფორმა N3'!D18</f>
        <v>0</v>
      </c>
    </row>
    <row r="20" spans="1:4" ht="15" x14ac:dyDescent="0.3">
      <c r="A20" s="364">
        <v>2.2999999999999998</v>
      </c>
      <c r="B20" s="360" t="s">
        <v>467</v>
      </c>
      <c r="C20" s="365">
        <f>SUM(C21:C25)</f>
        <v>694261.05</v>
      </c>
    </row>
    <row r="21" spans="1:4" ht="15" x14ac:dyDescent="0.3">
      <c r="A21" s="363" t="s">
        <v>468</v>
      </c>
      <c r="B21" s="366" t="s">
        <v>469</v>
      </c>
      <c r="C21" s="360">
        <f>'ფორმა N2'!D13+'ფორმა N3'!D13</f>
        <v>668709.39</v>
      </c>
    </row>
    <row r="22" spans="1:4" ht="15" x14ac:dyDescent="0.3">
      <c r="A22" s="363" t="s">
        <v>470</v>
      </c>
      <c r="B22" s="366" t="s">
        <v>471</v>
      </c>
      <c r="C22" s="360">
        <f>'ფორმა N2'!C27+'ფორმა N3'!C27</f>
        <v>25551.66</v>
      </c>
    </row>
    <row r="23" spans="1:4" ht="15" x14ac:dyDescent="0.3">
      <c r="A23" s="363" t="s">
        <v>472</v>
      </c>
      <c r="B23" s="366" t="s">
        <v>473</v>
      </c>
      <c r="C23" s="360">
        <f>'ფორმა N2'!D14+'ფორმა N3'!D14</f>
        <v>0</v>
      </c>
    </row>
    <row r="24" spans="1:4" ht="15" x14ac:dyDescent="0.3">
      <c r="A24" s="363" t="s">
        <v>474</v>
      </c>
      <c r="B24" s="366" t="s">
        <v>475</v>
      </c>
      <c r="C24" s="360">
        <f>'ფორმა N2'!C31+'ფორმა N3'!C31</f>
        <v>0</v>
      </c>
    </row>
    <row r="25" spans="1:4" ht="15" x14ac:dyDescent="0.3">
      <c r="A25" s="363" t="s">
        <v>476</v>
      </c>
      <c r="B25" s="366" t="s">
        <v>477</v>
      </c>
      <c r="C25" s="360">
        <f>'ფორმა N2'!D11+'ფორმა N3'!D11</f>
        <v>0</v>
      </c>
    </row>
    <row r="26" spans="1:4" ht="15" x14ac:dyDescent="0.3">
      <c r="A26" s="373"/>
      <c r="B26" s="372"/>
      <c r="C26" s="371"/>
    </row>
    <row r="27" spans="1:4" ht="15" x14ac:dyDescent="0.3">
      <c r="A27" s="373"/>
      <c r="B27" s="372"/>
      <c r="C27" s="371"/>
    </row>
    <row r="28" spans="1:4" ht="15" x14ac:dyDescent="0.3">
      <c r="A28" s="21"/>
      <c r="B28" s="21"/>
      <c r="C28" s="21"/>
      <c r="D28" s="370"/>
    </row>
    <row r="29" spans="1:4" ht="15" x14ac:dyDescent="0.3">
      <c r="A29" s="189" t="s">
        <v>96</v>
      </c>
      <c r="B29" s="21"/>
      <c r="C29" s="21"/>
      <c r="D29" s="370"/>
    </row>
    <row r="30" spans="1:4" ht="15" x14ac:dyDescent="0.3">
      <c r="A30" s="21"/>
      <c r="B30" s="21"/>
      <c r="C30" s="21"/>
      <c r="D30" s="370"/>
    </row>
    <row r="31" spans="1:4" ht="15" x14ac:dyDescent="0.3">
      <c r="A31" s="21"/>
      <c r="B31" s="21"/>
      <c r="C31" s="21"/>
      <c r="D31" s="369"/>
    </row>
    <row r="32" spans="1:4" ht="15" x14ac:dyDescent="0.3">
      <c r="B32" s="189" t="s">
        <v>254</v>
      </c>
      <c r="C32" s="21"/>
      <c r="D32" s="369"/>
    </row>
    <row r="33" spans="2:4" ht="15" x14ac:dyDescent="0.3">
      <c r="B33" s="21" t="s">
        <v>253</v>
      </c>
      <c r="C33" s="21"/>
      <c r="D33" s="369"/>
    </row>
    <row r="34" spans="2:4" x14ac:dyDescent="0.2">
      <c r="B34" s="368" t="s">
        <v>127</v>
      </c>
      <c r="D34" s="367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10" sqref="D10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2" t="s">
        <v>284</v>
      </c>
      <c r="B1" s="74"/>
      <c r="C1" s="551" t="s">
        <v>97</v>
      </c>
      <c r="D1" s="551"/>
      <c r="E1" s="106"/>
    </row>
    <row r="2" spans="1:7" x14ac:dyDescent="0.3">
      <c r="A2" s="74" t="s">
        <v>128</v>
      </c>
      <c r="B2" s="74"/>
      <c r="C2" s="549" t="str">
        <f>'ფორმა N1'!K2</f>
        <v>09/01/2020-09/21/2020</v>
      </c>
      <c r="D2" s="550"/>
      <c r="E2" s="106"/>
    </row>
    <row r="3" spans="1:7" x14ac:dyDescent="0.3">
      <c r="A3" s="72"/>
      <c r="B3" s="74"/>
      <c r="C3" s="73"/>
      <c r="D3" s="73"/>
      <c r="E3" s="106"/>
    </row>
    <row r="4" spans="1:7" x14ac:dyDescent="0.3">
      <c r="A4" s="75" t="s">
        <v>257</v>
      </c>
      <c r="B4" s="100"/>
      <c r="C4" s="101"/>
      <c r="D4" s="74"/>
      <c r="E4" s="106"/>
    </row>
    <row r="5" spans="1:7" x14ac:dyDescent="0.3">
      <c r="A5" s="212" t="str">
        <f>'ფორმა N1'!A5</f>
        <v>მპგ "ევროპული საქართველო-მოძრაობა თავისუფლებისთვის"</v>
      </c>
      <c r="B5" s="12"/>
      <c r="C5" s="12"/>
      <c r="E5" s="106"/>
    </row>
    <row r="6" spans="1:7" x14ac:dyDescent="0.3">
      <c r="A6" s="102"/>
      <c r="B6" s="102"/>
      <c r="C6" s="102"/>
      <c r="D6" s="103"/>
      <c r="E6" s="106"/>
    </row>
    <row r="7" spans="1:7" x14ac:dyDescent="0.3">
      <c r="A7" s="74"/>
      <c r="B7" s="74"/>
      <c r="C7" s="74"/>
      <c r="D7" s="74"/>
      <c r="E7" s="106"/>
    </row>
    <row r="8" spans="1:7" s="6" customFormat="1" ht="39" customHeight="1" x14ac:dyDescent="0.3">
      <c r="A8" s="104" t="s">
        <v>64</v>
      </c>
      <c r="B8" s="77" t="s">
        <v>232</v>
      </c>
      <c r="C8" s="77" t="s">
        <v>66</v>
      </c>
      <c r="D8" s="77" t="s">
        <v>67</v>
      </c>
      <c r="E8" s="106"/>
    </row>
    <row r="9" spans="1:7" s="7" customFormat="1" ht="16.5" customHeight="1" x14ac:dyDescent="0.3">
      <c r="A9" s="213">
        <v>1</v>
      </c>
      <c r="B9" s="213" t="s">
        <v>65</v>
      </c>
      <c r="C9" s="83">
        <f>SUM(C10,C26)</f>
        <v>0</v>
      </c>
      <c r="D9" s="83">
        <f>SUM(D10,D26)</f>
        <v>0</v>
      </c>
      <c r="E9" s="106"/>
    </row>
    <row r="10" spans="1:7" s="7" customFormat="1" ht="16.5" customHeight="1" x14ac:dyDescent="0.3">
      <c r="A10" s="85">
        <v>1.1000000000000001</v>
      </c>
      <c r="B10" s="85" t="s">
        <v>69</v>
      </c>
      <c r="C10" s="83">
        <f>SUM(C11,C12,C16,C19,C25,C26)</f>
        <v>0</v>
      </c>
      <c r="D10" s="83">
        <f>SUM(D11,D12,D16,D19,D24,D25)</f>
        <v>0</v>
      </c>
      <c r="E10" s="106"/>
    </row>
    <row r="11" spans="1:7" s="9" customFormat="1" ht="16.5" customHeight="1" x14ac:dyDescent="0.3">
      <c r="A11" s="86" t="s">
        <v>30</v>
      </c>
      <c r="B11" s="86" t="s">
        <v>68</v>
      </c>
      <c r="C11" s="8"/>
      <c r="D11" s="8"/>
      <c r="E11" s="106"/>
    </row>
    <row r="12" spans="1:7" s="10" customFormat="1" ht="16.5" customHeight="1" x14ac:dyDescent="0.3">
      <c r="A12" s="86" t="s">
        <v>31</v>
      </c>
      <c r="B12" s="86" t="s">
        <v>290</v>
      </c>
      <c r="C12" s="105">
        <f>SUM(C13:C15)</f>
        <v>0</v>
      </c>
      <c r="D12" s="105">
        <f>SUM(D13:D15)</f>
        <v>0</v>
      </c>
      <c r="E12" s="106"/>
      <c r="G12" s="66"/>
    </row>
    <row r="13" spans="1:7" s="3" customFormat="1" ht="16.5" customHeight="1" x14ac:dyDescent="0.3">
      <c r="A13" s="95" t="s">
        <v>70</v>
      </c>
      <c r="B13" s="95" t="s">
        <v>293</v>
      </c>
      <c r="C13" s="8"/>
      <c r="D13" s="8"/>
      <c r="E13" s="106"/>
    </row>
    <row r="14" spans="1:7" s="3" customFormat="1" ht="16.5" customHeight="1" x14ac:dyDescent="0.3">
      <c r="A14" s="95" t="s">
        <v>437</v>
      </c>
      <c r="B14" s="95" t="s">
        <v>436</v>
      </c>
      <c r="C14" s="8"/>
      <c r="D14" s="8"/>
      <c r="E14" s="106"/>
    </row>
    <row r="15" spans="1:7" s="3" customFormat="1" ht="16.5" customHeight="1" x14ac:dyDescent="0.3">
      <c r="A15" s="95" t="s">
        <v>438</v>
      </c>
      <c r="B15" s="95" t="s">
        <v>86</v>
      </c>
      <c r="C15" s="8"/>
      <c r="D15" s="8"/>
      <c r="E15" s="106"/>
    </row>
    <row r="16" spans="1:7" s="3" customFormat="1" ht="16.5" customHeight="1" x14ac:dyDescent="0.3">
      <c r="A16" s="86" t="s">
        <v>71</v>
      </c>
      <c r="B16" s="86" t="s">
        <v>72</v>
      </c>
      <c r="C16" s="105">
        <f>SUM(C17:C18)</f>
        <v>0</v>
      </c>
      <c r="D16" s="105">
        <f>SUM(D17:D18)</f>
        <v>0</v>
      </c>
      <c r="E16" s="106"/>
    </row>
    <row r="17" spans="1:5" s="3" customFormat="1" ht="16.5" customHeight="1" x14ac:dyDescent="0.3">
      <c r="A17" s="95" t="s">
        <v>73</v>
      </c>
      <c r="B17" s="95" t="s">
        <v>75</v>
      </c>
      <c r="C17" s="8"/>
      <c r="D17" s="8"/>
      <c r="E17" s="106"/>
    </row>
    <row r="18" spans="1:5" s="3" customFormat="1" ht="30" x14ac:dyDescent="0.3">
      <c r="A18" s="95" t="s">
        <v>74</v>
      </c>
      <c r="B18" s="95" t="s">
        <v>98</v>
      </c>
      <c r="C18" s="8"/>
      <c r="D18" s="8"/>
      <c r="E18" s="106"/>
    </row>
    <row r="19" spans="1:5" s="3" customFormat="1" ht="16.5" customHeight="1" x14ac:dyDescent="0.3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 x14ac:dyDescent="0.3">
      <c r="A20" s="95" t="s">
        <v>77</v>
      </c>
      <c r="B20" s="95" t="s">
        <v>78</v>
      </c>
      <c r="C20" s="8"/>
      <c r="D20" s="8"/>
      <c r="E20" s="106"/>
    </row>
    <row r="21" spans="1:5" s="3" customFormat="1" ht="30" x14ac:dyDescent="0.3">
      <c r="A21" s="95" t="s">
        <v>81</v>
      </c>
      <c r="B21" s="95" t="s">
        <v>79</v>
      </c>
      <c r="C21" s="8"/>
      <c r="D21" s="8"/>
      <c r="E21" s="106"/>
    </row>
    <row r="22" spans="1:5" s="3" customFormat="1" ht="16.5" customHeight="1" x14ac:dyDescent="0.3">
      <c r="A22" s="95" t="s">
        <v>82</v>
      </c>
      <c r="B22" s="95" t="s">
        <v>80</v>
      </c>
      <c r="C22" s="8"/>
      <c r="D22" s="8"/>
      <c r="E22" s="106"/>
    </row>
    <row r="23" spans="1:5" s="3" customFormat="1" ht="16.5" customHeight="1" x14ac:dyDescent="0.3">
      <c r="A23" s="95" t="s">
        <v>83</v>
      </c>
      <c r="B23" s="95" t="s">
        <v>384</v>
      </c>
      <c r="C23" s="8"/>
      <c r="D23" s="8"/>
      <c r="E23" s="106"/>
    </row>
    <row r="24" spans="1:5" s="3" customFormat="1" ht="16.5" customHeight="1" x14ac:dyDescent="0.3">
      <c r="A24" s="86" t="s">
        <v>84</v>
      </c>
      <c r="B24" s="86" t="s">
        <v>385</v>
      </c>
      <c r="C24" s="237"/>
      <c r="D24" s="8"/>
      <c r="E24" s="106"/>
    </row>
    <row r="25" spans="1:5" s="3" customFormat="1" x14ac:dyDescent="0.3">
      <c r="A25" s="86" t="s">
        <v>234</v>
      </c>
      <c r="B25" s="86" t="s">
        <v>391</v>
      </c>
      <c r="C25" s="8"/>
      <c r="D25" s="8"/>
      <c r="E25" s="106"/>
    </row>
    <row r="26" spans="1:5" ht="16.5" customHeight="1" x14ac:dyDescent="0.3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06"/>
    </row>
    <row r="27" spans="1:5" ht="16.5" customHeight="1" x14ac:dyDescent="0.3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06"/>
    </row>
    <row r="28" spans="1:5" x14ac:dyDescent="0.3">
      <c r="A28" s="221" t="s">
        <v>87</v>
      </c>
      <c r="B28" s="221" t="s">
        <v>291</v>
      </c>
      <c r="C28" s="8"/>
      <c r="D28" s="8"/>
      <c r="E28" s="106"/>
    </row>
    <row r="29" spans="1:5" x14ac:dyDescent="0.3">
      <c r="A29" s="221" t="s">
        <v>88</v>
      </c>
      <c r="B29" s="221" t="s">
        <v>294</v>
      </c>
      <c r="C29" s="8"/>
      <c r="D29" s="8"/>
      <c r="E29" s="106"/>
    </row>
    <row r="30" spans="1:5" x14ac:dyDescent="0.3">
      <c r="A30" s="221" t="s">
        <v>393</v>
      </c>
      <c r="B30" s="221" t="s">
        <v>292</v>
      </c>
      <c r="C30" s="8"/>
      <c r="D30" s="8"/>
      <c r="E30" s="106"/>
    </row>
    <row r="31" spans="1:5" x14ac:dyDescent="0.3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06"/>
    </row>
    <row r="32" spans="1:5" x14ac:dyDescent="0.3">
      <c r="A32" s="221" t="s">
        <v>12</v>
      </c>
      <c r="B32" s="221" t="s">
        <v>439</v>
      </c>
      <c r="C32" s="8"/>
      <c r="D32" s="8"/>
      <c r="E32" s="106"/>
    </row>
    <row r="33" spans="1:9" x14ac:dyDescent="0.3">
      <c r="A33" s="221" t="s">
        <v>13</v>
      </c>
      <c r="B33" s="221" t="s">
        <v>440</v>
      </c>
      <c r="C33" s="8"/>
      <c r="D33" s="8"/>
      <c r="E33" s="106"/>
    </row>
    <row r="34" spans="1:9" x14ac:dyDescent="0.3">
      <c r="A34" s="221" t="s">
        <v>264</v>
      </c>
      <c r="B34" s="221" t="s">
        <v>441</v>
      </c>
      <c r="C34" s="8"/>
      <c r="D34" s="8"/>
      <c r="E34" s="106"/>
    </row>
    <row r="35" spans="1:9" x14ac:dyDescent="0.3">
      <c r="A35" s="86" t="s">
        <v>34</v>
      </c>
      <c r="B35" s="234" t="s">
        <v>390</v>
      </c>
      <c r="C35" s="8"/>
      <c r="D35" s="8"/>
      <c r="E35" s="106"/>
    </row>
    <row r="36" spans="1:9" x14ac:dyDescent="0.3">
      <c r="D36" s="27"/>
      <c r="E36" s="107"/>
      <c r="F36" s="27"/>
    </row>
    <row r="37" spans="1:9" x14ac:dyDescent="0.3">
      <c r="A37" s="1"/>
      <c r="D37" s="27"/>
      <c r="E37" s="107"/>
      <c r="F37" s="27"/>
    </row>
    <row r="38" spans="1:9" x14ac:dyDescent="0.3">
      <c r="D38" s="27"/>
      <c r="E38" s="107"/>
      <c r="F38" s="27"/>
    </row>
    <row r="39" spans="1:9" x14ac:dyDescent="0.3">
      <c r="D39" s="27"/>
      <c r="E39" s="107"/>
      <c r="F39" s="27"/>
    </row>
    <row r="40" spans="1:9" x14ac:dyDescent="0.3">
      <c r="A40" s="67" t="s">
        <v>96</v>
      </c>
      <c r="D40" s="27"/>
      <c r="E40" s="107"/>
      <c r="F40" s="27"/>
    </row>
    <row r="41" spans="1:9" x14ac:dyDescent="0.3">
      <c r="D41" s="27"/>
      <c r="E41" s="108"/>
      <c r="F41" s="108"/>
      <c r="G41"/>
      <c r="H41"/>
      <c r="I41"/>
    </row>
    <row r="42" spans="1:9" x14ac:dyDescent="0.3">
      <c r="D42" s="109"/>
      <c r="E42" s="108"/>
      <c r="F42" s="108"/>
      <c r="G42"/>
      <c r="H42"/>
      <c r="I42"/>
    </row>
    <row r="43" spans="1:9" x14ac:dyDescent="0.3">
      <c r="A43"/>
      <c r="B43" s="67" t="s">
        <v>254</v>
      </c>
      <c r="D43" s="109"/>
      <c r="E43" s="108"/>
      <c r="F43" s="108"/>
      <c r="G43"/>
      <c r="H43"/>
      <c r="I43"/>
    </row>
    <row r="44" spans="1:9" x14ac:dyDescent="0.3">
      <c r="A44"/>
      <c r="B44" s="2" t="s">
        <v>253</v>
      </c>
      <c r="D44" s="109"/>
      <c r="E44" s="108"/>
      <c r="F44" s="108"/>
      <c r="G44"/>
      <c r="H44"/>
      <c r="I44"/>
    </row>
    <row r="45" spans="1:9" customFormat="1" ht="12.75" x14ac:dyDescent="0.2">
      <c r="B45" s="64" t="s">
        <v>127</v>
      </c>
      <c r="D45" s="108"/>
      <c r="E45" s="108"/>
      <c r="F45" s="108"/>
    </row>
    <row r="46" spans="1:9" x14ac:dyDescent="0.3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2">
        <v>40907</v>
      </c>
      <c r="C2" t="s">
        <v>188</v>
      </c>
      <c r="E2" t="s">
        <v>219</v>
      </c>
      <c r="G2" s="63" t="s">
        <v>224</v>
      </c>
    </row>
    <row r="3" spans="1:7" ht="15" x14ac:dyDescent="0.2">
      <c r="A3" s="62">
        <v>40908</v>
      </c>
      <c r="C3" t="s">
        <v>189</v>
      </c>
      <c r="E3" t="s">
        <v>220</v>
      </c>
      <c r="G3" s="63" t="s">
        <v>225</v>
      </c>
    </row>
    <row r="4" spans="1:7" ht="15" x14ac:dyDescent="0.2">
      <c r="A4" s="62">
        <v>40909</v>
      </c>
      <c r="C4" t="s">
        <v>190</v>
      </c>
      <c r="E4" t="s">
        <v>221</v>
      </c>
      <c r="G4" s="63" t="s">
        <v>226</v>
      </c>
    </row>
    <row r="5" spans="1:7" x14ac:dyDescent="0.2">
      <c r="A5" s="62">
        <v>40910</v>
      </c>
      <c r="C5" t="s">
        <v>191</v>
      </c>
      <c r="E5" t="s">
        <v>222</v>
      </c>
    </row>
    <row r="6" spans="1:7" x14ac:dyDescent="0.2">
      <c r="A6" s="62">
        <v>40911</v>
      </c>
      <c r="C6" t="s">
        <v>192</v>
      </c>
    </row>
    <row r="7" spans="1:7" x14ac:dyDescent="0.2">
      <c r="A7" s="62">
        <v>40912</v>
      </c>
      <c r="C7" t="s">
        <v>193</v>
      </c>
    </row>
    <row r="8" spans="1:7" x14ac:dyDescent="0.2">
      <c r="A8" s="62">
        <v>40913</v>
      </c>
      <c r="C8" t="s">
        <v>194</v>
      </c>
    </row>
    <row r="9" spans="1:7" x14ac:dyDescent="0.2">
      <c r="A9" s="62">
        <v>40914</v>
      </c>
      <c r="C9" t="s">
        <v>195</v>
      </c>
    </row>
    <row r="10" spans="1:7" x14ac:dyDescent="0.2">
      <c r="A10" s="62">
        <v>40915</v>
      </c>
      <c r="C10" t="s">
        <v>196</v>
      </c>
    </row>
    <row r="11" spans="1:7" x14ac:dyDescent="0.2">
      <c r="A11" s="62">
        <v>40916</v>
      </c>
      <c r="C11" t="s">
        <v>197</v>
      </c>
    </row>
    <row r="12" spans="1:7" x14ac:dyDescent="0.2">
      <c r="A12" s="62">
        <v>40917</v>
      </c>
      <c r="C12" t="s">
        <v>198</v>
      </c>
    </row>
    <row r="13" spans="1:7" x14ac:dyDescent="0.2">
      <c r="A13" s="62">
        <v>40918</v>
      </c>
      <c r="C13" t="s">
        <v>199</v>
      </c>
    </row>
    <row r="14" spans="1:7" x14ac:dyDescent="0.2">
      <c r="A14" s="62">
        <v>40919</v>
      </c>
      <c r="C14" t="s">
        <v>200</v>
      </c>
    </row>
    <row r="15" spans="1:7" x14ac:dyDescent="0.2">
      <c r="A15" s="62">
        <v>40920</v>
      </c>
      <c r="C15" t="s">
        <v>201</v>
      </c>
    </row>
    <row r="16" spans="1:7" x14ac:dyDescent="0.2">
      <c r="A16" s="62">
        <v>40921</v>
      </c>
      <c r="C16" t="s">
        <v>202</v>
      </c>
    </row>
    <row r="17" spans="1:3" x14ac:dyDescent="0.2">
      <c r="A17" s="62">
        <v>40922</v>
      </c>
      <c r="C17" t="s">
        <v>203</v>
      </c>
    </row>
    <row r="18" spans="1:3" x14ac:dyDescent="0.2">
      <c r="A18" s="62">
        <v>40923</v>
      </c>
      <c r="C18" t="s">
        <v>204</v>
      </c>
    </row>
    <row r="19" spans="1:3" x14ac:dyDescent="0.2">
      <c r="A19" s="62">
        <v>40924</v>
      </c>
      <c r="C19" t="s">
        <v>205</v>
      </c>
    </row>
    <row r="20" spans="1:3" x14ac:dyDescent="0.2">
      <c r="A20" s="62">
        <v>40925</v>
      </c>
      <c r="C20" t="s">
        <v>206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L46"/>
  <sheetViews>
    <sheetView showGridLines="0" view="pageBreakPreview" zoomScale="90" zoomScaleNormal="100" zoomScaleSheetLayoutView="90" workbookViewId="0">
      <selection activeCell="D32" sqref="D32"/>
    </sheetView>
  </sheetViews>
  <sheetFormatPr defaultRowHeight="15" x14ac:dyDescent="0.3"/>
  <cols>
    <col min="1" max="1" width="14.28515625" style="21" bestFit="1" customWidth="1"/>
    <col min="2" max="2" width="80" style="230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2" t="s">
        <v>255</v>
      </c>
      <c r="B1" s="226"/>
      <c r="C1" s="551" t="s">
        <v>97</v>
      </c>
      <c r="D1" s="551"/>
      <c r="E1" s="111"/>
    </row>
    <row r="2" spans="1:12" s="6" customFormat="1" x14ac:dyDescent="0.3">
      <c r="A2" s="74" t="s">
        <v>128</v>
      </c>
      <c r="B2" s="226"/>
      <c r="C2" s="552" t="str">
        <f>'ფორმა N1'!K2</f>
        <v>09/01/2020-09/21/2020</v>
      </c>
      <c r="D2" s="553"/>
      <c r="E2" s="111"/>
    </row>
    <row r="3" spans="1:12" s="6" customFormat="1" x14ac:dyDescent="0.3">
      <c r="A3" s="74"/>
      <c r="B3" s="226"/>
      <c r="C3" s="73"/>
      <c r="D3" s="73"/>
      <c r="E3" s="111"/>
    </row>
    <row r="4" spans="1:12" s="2" customFormat="1" x14ac:dyDescent="0.3">
      <c r="A4" s="75" t="str">
        <f>'ფორმა N2'!A4</f>
        <v>ანგარიშვალდებული პირის დასახელება:</v>
      </c>
      <c r="B4" s="227"/>
      <c r="C4" s="74"/>
      <c r="D4" s="74"/>
      <c r="E4" s="106"/>
      <c r="L4" s="6"/>
    </row>
    <row r="5" spans="1:12" s="2" customFormat="1" x14ac:dyDescent="0.3">
      <c r="A5" s="117" t="str">
        <f>'ფორმა N1'!A5</f>
        <v>მპგ "ევროპული საქართველო-მოძრაობა თავისუფლებისთვის"</v>
      </c>
      <c r="B5" s="228"/>
      <c r="C5" s="59"/>
      <c r="D5" s="59"/>
      <c r="E5" s="106"/>
    </row>
    <row r="6" spans="1:12" s="2" customFormat="1" x14ac:dyDescent="0.3">
      <c r="A6" s="75"/>
      <c r="B6" s="227"/>
      <c r="C6" s="74"/>
      <c r="D6" s="74"/>
      <c r="E6" s="106"/>
    </row>
    <row r="7" spans="1:12" s="6" customFormat="1" ht="18" x14ac:dyDescent="0.3">
      <c r="A7" s="98"/>
      <c r="B7" s="110"/>
      <c r="C7" s="76"/>
      <c r="D7" s="76"/>
      <c r="E7" s="111"/>
    </row>
    <row r="8" spans="1:12" s="6" customFormat="1" ht="30" x14ac:dyDescent="0.3">
      <c r="A8" s="104" t="s">
        <v>64</v>
      </c>
      <c r="B8" s="77" t="s">
        <v>232</v>
      </c>
      <c r="C8" s="77" t="s">
        <v>66</v>
      </c>
      <c r="D8" s="77" t="s">
        <v>67</v>
      </c>
      <c r="E8" s="111"/>
      <c r="F8" s="20"/>
    </row>
    <row r="9" spans="1:12" s="7" customFormat="1" x14ac:dyDescent="0.3">
      <c r="A9" s="213">
        <v>1</v>
      </c>
      <c r="B9" s="213" t="s">
        <v>65</v>
      </c>
      <c r="C9" s="83">
        <f>SUM(C10,C26)</f>
        <v>806156.71000000008</v>
      </c>
      <c r="D9" s="83">
        <f>SUM(D10,D26)</f>
        <v>755925.51</v>
      </c>
      <c r="E9" s="111"/>
    </row>
    <row r="10" spans="1:12" s="7" customFormat="1" x14ac:dyDescent="0.3">
      <c r="A10" s="85">
        <v>1.1000000000000001</v>
      </c>
      <c r="B10" s="85" t="s">
        <v>69</v>
      </c>
      <c r="C10" s="83">
        <f>SUM(C11,C12,C16,C19,C25,C26)</f>
        <v>780605.05</v>
      </c>
      <c r="D10" s="83">
        <f>SUM(D11,D12,D16,D19,D24,D25)</f>
        <v>755925.51</v>
      </c>
      <c r="E10" s="111"/>
    </row>
    <row r="11" spans="1:12" s="9" customFormat="1" ht="18" x14ac:dyDescent="0.3">
      <c r="A11" s="86" t="s">
        <v>30</v>
      </c>
      <c r="B11" s="86" t="s">
        <v>68</v>
      </c>
      <c r="C11" s="8"/>
      <c r="D11" s="8"/>
      <c r="E11" s="111"/>
    </row>
    <row r="12" spans="1:12" s="10" customFormat="1" x14ac:dyDescent="0.3">
      <c r="A12" s="86" t="s">
        <v>31</v>
      </c>
      <c r="B12" s="86" t="s">
        <v>290</v>
      </c>
      <c r="C12" s="105">
        <f>SUM(C13:C15)</f>
        <v>668709.39</v>
      </c>
      <c r="D12" s="105">
        <f>SUM(D13:D15)</f>
        <v>668709.39</v>
      </c>
      <c r="E12" s="111"/>
    </row>
    <row r="13" spans="1:12" s="3" customFormat="1" x14ac:dyDescent="0.3">
      <c r="A13" s="95" t="s">
        <v>70</v>
      </c>
      <c r="B13" s="95" t="s">
        <v>293</v>
      </c>
      <c r="C13" s="8">
        <v>668709.39</v>
      </c>
      <c r="D13" s="8">
        <v>668709.39</v>
      </c>
      <c r="E13" s="111"/>
    </row>
    <row r="14" spans="1:12" s="3" customFormat="1" x14ac:dyDescent="0.3">
      <c r="A14" s="95" t="s">
        <v>437</v>
      </c>
      <c r="B14" s="95" t="s">
        <v>436</v>
      </c>
      <c r="C14" s="8"/>
      <c r="D14" s="8"/>
      <c r="E14" s="111"/>
    </row>
    <row r="15" spans="1:12" s="3" customFormat="1" x14ac:dyDescent="0.3">
      <c r="A15" s="95" t="s">
        <v>438</v>
      </c>
      <c r="B15" s="95" t="s">
        <v>86</v>
      </c>
      <c r="C15" s="8"/>
      <c r="D15" s="8"/>
      <c r="E15" s="111"/>
    </row>
    <row r="16" spans="1:12" s="3" customFormat="1" x14ac:dyDescent="0.3">
      <c r="A16" s="86" t="s">
        <v>71</v>
      </c>
      <c r="B16" s="86" t="s">
        <v>72</v>
      </c>
      <c r="C16" s="105">
        <f>SUM(C17:C18)</f>
        <v>86344</v>
      </c>
      <c r="D16" s="105">
        <f>SUM(D17:D18)</f>
        <v>86344</v>
      </c>
      <c r="E16" s="111"/>
    </row>
    <row r="17" spans="1:5" s="3" customFormat="1" x14ac:dyDescent="0.3">
      <c r="A17" s="95" t="s">
        <v>73</v>
      </c>
      <c r="B17" s="95" t="s">
        <v>75</v>
      </c>
      <c r="C17" s="8">
        <v>86344</v>
      </c>
      <c r="D17" s="8">
        <v>86344</v>
      </c>
      <c r="E17" s="111"/>
    </row>
    <row r="18" spans="1:5" s="3" customFormat="1" ht="30" x14ac:dyDescent="0.3">
      <c r="A18" s="95" t="s">
        <v>74</v>
      </c>
      <c r="B18" s="95" t="s">
        <v>98</v>
      </c>
      <c r="C18" s="8"/>
      <c r="D18" s="8"/>
      <c r="E18" s="111"/>
    </row>
    <row r="19" spans="1:5" s="3" customFormat="1" x14ac:dyDescent="0.3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11"/>
    </row>
    <row r="20" spans="1:5" s="3" customFormat="1" x14ac:dyDescent="0.3">
      <c r="A20" s="95" t="s">
        <v>77</v>
      </c>
      <c r="B20" s="95" t="s">
        <v>78</v>
      </c>
      <c r="C20" s="8"/>
      <c r="D20" s="8"/>
      <c r="E20" s="111"/>
    </row>
    <row r="21" spans="1:5" s="3" customFormat="1" ht="30" x14ac:dyDescent="0.3">
      <c r="A21" s="95" t="s">
        <v>81</v>
      </c>
      <c r="B21" s="95" t="s">
        <v>79</v>
      </c>
      <c r="C21" s="8"/>
      <c r="D21" s="8"/>
      <c r="E21" s="111"/>
    </row>
    <row r="22" spans="1:5" s="3" customFormat="1" x14ac:dyDescent="0.3">
      <c r="A22" s="95" t="s">
        <v>82</v>
      </c>
      <c r="B22" s="95" t="s">
        <v>80</v>
      </c>
      <c r="C22" s="8"/>
      <c r="D22" s="8"/>
      <c r="E22" s="111"/>
    </row>
    <row r="23" spans="1:5" s="3" customFormat="1" x14ac:dyDescent="0.3">
      <c r="A23" s="95" t="s">
        <v>83</v>
      </c>
      <c r="B23" s="95" t="s">
        <v>384</v>
      </c>
      <c r="C23" s="8"/>
      <c r="D23" s="8"/>
      <c r="E23" s="111"/>
    </row>
    <row r="24" spans="1:5" s="3" customFormat="1" x14ac:dyDescent="0.3">
      <c r="A24" s="86" t="s">
        <v>84</v>
      </c>
      <c r="B24" s="86" t="s">
        <v>385</v>
      </c>
      <c r="C24" s="237"/>
      <c r="D24" s="8"/>
      <c r="E24" s="111"/>
    </row>
    <row r="25" spans="1:5" s="3" customFormat="1" x14ac:dyDescent="0.3">
      <c r="A25" s="86" t="s">
        <v>234</v>
      </c>
      <c r="B25" s="86" t="s">
        <v>391</v>
      </c>
      <c r="C25" s="8">
        <v>0</v>
      </c>
      <c r="D25" s="8">
        <v>872.12</v>
      </c>
      <c r="E25" s="111"/>
    </row>
    <row r="26" spans="1:5" x14ac:dyDescent="0.3">
      <c r="A26" s="85">
        <v>1.2</v>
      </c>
      <c r="B26" s="85" t="s">
        <v>85</v>
      </c>
      <c r="C26" s="83">
        <f>SUM(C27,C35)</f>
        <v>25551.66</v>
      </c>
      <c r="D26" s="83">
        <f>SUM(D27,D35)</f>
        <v>0</v>
      </c>
      <c r="E26" s="111"/>
    </row>
    <row r="27" spans="1:5" x14ac:dyDescent="0.3">
      <c r="A27" s="86" t="s">
        <v>32</v>
      </c>
      <c r="B27" s="86" t="s">
        <v>293</v>
      </c>
      <c r="C27" s="105">
        <f>SUM(C28:C30)</f>
        <v>25551.66</v>
      </c>
      <c r="D27" s="105">
        <f>SUM(D28:D30)</f>
        <v>0</v>
      </c>
      <c r="E27" s="111"/>
    </row>
    <row r="28" spans="1:5" x14ac:dyDescent="0.3">
      <c r="A28" s="221" t="s">
        <v>87</v>
      </c>
      <c r="B28" s="221" t="s">
        <v>291</v>
      </c>
      <c r="C28" s="8">
        <v>4465</v>
      </c>
      <c r="D28" s="8">
        <v>0</v>
      </c>
      <c r="E28" s="111"/>
    </row>
    <row r="29" spans="1:5" x14ac:dyDescent="0.3">
      <c r="A29" s="221" t="s">
        <v>88</v>
      </c>
      <c r="B29" s="221" t="s">
        <v>294</v>
      </c>
      <c r="C29" s="8">
        <v>19886.66</v>
      </c>
      <c r="D29" s="8">
        <v>0</v>
      </c>
      <c r="E29" s="111"/>
    </row>
    <row r="30" spans="1:5" x14ac:dyDescent="0.3">
      <c r="A30" s="221" t="s">
        <v>393</v>
      </c>
      <c r="B30" s="221" t="s">
        <v>292</v>
      </c>
      <c r="C30" s="8">
        <v>1200</v>
      </c>
      <c r="D30" s="8">
        <v>0</v>
      </c>
      <c r="E30" s="111"/>
    </row>
    <row r="31" spans="1:5" x14ac:dyDescent="0.3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11"/>
    </row>
    <row r="32" spans="1:5" x14ac:dyDescent="0.3">
      <c r="A32" s="221" t="s">
        <v>12</v>
      </c>
      <c r="B32" s="221" t="s">
        <v>439</v>
      </c>
      <c r="C32" s="8"/>
      <c r="D32" s="8"/>
      <c r="E32" s="111"/>
    </row>
    <row r="33" spans="1:9" x14ac:dyDescent="0.3">
      <c r="A33" s="221" t="s">
        <v>13</v>
      </c>
      <c r="B33" s="221" t="s">
        <v>440</v>
      </c>
      <c r="C33" s="8"/>
      <c r="D33" s="8"/>
      <c r="E33" s="111"/>
    </row>
    <row r="34" spans="1:9" x14ac:dyDescent="0.3">
      <c r="A34" s="221" t="s">
        <v>264</v>
      </c>
      <c r="B34" s="221" t="s">
        <v>441</v>
      </c>
      <c r="C34" s="8"/>
      <c r="D34" s="8"/>
      <c r="E34" s="111"/>
    </row>
    <row r="35" spans="1:9" s="23" customFormat="1" x14ac:dyDescent="0.3">
      <c r="A35" s="86" t="s">
        <v>34</v>
      </c>
      <c r="B35" s="234" t="s">
        <v>390</v>
      </c>
      <c r="C35" s="8"/>
      <c r="D35" s="8"/>
    </row>
    <row r="36" spans="1:9" s="2" customFormat="1" x14ac:dyDescent="0.3">
      <c r="A36" s="1"/>
      <c r="B36" s="229"/>
      <c r="E36" s="5"/>
    </row>
    <row r="37" spans="1:9" s="2" customFormat="1" x14ac:dyDescent="0.3">
      <c r="B37" s="229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7" t="s">
        <v>96</v>
      </c>
      <c r="B40" s="229"/>
      <c r="E40" s="5"/>
    </row>
    <row r="41" spans="1:9" s="2" customFormat="1" x14ac:dyDescent="0.3">
      <c r="B41" s="229"/>
      <c r="E41"/>
      <c r="F41"/>
      <c r="G41"/>
      <c r="H41"/>
      <c r="I41"/>
    </row>
    <row r="42" spans="1:9" s="2" customFormat="1" x14ac:dyDescent="0.3">
      <c r="B42" s="229"/>
      <c r="D42" s="12"/>
      <c r="E42"/>
      <c r="F42"/>
      <c r="G42"/>
      <c r="H42"/>
      <c r="I42"/>
    </row>
    <row r="43" spans="1:9" s="2" customFormat="1" x14ac:dyDescent="0.3">
      <c r="A43"/>
      <c r="B43" s="231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29" t="s">
        <v>253</v>
      </c>
      <c r="D44" s="12"/>
      <c r="E44"/>
      <c r="F44"/>
      <c r="G44"/>
      <c r="H44"/>
      <c r="I44"/>
    </row>
    <row r="45" spans="1:9" customFormat="1" ht="12.75" x14ac:dyDescent="0.2">
      <c r="B45" s="232" t="s">
        <v>127</v>
      </c>
    </row>
    <row r="46" spans="1:9" customFormat="1" ht="12.75" x14ac:dyDescent="0.2">
      <c r="B46" s="233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C3" sqref="C3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443</v>
      </c>
      <c r="B1" s="210"/>
      <c r="C1" s="551" t="s">
        <v>97</v>
      </c>
      <c r="D1" s="551"/>
      <c r="E1" s="89"/>
    </row>
    <row r="2" spans="1:5" s="6" customFormat="1" x14ac:dyDescent="0.3">
      <c r="A2" s="330" t="s">
        <v>445</v>
      </c>
      <c r="B2" s="210"/>
      <c r="C2" s="549" t="str">
        <f>'ფორმა N1'!K2</f>
        <v>09/01/2020-09/21/2020</v>
      </c>
      <c r="D2" s="550"/>
      <c r="E2" s="89"/>
    </row>
    <row r="3" spans="1:5" s="6" customFormat="1" x14ac:dyDescent="0.3">
      <c r="A3" s="330" t="s">
        <v>444</v>
      </c>
      <c r="B3" s="210"/>
      <c r="C3" s="211"/>
      <c r="D3" s="211"/>
      <c r="E3" s="89"/>
    </row>
    <row r="4" spans="1:5" s="6" customFormat="1" x14ac:dyDescent="0.3">
      <c r="A4" s="74" t="s">
        <v>128</v>
      </c>
      <c r="B4" s="210"/>
      <c r="C4" s="211"/>
      <c r="D4" s="211"/>
      <c r="E4" s="89"/>
    </row>
    <row r="5" spans="1:5" s="6" customFormat="1" x14ac:dyDescent="0.3">
      <c r="A5" s="74"/>
      <c r="B5" s="210"/>
      <c r="C5" s="211"/>
      <c r="D5" s="211"/>
      <c r="E5" s="89"/>
    </row>
    <row r="6" spans="1:5" x14ac:dyDescent="0.3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 x14ac:dyDescent="0.3">
      <c r="A7" s="212" t="str">
        <f>'ფორმა N1'!A5</f>
        <v>მპგ "ევროპული საქართველო-მოძრაობა თავისუფლებისთვის"</v>
      </c>
      <c r="B7" s="78"/>
      <c r="C7" s="79"/>
      <c r="D7" s="79"/>
      <c r="E7" s="90"/>
    </row>
    <row r="8" spans="1:5" x14ac:dyDescent="0.3">
      <c r="A8" s="75"/>
      <c r="B8" s="75"/>
      <c r="C8" s="74"/>
      <c r="D8" s="74"/>
      <c r="E8" s="90"/>
    </row>
    <row r="9" spans="1:5" s="6" customFormat="1" x14ac:dyDescent="0.3">
      <c r="A9" s="210"/>
      <c r="B9" s="210"/>
      <c r="C9" s="76"/>
      <c r="D9" s="76"/>
      <c r="E9" s="89"/>
    </row>
    <row r="10" spans="1:5" s="6" customFormat="1" ht="30" x14ac:dyDescent="0.3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 x14ac:dyDescent="0.2">
      <c r="A11" s="213">
        <v>1</v>
      </c>
      <c r="B11" s="213" t="s">
        <v>57</v>
      </c>
      <c r="C11" s="80">
        <f>SUM(C12,C16,C56,C59,C60,C61,C79)</f>
        <v>0</v>
      </c>
      <c r="D11" s="80">
        <f>SUM(D12,D16,D56,D59,D60,D61,D67,D75,D76)</f>
        <v>0</v>
      </c>
      <c r="E11" s="214"/>
    </row>
    <row r="12" spans="1:5" s="9" customFormat="1" ht="18" x14ac:dyDescent="0.2">
      <c r="A12" s="85">
        <v>1.1000000000000001</v>
      </c>
      <c r="B12" s="85" t="s">
        <v>58</v>
      </c>
      <c r="C12" s="81">
        <f>SUM(C13:C15)</f>
        <v>0</v>
      </c>
      <c r="D12" s="81">
        <f>SUM(D13:D15)</f>
        <v>0</v>
      </c>
      <c r="E12" s="91"/>
    </row>
    <row r="13" spans="1:5" s="10" customFormat="1" x14ac:dyDescent="0.2">
      <c r="A13" s="86" t="s">
        <v>30</v>
      </c>
      <c r="B13" s="86" t="s">
        <v>59</v>
      </c>
      <c r="C13" s="4"/>
      <c r="D13" s="4"/>
      <c r="E13" s="92"/>
    </row>
    <row r="14" spans="1:5" s="3" customFormat="1" x14ac:dyDescent="0.2">
      <c r="A14" s="86" t="s">
        <v>31</v>
      </c>
      <c r="B14" s="86" t="s">
        <v>0</v>
      </c>
      <c r="C14" s="4"/>
      <c r="D14" s="4"/>
      <c r="E14" s="93"/>
    </row>
    <row r="15" spans="1:5" s="3" customFormat="1" x14ac:dyDescent="0.3">
      <c r="A15" s="331" t="s">
        <v>447</v>
      </c>
      <c r="B15" s="332" t="s">
        <v>448</v>
      </c>
      <c r="C15" s="332"/>
      <c r="D15" s="332"/>
      <c r="E15" s="93"/>
    </row>
    <row r="16" spans="1:5" s="7" customFormat="1" x14ac:dyDescent="0.2">
      <c r="A16" s="85">
        <v>1.2</v>
      </c>
      <c r="B16" s="85" t="s">
        <v>60</v>
      </c>
      <c r="C16" s="82">
        <f>SUM(C17,C20,C32,C33,C34,C35,C38,C39,C46:C50,C54,C55)</f>
        <v>0</v>
      </c>
      <c r="D16" s="82">
        <f>SUM(D17,D20,D32,D33,D34,D35,D38,D39,D46:D50,D54,D55)</f>
        <v>0</v>
      </c>
      <c r="E16" s="214"/>
    </row>
    <row r="17" spans="1:6" s="3" customFormat="1" x14ac:dyDescent="0.2">
      <c r="A17" s="86" t="s">
        <v>32</v>
      </c>
      <c r="B17" s="86" t="s">
        <v>1</v>
      </c>
      <c r="C17" s="81">
        <f>SUM(C18:C19)</f>
        <v>0</v>
      </c>
      <c r="D17" s="81">
        <f>SUM(D18:D19)</f>
        <v>0</v>
      </c>
      <c r="E17" s="93"/>
    </row>
    <row r="18" spans="1:6" s="3" customFormat="1" x14ac:dyDescent="0.2">
      <c r="A18" s="95" t="s">
        <v>87</v>
      </c>
      <c r="B18" s="95" t="s">
        <v>61</v>
      </c>
      <c r="C18" s="4"/>
      <c r="D18" s="215"/>
      <c r="E18" s="93"/>
    </row>
    <row r="19" spans="1:6" s="3" customFormat="1" x14ac:dyDescent="0.2">
      <c r="A19" s="95" t="s">
        <v>88</v>
      </c>
      <c r="B19" s="95" t="s">
        <v>62</v>
      </c>
      <c r="C19" s="4"/>
      <c r="D19" s="215"/>
      <c r="E19" s="93"/>
    </row>
    <row r="20" spans="1:6" s="3" customFormat="1" x14ac:dyDescent="0.2">
      <c r="A20" s="86" t="s">
        <v>33</v>
      </c>
      <c r="B20" s="86" t="s">
        <v>2</v>
      </c>
      <c r="C20" s="81">
        <f>SUM(C21:C26,C31)</f>
        <v>0</v>
      </c>
      <c r="D20" s="81">
        <f>SUM(D21:D26,D31)</f>
        <v>0</v>
      </c>
      <c r="E20" s="216"/>
      <c r="F20" s="217"/>
    </row>
    <row r="21" spans="1:6" s="220" customFormat="1" ht="30" x14ac:dyDescent="0.2">
      <c r="A21" s="95" t="s">
        <v>12</v>
      </c>
      <c r="B21" s="95" t="s">
        <v>233</v>
      </c>
      <c r="C21" s="218"/>
      <c r="D21" s="38"/>
      <c r="E21" s="219"/>
    </row>
    <row r="22" spans="1:6" s="220" customFormat="1" x14ac:dyDescent="0.2">
      <c r="A22" s="95" t="s">
        <v>13</v>
      </c>
      <c r="B22" s="95" t="s">
        <v>14</v>
      </c>
      <c r="C22" s="218"/>
      <c r="D22" s="39"/>
      <c r="E22" s="219"/>
    </row>
    <row r="23" spans="1:6" s="220" customFormat="1" ht="30" x14ac:dyDescent="0.2">
      <c r="A23" s="95" t="s">
        <v>264</v>
      </c>
      <c r="B23" s="95" t="s">
        <v>22</v>
      </c>
      <c r="C23" s="218"/>
      <c r="D23" s="40"/>
      <c r="E23" s="219"/>
    </row>
    <row r="24" spans="1:6" s="220" customFormat="1" ht="16.5" customHeight="1" x14ac:dyDescent="0.2">
      <c r="A24" s="95" t="s">
        <v>265</v>
      </c>
      <c r="B24" s="95" t="s">
        <v>15</v>
      </c>
      <c r="C24" s="218"/>
      <c r="D24" s="40"/>
      <c r="E24" s="219"/>
    </row>
    <row r="25" spans="1:6" s="220" customFormat="1" ht="16.5" customHeight="1" x14ac:dyDescent="0.2">
      <c r="A25" s="95" t="s">
        <v>266</v>
      </c>
      <c r="B25" s="95" t="s">
        <v>16</v>
      </c>
      <c r="C25" s="218"/>
      <c r="D25" s="40"/>
      <c r="E25" s="219"/>
    </row>
    <row r="26" spans="1:6" s="220" customFormat="1" ht="16.5" customHeight="1" x14ac:dyDescent="0.2">
      <c r="A26" s="95" t="s">
        <v>267</v>
      </c>
      <c r="B26" s="95" t="s">
        <v>17</v>
      </c>
      <c r="C26" s="81">
        <f>SUM(C27:C30)</f>
        <v>0</v>
      </c>
      <c r="D26" s="81">
        <f>SUM(D27:D30)</f>
        <v>0</v>
      </c>
      <c r="E26" s="219"/>
    </row>
    <row r="27" spans="1:6" s="220" customFormat="1" ht="16.5" customHeight="1" x14ac:dyDescent="0.2">
      <c r="A27" s="221" t="s">
        <v>268</v>
      </c>
      <c r="B27" s="221" t="s">
        <v>18</v>
      </c>
      <c r="C27" s="218"/>
      <c r="D27" s="40"/>
      <c r="E27" s="219"/>
    </row>
    <row r="28" spans="1:6" s="220" customFormat="1" ht="16.5" customHeight="1" x14ac:dyDescent="0.2">
      <c r="A28" s="221" t="s">
        <v>269</v>
      </c>
      <c r="B28" s="221" t="s">
        <v>19</v>
      </c>
      <c r="C28" s="218"/>
      <c r="D28" s="40"/>
      <c r="E28" s="219"/>
    </row>
    <row r="29" spans="1:6" s="220" customFormat="1" ht="16.5" customHeight="1" x14ac:dyDescent="0.2">
      <c r="A29" s="221" t="s">
        <v>270</v>
      </c>
      <c r="B29" s="221" t="s">
        <v>20</v>
      </c>
      <c r="C29" s="218"/>
      <c r="D29" s="40"/>
      <c r="E29" s="219"/>
    </row>
    <row r="30" spans="1:6" s="220" customFormat="1" ht="16.5" customHeight="1" x14ac:dyDescent="0.2">
      <c r="A30" s="221" t="s">
        <v>271</v>
      </c>
      <c r="B30" s="221" t="s">
        <v>23</v>
      </c>
      <c r="C30" s="218"/>
      <c r="D30" s="41"/>
      <c r="E30" s="219"/>
    </row>
    <row r="31" spans="1:6" s="220" customFormat="1" ht="16.5" customHeight="1" x14ac:dyDescent="0.2">
      <c r="A31" s="95" t="s">
        <v>272</v>
      </c>
      <c r="B31" s="95" t="s">
        <v>21</v>
      </c>
      <c r="C31" s="218"/>
      <c r="D31" s="41"/>
      <c r="E31" s="219"/>
    </row>
    <row r="32" spans="1:6" s="3" customFormat="1" ht="16.5" customHeight="1" x14ac:dyDescent="0.2">
      <c r="A32" s="86" t="s">
        <v>34</v>
      </c>
      <c r="B32" s="86" t="s">
        <v>3</v>
      </c>
      <c r="C32" s="4"/>
      <c r="D32" s="215"/>
      <c r="E32" s="216"/>
    </row>
    <row r="33" spans="1:5" s="3" customFormat="1" ht="16.5" customHeight="1" x14ac:dyDescent="0.2">
      <c r="A33" s="86" t="s">
        <v>35</v>
      </c>
      <c r="B33" s="86" t="s">
        <v>4</v>
      </c>
      <c r="C33" s="4"/>
      <c r="D33" s="215"/>
      <c r="E33" s="93"/>
    </row>
    <row r="34" spans="1:5" s="3" customFormat="1" ht="16.5" customHeight="1" x14ac:dyDescent="0.2">
      <c r="A34" s="86" t="s">
        <v>36</v>
      </c>
      <c r="B34" s="86" t="s">
        <v>5</v>
      </c>
      <c r="C34" s="4"/>
      <c r="D34" s="215"/>
      <c r="E34" s="93"/>
    </row>
    <row r="35" spans="1:5" s="3" customFormat="1" x14ac:dyDescent="0.2">
      <c r="A35" s="86" t="s">
        <v>37</v>
      </c>
      <c r="B35" s="86" t="s">
        <v>63</v>
      </c>
      <c r="C35" s="81">
        <f>SUM(C36:C37)</f>
        <v>0</v>
      </c>
      <c r="D35" s="81">
        <f>SUM(D36:D37)</f>
        <v>0</v>
      </c>
      <c r="E35" s="93"/>
    </row>
    <row r="36" spans="1:5" s="3" customFormat="1" ht="16.5" customHeight="1" x14ac:dyDescent="0.2">
      <c r="A36" s="95" t="s">
        <v>273</v>
      </c>
      <c r="B36" s="95" t="s">
        <v>56</v>
      </c>
      <c r="C36" s="4"/>
      <c r="D36" s="215"/>
      <c r="E36" s="93"/>
    </row>
    <row r="37" spans="1:5" s="3" customFormat="1" ht="16.5" customHeight="1" x14ac:dyDescent="0.2">
      <c r="A37" s="95" t="s">
        <v>274</v>
      </c>
      <c r="B37" s="95" t="s">
        <v>55</v>
      </c>
      <c r="C37" s="4"/>
      <c r="D37" s="215"/>
      <c r="E37" s="93"/>
    </row>
    <row r="38" spans="1:5" s="3" customFormat="1" ht="16.5" customHeight="1" x14ac:dyDescent="0.2">
      <c r="A38" s="86" t="s">
        <v>38</v>
      </c>
      <c r="B38" s="86" t="s">
        <v>49</v>
      </c>
      <c r="C38" s="4"/>
      <c r="D38" s="215"/>
      <c r="E38" s="93"/>
    </row>
    <row r="39" spans="1:5" s="3" customFormat="1" ht="16.5" customHeight="1" x14ac:dyDescent="0.2">
      <c r="A39" s="86" t="s">
        <v>39</v>
      </c>
      <c r="B39" s="86" t="s">
        <v>363</v>
      </c>
      <c r="C39" s="81">
        <f>SUM(C40:C45)</f>
        <v>0</v>
      </c>
      <c r="D39" s="81">
        <f>SUM(D40:D45)</f>
        <v>0</v>
      </c>
      <c r="E39" s="93"/>
    </row>
    <row r="40" spans="1:5" s="3" customFormat="1" ht="16.5" customHeight="1" x14ac:dyDescent="0.2">
      <c r="A40" s="17" t="s">
        <v>323</v>
      </c>
      <c r="B40" s="17" t="s">
        <v>327</v>
      </c>
      <c r="C40" s="4"/>
      <c r="D40" s="215"/>
      <c r="E40" s="93"/>
    </row>
    <row r="41" spans="1:5" s="3" customFormat="1" ht="16.5" customHeight="1" x14ac:dyDescent="0.2">
      <c r="A41" s="17" t="s">
        <v>324</v>
      </c>
      <c r="B41" s="17" t="s">
        <v>328</v>
      </c>
      <c r="C41" s="4"/>
      <c r="D41" s="215"/>
      <c r="E41" s="93"/>
    </row>
    <row r="42" spans="1:5" s="3" customFormat="1" ht="16.5" customHeight="1" x14ac:dyDescent="0.2">
      <c r="A42" s="17" t="s">
        <v>325</v>
      </c>
      <c r="B42" s="17" t="s">
        <v>331</v>
      </c>
      <c r="C42" s="4"/>
      <c r="D42" s="215"/>
      <c r="E42" s="93"/>
    </row>
    <row r="43" spans="1:5" s="3" customFormat="1" ht="16.5" customHeight="1" x14ac:dyDescent="0.2">
      <c r="A43" s="17" t="s">
        <v>330</v>
      </c>
      <c r="B43" s="17" t="s">
        <v>332</v>
      </c>
      <c r="C43" s="4"/>
      <c r="D43" s="215"/>
      <c r="E43" s="93"/>
    </row>
    <row r="44" spans="1:5" s="3" customFormat="1" ht="16.5" customHeight="1" x14ac:dyDescent="0.2">
      <c r="A44" s="17" t="s">
        <v>333</v>
      </c>
      <c r="B44" s="17" t="s">
        <v>429</v>
      </c>
      <c r="C44" s="4"/>
      <c r="D44" s="215"/>
      <c r="E44" s="93"/>
    </row>
    <row r="45" spans="1:5" s="3" customFormat="1" ht="16.5" customHeight="1" x14ac:dyDescent="0.2">
      <c r="A45" s="17" t="s">
        <v>430</v>
      </c>
      <c r="B45" s="17" t="s">
        <v>329</v>
      </c>
      <c r="C45" s="4"/>
      <c r="D45" s="215"/>
      <c r="E45" s="93"/>
    </row>
    <row r="46" spans="1:5" s="3" customFormat="1" ht="30" x14ac:dyDescent="0.2">
      <c r="A46" s="86" t="s">
        <v>40</v>
      </c>
      <c r="B46" s="86" t="s">
        <v>28</v>
      </c>
      <c r="C46" s="4"/>
      <c r="D46" s="215"/>
      <c r="E46" s="93"/>
    </row>
    <row r="47" spans="1:5" s="3" customFormat="1" ht="16.5" customHeight="1" x14ac:dyDescent="0.2">
      <c r="A47" s="86" t="s">
        <v>41</v>
      </c>
      <c r="B47" s="86" t="s">
        <v>24</v>
      </c>
      <c r="C47" s="4"/>
      <c r="D47" s="215"/>
      <c r="E47" s="93"/>
    </row>
    <row r="48" spans="1:5" s="3" customFormat="1" ht="16.5" customHeight="1" x14ac:dyDescent="0.2">
      <c r="A48" s="86" t="s">
        <v>42</v>
      </c>
      <c r="B48" s="86" t="s">
        <v>25</v>
      </c>
      <c r="C48" s="4"/>
      <c r="D48" s="215"/>
      <c r="E48" s="93"/>
    </row>
    <row r="49" spans="1:6" s="3" customFormat="1" ht="16.5" customHeight="1" x14ac:dyDescent="0.2">
      <c r="A49" s="86" t="s">
        <v>43</v>
      </c>
      <c r="B49" s="86" t="s">
        <v>26</v>
      </c>
      <c r="C49" s="4"/>
      <c r="D49" s="215"/>
      <c r="E49" s="93"/>
    </row>
    <row r="50" spans="1:6" s="3" customFormat="1" ht="16.5" customHeight="1" x14ac:dyDescent="0.2">
      <c r="A50" s="86" t="s">
        <v>44</v>
      </c>
      <c r="B50" s="86" t="s">
        <v>364</v>
      </c>
      <c r="C50" s="81">
        <f>SUM(C51:C53)</f>
        <v>0</v>
      </c>
      <c r="D50" s="81">
        <f>SUM(D51:D53)</f>
        <v>0</v>
      </c>
      <c r="E50" s="93"/>
    </row>
    <row r="51" spans="1:6" s="3" customFormat="1" ht="16.5" customHeight="1" x14ac:dyDescent="0.2">
      <c r="A51" s="95" t="s">
        <v>338</v>
      </c>
      <c r="B51" s="95" t="s">
        <v>341</v>
      </c>
      <c r="C51" s="4"/>
      <c r="D51" s="215"/>
      <c r="E51" s="93"/>
    </row>
    <row r="52" spans="1:6" s="3" customFormat="1" ht="16.5" customHeight="1" x14ac:dyDescent="0.2">
      <c r="A52" s="95" t="s">
        <v>339</v>
      </c>
      <c r="B52" s="95" t="s">
        <v>340</v>
      </c>
      <c r="C52" s="4"/>
      <c r="D52" s="215"/>
      <c r="E52" s="93"/>
    </row>
    <row r="53" spans="1:6" s="3" customFormat="1" ht="16.5" customHeight="1" x14ac:dyDescent="0.2">
      <c r="A53" s="95" t="s">
        <v>342</v>
      </c>
      <c r="B53" s="95" t="s">
        <v>343</v>
      </c>
      <c r="C53" s="4"/>
      <c r="D53" s="215"/>
      <c r="E53" s="93"/>
    </row>
    <row r="54" spans="1:6" s="3" customFormat="1" x14ac:dyDescent="0.2">
      <c r="A54" s="86" t="s">
        <v>45</v>
      </c>
      <c r="B54" s="86" t="s">
        <v>29</v>
      </c>
      <c r="C54" s="4"/>
      <c r="D54" s="215"/>
      <c r="E54" s="93"/>
    </row>
    <row r="55" spans="1:6" s="3" customFormat="1" ht="16.5" customHeight="1" x14ac:dyDescent="0.2">
      <c r="A55" s="86" t="s">
        <v>46</v>
      </c>
      <c r="B55" s="86" t="s">
        <v>6</v>
      </c>
      <c r="C55" s="4"/>
      <c r="D55" s="215"/>
      <c r="E55" s="216"/>
      <c r="F55" s="217"/>
    </row>
    <row r="56" spans="1:6" s="3" customFormat="1" ht="30" x14ac:dyDescent="0.2">
      <c r="A56" s="85">
        <v>1.3</v>
      </c>
      <c r="B56" s="85" t="s">
        <v>368</v>
      </c>
      <c r="C56" s="82">
        <f>SUM(C57:C58)</f>
        <v>0</v>
      </c>
      <c r="D56" s="82">
        <f>SUM(D57:D58)</f>
        <v>0</v>
      </c>
      <c r="E56" s="216"/>
      <c r="F56" s="217"/>
    </row>
    <row r="57" spans="1:6" s="3" customFormat="1" ht="30" x14ac:dyDescent="0.2">
      <c r="A57" s="86" t="s">
        <v>50</v>
      </c>
      <c r="B57" s="86" t="s">
        <v>48</v>
      </c>
      <c r="C57" s="4"/>
      <c r="D57" s="215"/>
      <c r="E57" s="216"/>
      <c r="F57" s="217"/>
    </row>
    <row r="58" spans="1:6" s="3" customFormat="1" ht="16.5" customHeight="1" x14ac:dyDescent="0.2">
      <c r="A58" s="86" t="s">
        <v>51</v>
      </c>
      <c r="B58" s="86" t="s">
        <v>47</v>
      </c>
      <c r="C58" s="4"/>
      <c r="D58" s="215"/>
      <c r="E58" s="216"/>
      <c r="F58" s="217"/>
    </row>
    <row r="59" spans="1:6" s="3" customFormat="1" x14ac:dyDescent="0.2">
      <c r="A59" s="85">
        <v>1.4</v>
      </c>
      <c r="B59" s="85" t="s">
        <v>370</v>
      </c>
      <c r="C59" s="4"/>
      <c r="D59" s="215"/>
      <c r="E59" s="216"/>
      <c r="F59" s="217"/>
    </row>
    <row r="60" spans="1:6" s="220" customFormat="1" x14ac:dyDescent="0.2">
      <c r="A60" s="85">
        <v>1.5</v>
      </c>
      <c r="B60" s="85" t="s">
        <v>7</v>
      </c>
      <c r="C60" s="218"/>
      <c r="D60" s="40"/>
      <c r="E60" s="219"/>
    </row>
    <row r="61" spans="1:6" s="220" customFormat="1" x14ac:dyDescent="0.3">
      <c r="A61" s="85">
        <v>1.6</v>
      </c>
      <c r="B61" s="45" t="s">
        <v>8</v>
      </c>
      <c r="C61" s="83">
        <f>SUM(C62:C66)</f>
        <v>0</v>
      </c>
      <c r="D61" s="84">
        <f>SUM(D62:D66)</f>
        <v>0</v>
      </c>
      <c r="E61" s="219"/>
    </row>
    <row r="62" spans="1:6" s="220" customFormat="1" x14ac:dyDescent="0.2">
      <c r="A62" s="86" t="s">
        <v>280</v>
      </c>
      <c r="B62" s="46" t="s">
        <v>52</v>
      </c>
      <c r="C62" s="218"/>
      <c r="D62" s="40"/>
      <c r="E62" s="219"/>
    </row>
    <row r="63" spans="1:6" s="220" customFormat="1" ht="30" x14ac:dyDescent="0.2">
      <c r="A63" s="86" t="s">
        <v>281</v>
      </c>
      <c r="B63" s="46" t="s">
        <v>54</v>
      </c>
      <c r="C63" s="218"/>
      <c r="D63" s="40"/>
      <c r="E63" s="219"/>
    </row>
    <row r="64" spans="1:6" s="220" customFormat="1" x14ac:dyDescent="0.2">
      <c r="A64" s="86" t="s">
        <v>282</v>
      </c>
      <c r="B64" s="46" t="s">
        <v>53</v>
      </c>
      <c r="C64" s="40"/>
      <c r="D64" s="40"/>
      <c r="E64" s="219"/>
    </row>
    <row r="65" spans="1:5" s="220" customFormat="1" x14ac:dyDescent="0.2">
      <c r="A65" s="86" t="s">
        <v>283</v>
      </c>
      <c r="B65" s="46" t="s">
        <v>27</v>
      </c>
      <c r="C65" s="218"/>
      <c r="D65" s="40"/>
      <c r="E65" s="219"/>
    </row>
    <row r="66" spans="1:5" s="220" customFormat="1" x14ac:dyDescent="0.2">
      <c r="A66" s="86" t="s">
        <v>309</v>
      </c>
      <c r="B66" s="46" t="s">
        <v>310</v>
      </c>
      <c r="C66" s="218"/>
      <c r="D66" s="40"/>
      <c r="E66" s="219"/>
    </row>
    <row r="67" spans="1:5" x14ac:dyDescent="0.3">
      <c r="A67" s="213">
        <v>2</v>
      </c>
      <c r="B67" s="213" t="s">
        <v>365</v>
      </c>
      <c r="C67" s="222"/>
      <c r="D67" s="83">
        <f>SUM(D68:D74)</f>
        <v>0</v>
      </c>
      <c r="E67" s="94"/>
    </row>
    <row r="68" spans="1:5" x14ac:dyDescent="0.3">
      <c r="A68" s="96">
        <v>2.1</v>
      </c>
      <c r="B68" s="223" t="s">
        <v>89</v>
      </c>
      <c r="C68" s="224"/>
      <c r="D68" s="22"/>
      <c r="E68" s="94"/>
    </row>
    <row r="69" spans="1:5" x14ac:dyDescent="0.3">
      <c r="A69" s="96">
        <v>2.2000000000000002</v>
      </c>
      <c r="B69" s="223" t="s">
        <v>366</v>
      </c>
      <c r="C69" s="224"/>
      <c r="D69" s="22"/>
      <c r="E69" s="94"/>
    </row>
    <row r="70" spans="1:5" x14ac:dyDescent="0.3">
      <c r="A70" s="96">
        <v>2.2999999999999998</v>
      </c>
      <c r="B70" s="223" t="s">
        <v>93</v>
      </c>
      <c r="C70" s="224"/>
      <c r="D70" s="22"/>
      <c r="E70" s="94"/>
    </row>
    <row r="71" spans="1:5" x14ac:dyDescent="0.3">
      <c r="A71" s="96">
        <v>2.4</v>
      </c>
      <c r="B71" s="223" t="s">
        <v>92</v>
      </c>
      <c r="C71" s="224"/>
      <c r="D71" s="22"/>
      <c r="E71" s="94"/>
    </row>
    <row r="72" spans="1:5" x14ac:dyDescent="0.3">
      <c r="A72" s="96">
        <v>2.5</v>
      </c>
      <c r="B72" s="223" t="s">
        <v>367</v>
      </c>
      <c r="C72" s="224"/>
      <c r="D72" s="22"/>
      <c r="E72" s="94"/>
    </row>
    <row r="73" spans="1:5" x14ac:dyDescent="0.3">
      <c r="A73" s="96">
        <v>2.6</v>
      </c>
      <c r="B73" s="223" t="s">
        <v>90</v>
      </c>
      <c r="C73" s="224"/>
      <c r="D73" s="22"/>
      <c r="E73" s="94"/>
    </row>
    <row r="74" spans="1:5" x14ac:dyDescent="0.3">
      <c r="A74" s="96">
        <v>2.7</v>
      </c>
      <c r="B74" s="223" t="s">
        <v>91</v>
      </c>
      <c r="C74" s="225"/>
      <c r="D74" s="22"/>
      <c r="E74" s="94"/>
    </row>
    <row r="75" spans="1:5" x14ac:dyDescent="0.3">
      <c r="A75" s="213">
        <v>3</v>
      </c>
      <c r="B75" s="213" t="s">
        <v>389</v>
      </c>
      <c r="C75" s="83"/>
      <c r="D75" s="22"/>
      <c r="E75" s="94"/>
    </row>
    <row r="76" spans="1:5" x14ac:dyDescent="0.3">
      <c r="A76" s="213">
        <v>4</v>
      </c>
      <c r="B76" s="213" t="s">
        <v>235</v>
      </c>
      <c r="C76" s="83"/>
      <c r="D76" s="83">
        <f>SUM(D77:D78)</f>
        <v>0</v>
      </c>
      <c r="E76" s="94"/>
    </row>
    <row r="77" spans="1:5" x14ac:dyDescent="0.3">
      <c r="A77" s="96">
        <v>4.0999999999999996</v>
      </c>
      <c r="B77" s="96" t="s">
        <v>236</v>
      </c>
      <c r="C77" s="224"/>
      <c r="D77" s="8"/>
      <c r="E77" s="94"/>
    </row>
    <row r="78" spans="1:5" x14ac:dyDescent="0.3">
      <c r="A78" s="96">
        <v>4.2</v>
      </c>
      <c r="B78" s="96" t="s">
        <v>237</v>
      </c>
      <c r="C78" s="225"/>
      <c r="D78" s="8"/>
      <c r="E78" s="94"/>
    </row>
    <row r="79" spans="1:5" x14ac:dyDescent="0.3">
      <c r="A79" s="213">
        <v>5</v>
      </c>
      <c r="B79" s="213" t="s">
        <v>262</v>
      </c>
      <c r="C79" s="239"/>
      <c r="D79" s="225"/>
      <c r="E79" s="94"/>
    </row>
    <row r="80" spans="1:5" x14ac:dyDescent="0.3">
      <c r="B80" s="44"/>
    </row>
    <row r="81" spans="1:9" x14ac:dyDescent="0.3">
      <c r="A81" s="554" t="s">
        <v>431</v>
      </c>
      <c r="B81" s="554"/>
      <c r="C81" s="554"/>
      <c r="D81" s="554"/>
      <c r="E81" s="5"/>
    </row>
    <row r="82" spans="1:9" x14ac:dyDescent="0.3">
      <c r="B82" s="44"/>
    </row>
    <row r="83" spans="1:9" s="23" customFormat="1" ht="12.75" x14ac:dyDescent="0.2"/>
    <row r="84" spans="1:9" x14ac:dyDescent="0.3">
      <c r="A84" s="67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7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4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89"/>
  <sheetViews>
    <sheetView showGridLines="0" view="pageBreakPreview" topLeftCell="A40" zoomScaleSheetLayoutView="100" workbookViewId="0">
      <selection activeCell="C34" sqref="C34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2" t="s">
        <v>285</v>
      </c>
      <c r="B1" s="112"/>
      <c r="C1" s="551" t="s">
        <v>97</v>
      </c>
      <c r="D1" s="551"/>
      <c r="E1" s="145"/>
    </row>
    <row r="2" spans="1:12" x14ac:dyDescent="0.3">
      <c r="A2" s="74" t="s">
        <v>128</v>
      </c>
      <c r="B2" s="112"/>
      <c r="C2" s="549" t="str">
        <f>'ფორმა N1'!K2</f>
        <v>09/01/2020-09/21/2020</v>
      </c>
      <c r="D2" s="550"/>
      <c r="E2" s="145"/>
    </row>
    <row r="3" spans="1:12" x14ac:dyDescent="0.3">
      <c r="A3" s="74"/>
      <c r="B3" s="112"/>
      <c r="C3" s="302"/>
      <c r="D3" s="302"/>
      <c r="E3" s="145"/>
    </row>
    <row r="4" spans="1:12" s="2" customFormat="1" x14ac:dyDescent="0.3">
      <c r="A4" s="75" t="s">
        <v>257</v>
      </c>
      <c r="B4" s="75"/>
      <c r="C4" s="74"/>
      <c r="D4" s="74"/>
      <c r="E4" s="106"/>
      <c r="L4" s="21"/>
    </row>
    <row r="5" spans="1:12" s="2" customFormat="1" x14ac:dyDescent="0.3">
      <c r="A5" s="117" t="str">
        <f>'ფორმა N1'!A5</f>
        <v>მპგ "ევროპული საქართველო-მოძრაობა თავისუფლებისთვის"</v>
      </c>
      <c r="B5" s="109"/>
      <c r="C5" s="59"/>
      <c r="D5" s="59"/>
      <c r="E5" s="106"/>
    </row>
    <row r="6" spans="1:12" s="2" customFormat="1" x14ac:dyDescent="0.3">
      <c r="A6" s="75"/>
      <c r="B6" s="75"/>
      <c r="C6" s="74"/>
      <c r="D6" s="74"/>
      <c r="E6" s="106"/>
    </row>
    <row r="7" spans="1:12" s="6" customFormat="1" x14ac:dyDescent="0.3">
      <c r="A7" s="301"/>
      <c r="B7" s="301"/>
      <c r="C7" s="76"/>
      <c r="D7" s="76"/>
      <c r="E7" s="146"/>
    </row>
    <row r="8" spans="1:12" s="6" customFormat="1" ht="30" x14ac:dyDescent="0.3">
      <c r="A8" s="104" t="s">
        <v>64</v>
      </c>
      <c r="B8" s="77" t="s">
        <v>11</v>
      </c>
      <c r="C8" s="77" t="s">
        <v>10</v>
      </c>
      <c r="D8" s="77" t="s">
        <v>9</v>
      </c>
      <c r="E8" s="146"/>
    </row>
    <row r="9" spans="1:12" s="9" customFormat="1" ht="18" x14ac:dyDescent="0.2">
      <c r="A9" s="13">
        <v>1</v>
      </c>
      <c r="B9" s="13" t="s">
        <v>57</v>
      </c>
      <c r="C9" s="80">
        <f>SUM(C10,C14,C54,C57,C58,C59,C76)</f>
        <v>396098.71</v>
      </c>
      <c r="D9" s="383">
        <f>SUM(D10,D14,D54,D57,D58,D59,D65,D72,D73)</f>
        <v>730817.92</v>
      </c>
      <c r="E9" s="147"/>
    </row>
    <row r="10" spans="1:12" s="9" customFormat="1" ht="18" x14ac:dyDescent="0.2">
      <c r="A10" s="14">
        <v>1.1000000000000001</v>
      </c>
      <c r="B10" s="14" t="s">
        <v>58</v>
      </c>
      <c r="C10" s="82">
        <f>SUM(C11:C13)</f>
        <v>0</v>
      </c>
      <c r="D10" s="82">
        <f>SUM(D11:D13)</f>
        <v>0</v>
      </c>
      <c r="E10" s="147"/>
    </row>
    <row r="11" spans="1:12" s="9" customFormat="1" ht="16.5" customHeight="1" x14ac:dyDescent="0.2">
      <c r="A11" s="16" t="s">
        <v>30</v>
      </c>
      <c r="B11" s="16" t="s">
        <v>59</v>
      </c>
      <c r="C11" s="33"/>
      <c r="D11" s="34"/>
      <c r="E11" s="147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45"/>
    </row>
    <row r="13" spans="1:12" ht="16.5" customHeight="1" x14ac:dyDescent="0.3">
      <c r="A13" s="331" t="s">
        <v>447</v>
      </c>
      <c r="B13" s="332" t="s">
        <v>449</v>
      </c>
      <c r="C13" s="332"/>
      <c r="D13" s="332"/>
      <c r="E13" s="145"/>
    </row>
    <row r="14" spans="1:12" x14ac:dyDescent="0.3">
      <c r="A14" s="14">
        <v>1.2</v>
      </c>
      <c r="B14" s="14" t="s">
        <v>60</v>
      </c>
      <c r="C14" s="82">
        <f>SUM(C15,C18,C30:C33,C36,C37,C44,C45,C46,C47,C48,C52,C53)</f>
        <v>388543.82</v>
      </c>
      <c r="D14" s="82">
        <f>SUM(D15,D18,D30:D33,D36,D37,D44,D45,D46,D47,D48,D52,D53)</f>
        <v>722390.79</v>
      </c>
      <c r="E14" s="145"/>
    </row>
    <row r="15" spans="1:12" x14ac:dyDescent="0.3">
      <c r="A15" s="16" t="s">
        <v>32</v>
      </c>
      <c r="B15" s="16" t="s">
        <v>1</v>
      </c>
      <c r="C15" s="81">
        <f>SUM(C16:C17)</f>
        <v>0</v>
      </c>
      <c r="D15" s="81">
        <f>SUM(D16:D17)</f>
        <v>0</v>
      </c>
      <c r="E15" s="145"/>
    </row>
    <row r="16" spans="1:12" ht="17.25" customHeight="1" x14ac:dyDescent="0.3">
      <c r="A16" s="17" t="s">
        <v>87</v>
      </c>
      <c r="B16" s="17" t="s">
        <v>61</v>
      </c>
      <c r="C16" s="35"/>
      <c r="D16" s="36"/>
      <c r="E16" s="145"/>
    </row>
    <row r="17" spans="1:5" ht="17.25" customHeight="1" x14ac:dyDescent="0.3">
      <c r="A17" s="17" t="s">
        <v>88</v>
      </c>
      <c r="B17" s="17" t="s">
        <v>62</v>
      </c>
      <c r="C17" s="35"/>
      <c r="D17" s="36"/>
      <c r="E17" s="145"/>
    </row>
    <row r="18" spans="1:5" x14ac:dyDescent="0.3">
      <c r="A18" s="16" t="s">
        <v>33</v>
      </c>
      <c r="B18" s="16" t="s">
        <v>2</v>
      </c>
      <c r="C18" s="81">
        <f>SUM(C19:C24,C29)</f>
        <v>3623.1000000000004</v>
      </c>
      <c r="D18" s="81">
        <f>SUM(D19:D24,D29)</f>
        <v>3623.1000000000004</v>
      </c>
      <c r="E18" s="145"/>
    </row>
    <row r="19" spans="1:5" ht="30" x14ac:dyDescent="0.3">
      <c r="A19" s="17" t="s">
        <v>12</v>
      </c>
      <c r="B19" s="17" t="s">
        <v>233</v>
      </c>
      <c r="C19" s="37"/>
      <c r="D19" s="38"/>
      <c r="E19" s="145"/>
    </row>
    <row r="20" spans="1:5" x14ac:dyDescent="0.3">
      <c r="A20" s="17" t="s">
        <v>13</v>
      </c>
      <c r="B20" s="17" t="s">
        <v>14</v>
      </c>
      <c r="C20" s="37"/>
      <c r="D20" s="39"/>
      <c r="E20" s="145"/>
    </row>
    <row r="21" spans="1:5" ht="30" x14ac:dyDescent="0.3">
      <c r="A21" s="17" t="s">
        <v>264</v>
      </c>
      <c r="B21" s="17" t="s">
        <v>22</v>
      </c>
      <c r="C21" s="37"/>
      <c r="D21" s="40"/>
      <c r="E21" s="145"/>
    </row>
    <row r="22" spans="1:5" x14ac:dyDescent="0.3">
      <c r="A22" s="17" t="s">
        <v>265</v>
      </c>
      <c r="B22" s="17" t="s">
        <v>15</v>
      </c>
      <c r="C22" s="40">
        <v>70</v>
      </c>
      <c r="D22" s="40">
        <v>70</v>
      </c>
      <c r="E22" s="145"/>
    </row>
    <row r="23" spans="1:5" x14ac:dyDescent="0.3">
      <c r="A23" s="17" t="s">
        <v>266</v>
      </c>
      <c r="B23" s="17" t="s">
        <v>16</v>
      </c>
      <c r="C23" s="37"/>
      <c r="D23" s="40"/>
      <c r="E23" s="145"/>
    </row>
    <row r="24" spans="1:5" x14ac:dyDescent="0.3">
      <c r="A24" s="17" t="s">
        <v>267</v>
      </c>
      <c r="B24" s="17" t="s">
        <v>17</v>
      </c>
      <c r="C24" s="115">
        <f>SUM(C25:C28)</f>
        <v>2939.1000000000004</v>
      </c>
      <c r="D24" s="115">
        <f>SUM(D25:D28)</f>
        <v>2939.1000000000004</v>
      </c>
      <c r="E24" s="145"/>
    </row>
    <row r="25" spans="1:5" ht="16.5" customHeight="1" x14ac:dyDescent="0.3">
      <c r="A25" s="18" t="s">
        <v>268</v>
      </c>
      <c r="B25" s="18" t="s">
        <v>18</v>
      </c>
      <c r="C25" s="40">
        <v>2039.63</v>
      </c>
      <c r="D25" s="40">
        <v>2039.63</v>
      </c>
      <c r="E25" s="145"/>
    </row>
    <row r="26" spans="1:5" ht="16.5" customHeight="1" x14ac:dyDescent="0.3">
      <c r="A26" s="18" t="s">
        <v>269</v>
      </c>
      <c r="B26" s="18" t="s">
        <v>19</v>
      </c>
      <c r="C26" s="40">
        <v>784.86</v>
      </c>
      <c r="D26" s="40">
        <v>784.86</v>
      </c>
      <c r="E26" s="145"/>
    </row>
    <row r="27" spans="1:5" ht="16.5" customHeight="1" x14ac:dyDescent="0.3">
      <c r="A27" s="18" t="s">
        <v>270</v>
      </c>
      <c r="B27" s="18" t="s">
        <v>20</v>
      </c>
      <c r="C27" s="40">
        <v>45.21</v>
      </c>
      <c r="D27" s="40">
        <v>45.21</v>
      </c>
      <c r="E27" s="145"/>
    </row>
    <row r="28" spans="1:5" ht="16.5" customHeight="1" x14ac:dyDescent="0.3">
      <c r="A28" s="18" t="s">
        <v>271</v>
      </c>
      <c r="B28" s="18" t="s">
        <v>23</v>
      </c>
      <c r="C28" s="382">
        <v>69.400000000000006</v>
      </c>
      <c r="D28" s="382">
        <v>69.400000000000006</v>
      </c>
      <c r="E28" s="145"/>
    </row>
    <row r="29" spans="1:5" x14ac:dyDescent="0.3">
      <c r="A29" s="17" t="s">
        <v>272</v>
      </c>
      <c r="B29" s="17" t="s">
        <v>21</v>
      </c>
      <c r="C29" s="382">
        <v>614</v>
      </c>
      <c r="D29" s="382">
        <v>614</v>
      </c>
      <c r="E29" s="145"/>
    </row>
    <row r="30" spans="1:5" x14ac:dyDescent="0.3">
      <c r="A30" s="16" t="s">
        <v>34</v>
      </c>
      <c r="B30" s="16" t="s">
        <v>3</v>
      </c>
      <c r="C30" s="381">
        <v>476.5</v>
      </c>
      <c r="D30" s="381">
        <v>476.5</v>
      </c>
      <c r="E30" s="145"/>
    </row>
    <row r="31" spans="1:5" x14ac:dyDescent="0.3">
      <c r="A31" s="16" t="s">
        <v>35</v>
      </c>
      <c r="B31" s="16" t="s">
        <v>4</v>
      </c>
      <c r="C31" s="33"/>
      <c r="D31" s="34"/>
      <c r="E31" s="145"/>
    </row>
    <row r="32" spans="1:5" x14ac:dyDescent="0.3">
      <c r="A32" s="16" t="s">
        <v>36</v>
      </c>
      <c r="B32" s="16" t="s">
        <v>5</v>
      </c>
      <c r="C32" s="33"/>
      <c r="D32" s="34"/>
      <c r="E32" s="145"/>
    </row>
    <row r="33" spans="1:5" x14ac:dyDescent="0.3">
      <c r="A33" s="16" t="s">
        <v>37</v>
      </c>
      <c r="B33" s="16" t="s">
        <v>63</v>
      </c>
      <c r="C33" s="81">
        <f>SUM(C34:C35)</f>
        <v>3574.27</v>
      </c>
      <c r="D33" s="81">
        <f>SUM(D34:D35)</f>
        <v>6376.1</v>
      </c>
      <c r="E33" s="145"/>
    </row>
    <row r="34" spans="1:5" x14ac:dyDescent="0.3">
      <c r="A34" s="17" t="s">
        <v>273</v>
      </c>
      <c r="B34" s="17" t="s">
        <v>56</v>
      </c>
      <c r="C34" s="507">
        <f>406.1+3168.17</f>
        <v>3574.27</v>
      </c>
      <c r="D34" s="381">
        <f>406.1+5970</f>
        <v>6376.1</v>
      </c>
      <c r="E34" s="145"/>
    </row>
    <row r="35" spans="1:5" x14ac:dyDescent="0.3">
      <c r="A35" s="17" t="s">
        <v>274</v>
      </c>
      <c r="B35" s="17" t="s">
        <v>55</v>
      </c>
      <c r="C35" s="33"/>
      <c r="D35" s="34"/>
      <c r="E35" s="145"/>
    </row>
    <row r="36" spans="1:5" x14ac:dyDescent="0.3">
      <c r="A36" s="16" t="s">
        <v>38</v>
      </c>
      <c r="B36" s="16" t="s">
        <v>49</v>
      </c>
      <c r="C36" s="33"/>
      <c r="D36" s="34"/>
      <c r="E36" s="145"/>
    </row>
    <row r="37" spans="1:5" x14ac:dyDescent="0.3">
      <c r="A37" s="16" t="s">
        <v>39</v>
      </c>
      <c r="B37" s="16" t="s">
        <v>326</v>
      </c>
      <c r="C37" s="81">
        <f>SUM(C38:C43)</f>
        <v>211288.02</v>
      </c>
      <c r="D37" s="81">
        <f>SUM(D38:D43)</f>
        <v>539905.06000000006</v>
      </c>
      <c r="E37" s="145"/>
    </row>
    <row r="38" spans="1:5" x14ac:dyDescent="0.3">
      <c r="A38" s="17" t="s">
        <v>323</v>
      </c>
      <c r="B38" s="17" t="s">
        <v>327</v>
      </c>
      <c r="C38" s="33"/>
      <c r="D38" s="33"/>
      <c r="E38" s="145"/>
    </row>
    <row r="39" spans="1:5" x14ac:dyDescent="0.3">
      <c r="A39" s="17" t="s">
        <v>324</v>
      </c>
      <c r="B39" s="17" t="s">
        <v>328</v>
      </c>
      <c r="C39" s="33">
        <v>0</v>
      </c>
      <c r="D39" s="33">
        <v>8000</v>
      </c>
      <c r="E39" s="145"/>
    </row>
    <row r="40" spans="1:5" x14ac:dyDescent="0.3">
      <c r="A40" s="17" t="s">
        <v>325</v>
      </c>
      <c r="B40" s="17" t="s">
        <v>331</v>
      </c>
      <c r="C40" s="496">
        <v>122317.98</v>
      </c>
      <c r="D40" s="381">
        <v>152047.98000000001</v>
      </c>
      <c r="E40" s="145"/>
    </row>
    <row r="41" spans="1:5" x14ac:dyDescent="0.3">
      <c r="A41" s="17" t="s">
        <v>330</v>
      </c>
      <c r="B41" s="17" t="s">
        <v>332</v>
      </c>
      <c r="C41" s="381">
        <v>3577.5</v>
      </c>
      <c r="D41" s="381">
        <v>3577.5</v>
      </c>
      <c r="E41" s="145"/>
    </row>
    <row r="42" spans="1:5" x14ac:dyDescent="0.3">
      <c r="A42" s="17" t="s">
        <v>333</v>
      </c>
      <c r="B42" s="17" t="s">
        <v>429</v>
      </c>
      <c r="C42" s="496">
        <v>59395.54</v>
      </c>
      <c r="D42" s="381">
        <v>207517.76</v>
      </c>
      <c r="E42" s="145"/>
    </row>
    <row r="43" spans="1:5" x14ac:dyDescent="0.3">
      <c r="A43" s="17" t="s">
        <v>430</v>
      </c>
      <c r="B43" s="17" t="s">
        <v>329</v>
      </c>
      <c r="C43" s="33">
        <v>25997</v>
      </c>
      <c r="D43" s="381">
        <f>14508.82+154253</f>
        <v>168761.82</v>
      </c>
      <c r="E43" s="145"/>
    </row>
    <row r="44" spans="1:5" ht="30" x14ac:dyDescent="0.3">
      <c r="A44" s="16" t="s">
        <v>40</v>
      </c>
      <c r="B44" s="16" t="s">
        <v>28</v>
      </c>
      <c r="C44" s="34">
        <v>3375</v>
      </c>
      <c r="D44" s="34">
        <v>3375</v>
      </c>
      <c r="E44" s="145"/>
    </row>
    <row r="45" spans="1:5" x14ac:dyDescent="0.3">
      <c r="A45" s="16" t="s">
        <v>41</v>
      </c>
      <c r="B45" s="16" t="s">
        <v>24</v>
      </c>
      <c r="C45" s="34">
        <v>120154</v>
      </c>
      <c r="D45" s="34">
        <v>120154</v>
      </c>
      <c r="E45" s="145"/>
    </row>
    <row r="46" spans="1:5" x14ac:dyDescent="0.3">
      <c r="A46" s="16" t="s">
        <v>42</v>
      </c>
      <c r="B46" s="16" t="s">
        <v>25</v>
      </c>
      <c r="C46" s="33"/>
      <c r="D46" s="34"/>
      <c r="E46" s="145"/>
    </row>
    <row r="47" spans="1:5" x14ac:dyDescent="0.3">
      <c r="A47" s="16" t="s">
        <v>43</v>
      </c>
      <c r="B47" s="16" t="s">
        <v>26</v>
      </c>
      <c r="C47" s="34">
        <v>0</v>
      </c>
      <c r="D47" s="34">
        <v>80</v>
      </c>
      <c r="E47" s="145"/>
    </row>
    <row r="48" spans="1:5" x14ac:dyDescent="0.3">
      <c r="A48" s="16" t="s">
        <v>44</v>
      </c>
      <c r="B48" s="16" t="s">
        <v>279</v>
      </c>
      <c r="C48" s="81">
        <f>SUM(C49:C51)</f>
        <v>19251.260000000002</v>
      </c>
      <c r="D48" s="81">
        <f>SUM(D49:D51)</f>
        <v>21599.360000000001</v>
      </c>
      <c r="E48" s="145"/>
    </row>
    <row r="49" spans="1:5" x14ac:dyDescent="0.3">
      <c r="A49" s="95" t="s">
        <v>338</v>
      </c>
      <c r="B49" s="95" t="s">
        <v>341</v>
      </c>
      <c r="C49" s="381">
        <f>21599.36-2348.1</f>
        <v>19251.260000000002</v>
      </c>
      <c r="D49" s="381">
        <v>21599.360000000001</v>
      </c>
      <c r="E49" s="145"/>
    </row>
    <row r="50" spans="1:5" x14ac:dyDescent="0.3">
      <c r="A50" s="95" t="s">
        <v>339</v>
      </c>
      <c r="B50" s="95" t="s">
        <v>340</v>
      </c>
      <c r="C50" s="33"/>
      <c r="D50" s="34"/>
      <c r="E50" s="145"/>
    </row>
    <row r="51" spans="1:5" x14ac:dyDescent="0.3">
      <c r="A51" s="95" t="s">
        <v>342</v>
      </c>
      <c r="B51" s="95" t="s">
        <v>343</v>
      </c>
      <c r="C51" s="33"/>
      <c r="D51" s="34"/>
      <c r="E51" s="145"/>
    </row>
    <row r="52" spans="1:5" ht="26.25" customHeight="1" x14ac:dyDescent="0.3">
      <c r="A52" s="16" t="s">
        <v>45</v>
      </c>
      <c r="B52" s="16" t="s">
        <v>29</v>
      </c>
      <c r="C52" s="33"/>
      <c r="D52" s="34"/>
      <c r="E52" s="145"/>
    </row>
    <row r="53" spans="1:5" x14ac:dyDescent="0.3">
      <c r="A53" s="16" t="s">
        <v>46</v>
      </c>
      <c r="B53" s="86" t="s">
        <v>6</v>
      </c>
      <c r="C53" s="389">
        <v>26801.67</v>
      </c>
      <c r="D53" s="389">
        <v>26801.67</v>
      </c>
      <c r="E53" s="145"/>
    </row>
    <row r="54" spans="1:5" ht="30" x14ac:dyDescent="0.3">
      <c r="A54" s="14">
        <v>1.3</v>
      </c>
      <c r="B54" s="85" t="s">
        <v>368</v>
      </c>
      <c r="C54" s="82">
        <f>SUM(C55:C56)</f>
        <v>0</v>
      </c>
      <c r="D54" s="82">
        <f>SUM(D55:D56)</f>
        <v>0</v>
      </c>
      <c r="E54" s="145"/>
    </row>
    <row r="55" spans="1:5" ht="30" x14ac:dyDescent="0.3">
      <c r="A55" s="16" t="s">
        <v>50</v>
      </c>
      <c r="B55" s="16" t="s">
        <v>48</v>
      </c>
      <c r="C55" s="33"/>
      <c r="D55" s="34"/>
      <c r="E55" s="145"/>
    </row>
    <row r="56" spans="1:5" x14ac:dyDescent="0.3">
      <c r="A56" s="16" t="s">
        <v>51</v>
      </c>
      <c r="B56" s="16" t="s">
        <v>47</v>
      </c>
      <c r="C56" s="33"/>
      <c r="D56" s="34"/>
      <c r="E56" s="145"/>
    </row>
    <row r="57" spans="1:5" x14ac:dyDescent="0.3">
      <c r="A57" s="14">
        <v>1.4</v>
      </c>
      <c r="B57" s="14" t="s">
        <v>370</v>
      </c>
      <c r="C57" s="33"/>
      <c r="D57" s="34"/>
      <c r="E57" s="145"/>
    </row>
    <row r="58" spans="1:5" x14ac:dyDescent="0.3">
      <c r="A58" s="14">
        <v>1.5</v>
      </c>
      <c r="B58" s="14" t="s">
        <v>7</v>
      </c>
      <c r="C58" s="37"/>
      <c r="D58" s="40"/>
      <c r="E58" s="145"/>
    </row>
    <row r="59" spans="1:5" x14ac:dyDescent="0.3">
      <c r="A59" s="14">
        <v>1.6</v>
      </c>
      <c r="B59" s="45" t="s">
        <v>8</v>
      </c>
      <c r="C59" s="82">
        <f>SUM(C60:C64)</f>
        <v>7554.89</v>
      </c>
      <c r="D59" s="82">
        <f>SUM(D60:D64)</f>
        <v>8427.1299999999992</v>
      </c>
      <c r="E59" s="145"/>
    </row>
    <row r="60" spans="1:5" x14ac:dyDescent="0.3">
      <c r="A60" s="16" t="s">
        <v>280</v>
      </c>
      <c r="B60" s="46" t="s">
        <v>52</v>
      </c>
      <c r="C60" s="40">
        <v>454.89</v>
      </c>
      <c r="D60" s="40">
        <v>454.89</v>
      </c>
      <c r="E60" s="145"/>
    </row>
    <row r="61" spans="1:5" ht="30" x14ac:dyDescent="0.3">
      <c r="A61" s="16" t="s">
        <v>281</v>
      </c>
      <c r="B61" s="46" t="s">
        <v>54</v>
      </c>
      <c r="C61" s="37"/>
      <c r="D61" s="40"/>
      <c r="E61" s="145"/>
    </row>
    <row r="62" spans="1:5" x14ac:dyDescent="0.3">
      <c r="A62" s="16" t="s">
        <v>282</v>
      </c>
      <c r="B62" s="46" t="s">
        <v>53</v>
      </c>
      <c r="C62" s="40"/>
      <c r="D62" s="40"/>
      <c r="E62" s="145"/>
    </row>
    <row r="63" spans="1:5" x14ac:dyDescent="0.3">
      <c r="A63" s="16" t="s">
        <v>283</v>
      </c>
      <c r="B63" s="46" t="s">
        <v>27</v>
      </c>
      <c r="C63" s="37">
        <v>7100</v>
      </c>
      <c r="D63" s="40">
        <v>7972.24</v>
      </c>
      <c r="E63" s="145"/>
    </row>
    <row r="64" spans="1:5" x14ac:dyDescent="0.3">
      <c r="A64" s="16" t="s">
        <v>309</v>
      </c>
      <c r="B64" s="193" t="s">
        <v>310</v>
      </c>
      <c r="C64" s="37"/>
      <c r="D64" s="194"/>
      <c r="E64" s="145"/>
    </row>
    <row r="65" spans="1:5" x14ac:dyDescent="0.3">
      <c r="A65" s="13">
        <v>2</v>
      </c>
      <c r="B65" s="47" t="s">
        <v>95</v>
      </c>
      <c r="C65" s="242"/>
      <c r="D65" s="116">
        <f>SUM(D66:D71)</f>
        <v>0</v>
      </c>
      <c r="E65" s="145"/>
    </row>
    <row r="66" spans="1:5" x14ac:dyDescent="0.3">
      <c r="A66" s="15">
        <v>2.1</v>
      </c>
      <c r="B66" s="48" t="s">
        <v>89</v>
      </c>
      <c r="C66" s="242"/>
      <c r="D66" s="42"/>
      <c r="E66" s="145"/>
    </row>
    <row r="67" spans="1:5" x14ac:dyDescent="0.3">
      <c r="A67" s="15">
        <v>2.2000000000000002</v>
      </c>
      <c r="B67" s="48" t="s">
        <v>93</v>
      </c>
      <c r="C67" s="244"/>
      <c r="D67" s="43"/>
      <c r="E67" s="145"/>
    </row>
    <row r="68" spans="1:5" x14ac:dyDescent="0.3">
      <c r="A68" s="15">
        <v>2.2999999999999998</v>
      </c>
      <c r="B68" s="48" t="s">
        <v>92</v>
      </c>
      <c r="C68" s="244"/>
      <c r="D68" s="43"/>
      <c r="E68" s="145"/>
    </row>
    <row r="69" spans="1:5" x14ac:dyDescent="0.3">
      <c r="A69" s="15">
        <v>2.4</v>
      </c>
      <c r="B69" s="48" t="s">
        <v>94</v>
      </c>
      <c r="C69" s="244"/>
      <c r="D69" s="43"/>
      <c r="E69" s="145"/>
    </row>
    <row r="70" spans="1:5" x14ac:dyDescent="0.3">
      <c r="A70" s="15">
        <v>2.5</v>
      </c>
      <c r="B70" s="48" t="s">
        <v>90</v>
      </c>
      <c r="C70" s="244"/>
      <c r="D70" s="43"/>
      <c r="E70" s="145"/>
    </row>
    <row r="71" spans="1:5" x14ac:dyDescent="0.3">
      <c r="A71" s="15">
        <v>2.6</v>
      </c>
      <c r="B71" s="48" t="s">
        <v>91</v>
      </c>
      <c r="C71" s="244"/>
      <c r="D71" s="43"/>
      <c r="E71" s="145"/>
    </row>
    <row r="72" spans="1:5" s="2" customFormat="1" x14ac:dyDescent="0.3">
      <c r="A72" s="13">
        <v>3</v>
      </c>
      <c r="B72" s="240" t="s">
        <v>389</v>
      </c>
      <c r="C72" s="243"/>
      <c r="D72" s="241"/>
      <c r="E72" s="103"/>
    </row>
    <row r="73" spans="1:5" s="2" customFormat="1" x14ac:dyDescent="0.3">
      <c r="A73" s="13">
        <v>4</v>
      </c>
      <c r="B73" s="13" t="s">
        <v>235</v>
      </c>
      <c r="C73" s="243">
        <f>SUM(C74:C75)</f>
        <v>0</v>
      </c>
      <c r="D73" s="83">
        <f>SUM(D74:D75)</f>
        <v>0</v>
      </c>
      <c r="E73" s="103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3"/>
    </row>
    <row r="75" spans="1:5" s="2" customFormat="1" x14ac:dyDescent="0.3">
      <c r="A75" s="15">
        <v>4.2</v>
      </c>
      <c r="B75" s="15" t="s">
        <v>237</v>
      </c>
      <c r="C75" s="8"/>
      <c r="D75" s="8"/>
      <c r="E75" s="103"/>
    </row>
    <row r="76" spans="1:5" s="2" customFormat="1" x14ac:dyDescent="0.3">
      <c r="A76" s="13">
        <v>5</v>
      </c>
      <c r="B76" s="238" t="s">
        <v>262</v>
      </c>
      <c r="C76" s="8"/>
      <c r="D76" s="83"/>
      <c r="E76" s="103"/>
    </row>
    <row r="77" spans="1:5" s="2" customFormat="1" x14ac:dyDescent="0.3">
      <c r="A77" s="311"/>
      <c r="B77" s="311"/>
      <c r="C77" s="12"/>
      <c r="D77" s="12"/>
      <c r="E77" s="103"/>
    </row>
    <row r="78" spans="1:5" s="2" customFormat="1" x14ac:dyDescent="0.3">
      <c r="A78" s="554" t="s">
        <v>431</v>
      </c>
      <c r="B78" s="554"/>
      <c r="C78" s="554"/>
      <c r="D78" s="554"/>
      <c r="E78" s="103"/>
    </row>
    <row r="79" spans="1:5" s="2" customFormat="1" x14ac:dyDescent="0.3">
      <c r="A79" s="311"/>
      <c r="B79" s="311"/>
      <c r="C79" s="12"/>
      <c r="D79" s="12"/>
      <c r="E79" s="103"/>
    </row>
    <row r="80" spans="1:5" s="23" customFormat="1" ht="12.75" x14ac:dyDescent="0.2"/>
    <row r="81" spans="1:9" s="2" customFormat="1" x14ac:dyDescent="0.3">
      <c r="A81" s="67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4" t="s">
        <v>432</v>
      </c>
      <c r="D84" s="12"/>
      <c r="E84"/>
      <c r="F84"/>
      <c r="G84"/>
      <c r="H84"/>
      <c r="I84"/>
    </row>
    <row r="85" spans="1:9" s="2" customFormat="1" x14ac:dyDescent="0.3">
      <c r="A85"/>
      <c r="B85" s="555" t="s">
        <v>433</v>
      </c>
      <c r="C85" s="555"/>
      <c r="D85" s="555"/>
      <c r="E85"/>
      <c r="F85"/>
      <c r="G85"/>
      <c r="H85"/>
      <c r="I85"/>
    </row>
    <row r="86" spans="1:9" customFormat="1" ht="12.75" x14ac:dyDescent="0.2">
      <c r="B86" s="64" t="s">
        <v>434</v>
      </c>
    </row>
    <row r="87" spans="1:9" s="2" customFormat="1" x14ac:dyDescent="0.3">
      <c r="A87" s="11"/>
      <c r="B87" s="555" t="s">
        <v>435</v>
      </c>
      <c r="C87" s="555"/>
      <c r="D87" s="555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52"/>
  <sheetViews>
    <sheetView showGridLines="0" view="pageBreakPreview" topLeftCell="A7" zoomScale="80" zoomScaleNormal="100" zoomScaleSheetLayoutView="80" workbookViewId="0">
      <selection activeCell="C21" sqref="C21:C33"/>
    </sheetView>
  </sheetViews>
  <sheetFormatPr defaultRowHeight="15" x14ac:dyDescent="0.3"/>
  <cols>
    <col min="1" max="1" width="14.28515625" style="2" customWidth="1"/>
    <col min="2" max="2" width="84.85546875" style="2" customWidth="1"/>
    <col min="3" max="3" width="15.85546875" style="2" customWidth="1"/>
    <col min="4" max="4" width="13.5703125" style="2" customWidth="1"/>
    <col min="5" max="16384" width="9.140625" style="2"/>
  </cols>
  <sheetData>
    <row r="1" spans="1:4" s="6" customFormat="1" x14ac:dyDescent="0.3">
      <c r="A1" s="72" t="s">
        <v>307</v>
      </c>
      <c r="B1" s="75"/>
      <c r="C1" s="551" t="s">
        <v>97</v>
      </c>
      <c r="D1" s="551"/>
    </row>
    <row r="2" spans="1:4" s="6" customFormat="1" x14ac:dyDescent="0.3">
      <c r="A2" s="72" t="s">
        <v>301</v>
      </c>
      <c r="B2" s="75"/>
      <c r="C2" s="549" t="str">
        <f>'ფორმა N1'!K2</f>
        <v>09/01/2020-09/21/2020</v>
      </c>
      <c r="D2" s="549"/>
    </row>
    <row r="3" spans="1:4" s="6" customFormat="1" x14ac:dyDescent="0.3">
      <c r="A3" s="74" t="s">
        <v>128</v>
      </c>
      <c r="B3" s="72"/>
      <c r="C3" s="154"/>
      <c r="D3" s="154"/>
    </row>
    <row r="4" spans="1:4" s="6" customFormat="1" x14ac:dyDescent="0.3">
      <c r="A4" s="74"/>
      <c r="B4" s="74"/>
      <c r="C4" s="154"/>
      <c r="D4" s="154"/>
    </row>
    <row r="5" spans="1:4" x14ac:dyDescent="0.3">
      <c r="A5" s="75" t="str">
        <f>'ფორმა N2'!A4</f>
        <v>ანგარიშვალდებული პირის დასახელება:</v>
      </c>
      <c r="B5" s="75"/>
      <c r="C5" s="74"/>
      <c r="D5" s="74"/>
    </row>
    <row r="6" spans="1:4" x14ac:dyDescent="0.3">
      <c r="A6" s="374" t="str">
        <f>'ფორმა N1'!A5</f>
        <v>მპგ "ევროპული საქართველო-მოძრაობა თავისუფლებისთვის"</v>
      </c>
      <c r="B6" s="78"/>
      <c r="C6" s="79"/>
      <c r="D6" s="79"/>
    </row>
    <row r="7" spans="1:4" x14ac:dyDescent="0.3">
      <c r="A7" s="75"/>
      <c r="B7" s="75"/>
      <c r="C7" s="74"/>
      <c r="D7" s="74"/>
    </row>
    <row r="8" spans="1:4" s="6" customFormat="1" x14ac:dyDescent="0.3">
      <c r="A8" s="153"/>
      <c r="B8" s="153"/>
      <c r="C8" s="76"/>
      <c r="D8" s="76"/>
    </row>
    <row r="9" spans="1:4" s="6" customFormat="1" ht="30" x14ac:dyDescent="0.3">
      <c r="A9" s="87" t="s">
        <v>64</v>
      </c>
      <c r="B9" s="87" t="s">
        <v>306</v>
      </c>
      <c r="C9" s="77" t="s">
        <v>10</v>
      </c>
      <c r="D9" s="77" t="s">
        <v>9</v>
      </c>
    </row>
    <row r="10" spans="1:4" s="9" customFormat="1" ht="18" x14ac:dyDescent="0.2">
      <c r="A10" s="96" t="s">
        <v>302</v>
      </c>
      <c r="B10" s="386" t="s">
        <v>767</v>
      </c>
      <c r="C10" s="387">
        <v>0</v>
      </c>
      <c r="D10" s="384">
        <v>3.74</v>
      </c>
    </row>
    <row r="11" spans="1:4" s="10" customFormat="1" x14ac:dyDescent="0.2">
      <c r="A11" s="96" t="s">
        <v>303</v>
      </c>
      <c r="B11" s="386" t="s">
        <v>768</v>
      </c>
      <c r="C11" s="387">
        <v>50</v>
      </c>
      <c r="D11" s="384">
        <v>50</v>
      </c>
    </row>
    <row r="12" spans="1:4" s="10" customFormat="1" x14ac:dyDescent="0.2">
      <c r="A12" s="85" t="s">
        <v>261</v>
      </c>
      <c r="B12" s="386" t="s">
        <v>769</v>
      </c>
      <c r="C12" s="387">
        <v>7050</v>
      </c>
      <c r="D12" s="384">
        <v>7050</v>
      </c>
    </row>
    <row r="13" spans="1:4" s="10" customFormat="1" x14ac:dyDescent="0.2">
      <c r="A13" s="85" t="s">
        <v>261</v>
      </c>
      <c r="B13" s="384" t="s">
        <v>765</v>
      </c>
      <c r="C13" s="387">
        <v>0</v>
      </c>
      <c r="D13" s="384">
        <v>868.5</v>
      </c>
    </row>
    <row r="14" spans="1:4" s="10" customFormat="1" x14ac:dyDescent="0.2">
      <c r="A14" s="85" t="s">
        <v>261</v>
      </c>
      <c r="B14" s="85"/>
      <c r="C14" s="4"/>
      <c r="D14" s="384"/>
    </row>
    <row r="15" spans="1:4" s="10" customFormat="1" x14ac:dyDescent="0.2">
      <c r="A15" s="85" t="s">
        <v>261</v>
      </c>
      <c r="B15" s="85"/>
      <c r="C15" s="4"/>
      <c r="D15" s="384"/>
    </row>
    <row r="16" spans="1:4" s="10" customFormat="1" x14ac:dyDescent="0.2">
      <c r="A16" s="85"/>
      <c r="B16" s="85"/>
      <c r="C16" s="4"/>
      <c r="D16" s="4"/>
    </row>
    <row r="17" spans="1:4" s="10" customFormat="1" x14ac:dyDescent="0.2">
      <c r="A17" s="85"/>
      <c r="B17" s="85"/>
      <c r="C17" s="4"/>
      <c r="D17" s="4"/>
    </row>
    <row r="18" spans="1:4" s="10" customFormat="1" x14ac:dyDescent="0.2">
      <c r="A18" s="85"/>
      <c r="B18" s="85"/>
      <c r="C18" s="4"/>
      <c r="D18" s="4"/>
    </row>
    <row r="19" spans="1:4" s="10" customFormat="1" x14ac:dyDescent="0.2">
      <c r="A19" s="85"/>
      <c r="B19" s="85"/>
      <c r="C19" s="4"/>
      <c r="D19" s="4"/>
    </row>
    <row r="20" spans="1:4" s="10" customFormat="1" x14ac:dyDescent="0.2">
      <c r="A20" s="85" t="s">
        <v>261</v>
      </c>
      <c r="B20" s="85"/>
      <c r="C20" s="4"/>
      <c r="D20" s="4"/>
    </row>
    <row r="21" spans="1:4" s="10" customFormat="1" ht="17.25" customHeight="1" x14ac:dyDescent="0.2">
      <c r="A21" s="96" t="s">
        <v>304</v>
      </c>
      <c r="B21" s="386" t="s">
        <v>766</v>
      </c>
      <c r="C21" s="384">
        <v>32</v>
      </c>
      <c r="D21" s="384">
        <v>32</v>
      </c>
    </row>
    <row r="22" spans="1:4" s="10" customFormat="1" ht="18" customHeight="1" x14ac:dyDescent="0.2">
      <c r="A22" s="96" t="s">
        <v>305</v>
      </c>
      <c r="B22" s="388" t="s">
        <v>771</v>
      </c>
      <c r="C22" s="384">
        <v>320.5</v>
      </c>
      <c r="D22" s="384">
        <v>320.5</v>
      </c>
    </row>
    <row r="23" spans="1:4" s="10" customFormat="1" x14ac:dyDescent="0.2">
      <c r="A23" s="96" t="s">
        <v>779</v>
      </c>
      <c r="B23" s="386" t="s">
        <v>770</v>
      </c>
      <c r="C23" s="384">
        <v>1800</v>
      </c>
      <c r="D23" s="384">
        <v>1800</v>
      </c>
    </row>
    <row r="24" spans="1:4" s="10" customFormat="1" x14ac:dyDescent="0.2">
      <c r="A24" s="96" t="s">
        <v>780</v>
      </c>
      <c r="B24" s="384" t="s">
        <v>772</v>
      </c>
      <c r="C24" s="384">
        <v>851.61</v>
      </c>
      <c r="D24" s="384">
        <v>851.61</v>
      </c>
    </row>
    <row r="25" spans="1:4" s="10" customFormat="1" x14ac:dyDescent="0.2">
      <c r="A25" s="96" t="s">
        <v>781</v>
      </c>
      <c r="B25" s="386" t="s">
        <v>1188</v>
      </c>
      <c r="C25" s="384">
        <v>15797</v>
      </c>
      <c r="D25" s="384">
        <v>15797</v>
      </c>
    </row>
    <row r="26" spans="1:4" s="10" customFormat="1" x14ac:dyDescent="0.2">
      <c r="A26" s="96" t="s">
        <v>782</v>
      </c>
      <c r="B26" s="384" t="s">
        <v>773</v>
      </c>
      <c r="C26" s="384">
        <v>800</v>
      </c>
      <c r="D26" s="384">
        <v>800</v>
      </c>
    </row>
    <row r="27" spans="1:4" s="10" customFormat="1" x14ac:dyDescent="0.2">
      <c r="A27" s="96" t="s">
        <v>783</v>
      </c>
      <c r="B27" s="384" t="s">
        <v>774</v>
      </c>
      <c r="C27" s="384">
        <v>631.08000000000004</v>
      </c>
      <c r="D27" s="384">
        <v>631.08000000000004</v>
      </c>
    </row>
    <row r="28" spans="1:4" s="10" customFormat="1" x14ac:dyDescent="0.2">
      <c r="A28" s="96" t="s">
        <v>784</v>
      </c>
      <c r="B28" s="386" t="s">
        <v>775</v>
      </c>
      <c r="C28" s="384">
        <v>2222.5</v>
      </c>
      <c r="D28" s="384">
        <v>2222.5</v>
      </c>
    </row>
    <row r="29" spans="1:4" s="10" customFormat="1" x14ac:dyDescent="0.2">
      <c r="A29" s="96" t="s">
        <v>785</v>
      </c>
      <c r="B29" s="388" t="s">
        <v>771</v>
      </c>
      <c r="C29" s="384">
        <v>828.12</v>
      </c>
      <c r="D29" s="384">
        <v>828.12</v>
      </c>
    </row>
    <row r="30" spans="1:4" s="10" customFormat="1" x14ac:dyDescent="0.2">
      <c r="A30" s="96" t="s">
        <v>786</v>
      </c>
      <c r="B30" s="384" t="s">
        <v>776</v>
      </c>
      <c r="C30" s="384">
        <v>3000</v>
      </c>
      <c r="D30" s="384">
        <v>3000</v>
      </c>
    </row>
    <row r="31" spans="1:4" s="10" customFormat="1" x14ac:dyDescent="0.2">
      <c r="A31" s="96" t="s">
        <v>787</v>
      </c>
      <c r="B31" s="386" t="s">
        <v>777</v>
      </c>
      <c r="C31" s="384">
        <v>105</v>
      </c>
      <c r="D31" s="384">
        <v>105</v>
      </c>
    </row>
    <row r="32" spans="1:4" s="10" customFormat="1" x14ac:dyDescent="0.2">
      <c r="A32" s="96" t="s">
        <v>788</v>
      </c>
      <c r="B32" s="384" t="s">
        <v>778</v>
      </c>
      <c r="C32" s="384">
        <v>350</v>
      </c>
      <c r="D32" s="384">
        <v>350</v>
      </c>
    </row>
    <row r="33" spans="1:5" s="10" customFormat="1" x14ac:dyDescent="0.2">
      <c r="A33" s="96" t="s">
        <v>789</v>
      </c>
      <c r="B33" s="384" t="s">
        <v>790</v>
      </c>
      <c r="C33" s="384">
        <v>63.86</v>
      </c>
      <c r="D33" s="384">
        <v>63.86</v>
      </c>
    </row>
    <row r="34" spans="1:5" s="10" customFormat="1" x14ac:dyDescent="0.2">
      <c r="A34" s="85"/>
      <c r="B34" s="85"/>
      <c r="C34" s="4"/>
      <c r="D34" s="384"/>
    </row>
    <row r="35" spans="1:5" s="10" customFormat="1" x14ac:dyDescent="0.2">
      <c r="A35" s="85"/>
      <c r="B35" s="85"/>
      <c r="C35" s="4"/>
      <c r="D35" s="384"/>
    </row>
    <row r="36" spans="1:5" s="10" customFormat="1" x14ac:dyDescent="0.2">
      <c r="A36" s="85" t="s">
        <v>261</v>
      </c>
      <c r="B36" s="85"/>
      <c r="C36" s="4"/>
      <c r="D36" s="4"/>
    </row>
    <row r="37" spans="1:5" s="3" customFormat="1" x14ac:dyDescent="0.2">
      <c r="A37" s="86"/>
      <c r="B37" s="86"/>
      <c r="C37" s="4"/>
      <c r="D37" s="4"/>
    </row>
    <row r="38" spans="1:5" x14ac:dyDescent="0.3">
      <c r="A38" s="97"/>
      <c r="B38" s="97" t="s">
        <v>308</v>
      </c>
      <c r="C38" s="84">
        <f>SUM(C10:C37)</f>
        <v>33901.67</v>
      </c>
      <c r="D38" s="84">
        <f>SUM(D10:D37)</f>
        <v>34773.910000000003</v>
      </c>
    </row>
    <row r="39" spans="1:5" x14ac:dyDescent="0.3">
      <c r="A39" s="44"/>
      <c r="B39" s="44"/>
    </row>
    <row r="40" spans="1:5" x14ac:dyDescent="0.3">
      <c r="A40" s="2" t="s">
        <v>377</v>
      </c>
    </row>
    <row r="41" spans="1:5" x14ac:dyDescent="0.3">
      <c r="A41" s="2" t="s">
        <v>372</v>
      </c>
    </row>
    <row r="42" spans="1:5" x14ac:dyDescent="0.3">
      <c r="A42" s="192" t="s">
        <v>373</v>
      </c>
    </row>
    <row r="43" spans="1:5" x14ac:dyDescent="0.3">
      <c r="A43" s="192"/>
    </row>
    <row r="44" spans="1:5" x14ac:dyDescent="0.3">
      <c r="A44" s="192" t="s">
        <v>321</v>
      </c>
    </row>
    <row r="45" spans="1:5" s="23" customFormat="1" ht="12.75" x14ac:dyDescent="0.2"/>
    <row r="46" spans="1:5" x14ac:dyDescent="0.3">
      <c r="A46" s="67" t="s">
        <v>96</v>
      </c>
    </row>
    <row r="47" spans="1:5" x14ac:dyDescent="0.3">
      <c r="E47"/>
    </row>
    <row r="48" spans="1:5" x14ac:dyDescent="0.3">
      <c r="D48" s="12"/>
      <c r="E48"/>
    </row>
    <row r="49" spans="1:5" x14ac:dyDescent="0.3">
      <c r="A49" s="67"/>
      <c r="B49" s="67" t="s">
        <v>254</v>
      </c>
      <c r="D49" s="12"/>
      <c r="E49"/>
    </row>
    <row r="50" spans="1:5" x14ac:dyDescent="0.3">
      <c r="B50" s="2" t="s">
        <v>253</v>
      </c>
      <c r="D50" s="12"/>
      <c r="E50"/>
    </row>
    <row r="51" spans="1:5" customFormat="1" ht="12.75" x14ac:dyDescent="0.2">
      <c r="A51" s="64"/>
      <c r="B51" s="64" t="s">
        <v>127</v>
      </c>
    </row>
    <row r="52" spans="1:5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79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77" customWidth="1"/>
    <col min="2" max="2" width="20.85546875" style="177" customWidth="1"/>
    <col min="3" max="3" width="26" style="177" customWidth="1"/>
    <col min="4" max="4" width="17" style="177" customWidth="1"/>
    <col min="5" max="5" width="18.140625" style="177" customWidth="1"/>
    <col min="6" max="6" width="14.7109375" style="177" customWidth="1"/>
    <col min="7" max="7" width="15.5703125" style="177" customWidth="1"/>
    <col min="8" max="8" width="14.7109375" style="177" customWidth="1"/>
    <col min="9" max="9" width="29.7109375" style="177" customWidth="1"/>
    <col min="10" max="10" width="0" style="177" hidden="1" customWidth="1"/>
    <col min="11" max="16384" width="9.140625" style="177"/>
  </cols>
  <sheetData>
    <row r="1" spans="1:10" ht="15" x14ac:dyDescent="0.3">
      <c r="A1" s="72" t="s">
        <v>406</v>
      </c>
      <c r="B1" s="72"/>
      <c r="C1" s="75"/>
      <c r="D1" s="75"/>
      <c r="E1" s="75"/>
      <c r="F1" s="75"/>
      <c r="G1" s="249"/>
      <c r="H1" s="249"/>
      <c r="I1" s="551" t="s">
        <v>97</v>
      </c>
      <c r="J1" s="551"/>
    </row>
    <row r="2" spans="1:10" ht="15" x14ac:dyDescent="0.3">
      <c r="A2" s="74" t="s">
        <v>128</v>
      </c>
      <c r="B2" s="72"/>
      <c r="C2" s="75"/>
      <c r="D2" s="75"/>
      <c r="E2" s="75"/>
      <c r="F2" s="75"/>
      <c r="G2" s="249"/>
      <c r="H2" s="249"/>
      <c r="I2" s="549" t="str">
        <f>'ფორმა N1'!K2</f>
        <v>09/01/2020-09/21/2020</v>
      </c>
      <c r="J2" s="549"/>
    </row>
    <row r="3" spans="1:10" ht="15" x14ac:dyDescent="0.3">
      <c r="A3" s="74"/>
      <c r="B3" s="74"/>
      <c r="C3" s="72"/>
      <c r="D3" s="72"/>
      <c r="E3" s="72"/>
      <c r="F3" s="72"/>
      <c r="G3" s="249"/>
      <c r="H3" s="249"/>
      <c r="I3" s="249"/>
    </row>
    <row r="4" spans="1:10" ht="15" x14ac:dyDescent="0.3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10" ht="15" x14ac:dyDescent="0.3">
      <c r="A5" s="374" t="str">
        <f>'ფორმა N1'!A5</f>
        <v>მპგ "ევროპული საქართველო-მოძრაობა თავისუფლებისთვის"</v>
      </c>
      <c r="B5" s="78"/>
      <c r="C5" s="78"/>
      <c r="D5" s="78"/>
      <c r="E5" s="78"/>
      <c r="F5" s="78"/>
      <c r="G5" s="79"/>
      <c r="H5" s="79"/>
      <c r="I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10" ht="15" x14ac:dyDescent="0.2">
      <c r="A7" s="248"/>
      <c r="B7" s="248"/>
      <c r="C7" s="248"/>
      <c r="D7" s="248"/>
      <c r="E7" s="248"/>
      <c r="F7" s="248"/>
      <c r="G7" s="76"/>
      <c r="H7" s="76"/>
      <c r="I7" s="76"/>
    </row>
    <row r="8" spans="1:10" ht="45" x14ac:dyDescent="0.2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317</v>
      </c>
      <c r="F8" s="88" t="s">
        <v>320</v>
      </c>
      <c r="G8" s="77" t="s">
        <v>10</v>
      </c>
      <c r="H8" s="77" t="s">
        <v>9</v>
      </c>
      <c r="I8" s="77" t="s">
        <v>357</v>
      </c>
      <c r="J8" s="204" t="s">
        <v>319</v>
      </c>
    </row>
    <row r="9" spans="1:10" ht="15" x14ac:dyDescent="0.2">
      <c r="A9" s="96">
        <v>1</v>
      </c>
      <c r="B9" s="96"/>
      <c r="C9" s="96"/>
      <c r="D9" s="96"/>
      <c r="E9" s="96"/>
      <c r="F9" s="96"/>
      <c r="G9" s="4"/>
      <c r="H9" s="4"/>
      <c r="I9" s="4"/>
      <c r="J9" s="204" t="s">
        <v>0</v>
      </c>
    </row>
    <row r="10" spans="1:10" ht="15" x14ac:dyDescent="0.2">
      <c r="A10" s="96">
        <v>2</v>
      </c>
      <c r="B10" s="96"/>
      <c r="C10" s="96"/>
      <c r="D10" s="96"/>
      <c r="E10" s="96"/>
      <c r="F10" s="96"/>
      <c r="G10" s="4"/>
      <c r="H10" s="4"/>
      <c r="I10" s="4"/>
    </row>
    <row r="11" spans="1:10" ht="15" x14ac:dyDescent="0.2">
      <c r="A11" s="96">
        <v>3</v>
      </c>
      <c r="B11" s="85"/>
      <c r="C11" s="85"/>
      <c r="D11" s="85"/>
      <c r="E11" s="85"/>
      <c r="F11" s="96"/>
      <c r="G11" s="4"/>
      <c r="H11" s="4"/>
      <c r="I11" s="4"/>
    </row>
    <row r="12" spans="1:10" ht="15" x14ac:dyDescent="0.2">
      <c r="A12" s="96">
        <v>4</v>
      </c>
      <c r="B12" s="85"/>
      <c r="C12" s="85"/>
      <c r="D12" s="85"/>
      <c r="E12" s="85"/>
      <c r="F12" s="96"/>
      <c r="G12" s="4"/>
      <c r="H12" s="4"/>
      <c r="I12" s="4"/>
    </row>
    <row r="13" spans="1:10" ht="15" x14ac:dyDescent="0.2">
      <c r="A13" s="96">
        <v>5</v>
      </c>
      <c r="B13" s="85"/>
      <c r="C13" s="85"/>
      <c r="D13" s="85"/>
      <c r="E13" s="85"/>
      <c r="F13" s="96"/>
      <c r="G13" s="4"/>
      <c r="H13" s="4"/>
      <c r="I13" s="4"/>
    </row>
    <row r="14" spans="1:10" ht="15" x14ac:dyDescent="0.2">
      <c r="A14" s="96">
        <v>6</v>
      </c>
      <c r="B14" s="85"/>
      <c r="C14" s="85"/>
      <c r="D14" s="85"/>
      <c r="E14" s="85"/>
      <c r="F14" s="96"/>
      <c r="G14" s="4"/>
      <c r="H14" s="4"/>
      <c r="I14" s="4"/>
    </row>
    <row r="15" spans="1:10" ht="15" x14ac:dyDescent="0.2">
      <c r="A15" s="96">
        <v>7</v>
      </c>
      <c r="B15" s="85"/>
      <c r="C15" s="85"/>
      <c r="D15" s="85"/>
      <c r="E15" s="85"/>
      <c r="F15" s="96"/>
      <c r="G15" s="4"/>
      <c r="H15" s="4"/>
      <c r="I15" s="4"/>
    </row>
    <row r="16" spans="1:10" ht="15" x14ac:dyDescent="0.2">
      <c r="A16" s="96">
        <v>8</v>
      </c>
      <c r="B16" s="85"/>
      <c r="C16" s="85"/>
      <c r="D16" s="85"/>
      <c r="E16" s="85"/>
      <c r="F16" s="96"/>
      <c r="G16" s="4"/>
      <c r="H16" s="4"/>
      <c r="I16" s="4"/>
    </row>
    <row r="17" spans="1:9" ht="15" x14ac:dyDescent="0.2">
      <c r="A17" s="96">
        <v>9</v>
      </c>
      <c r="B17" s="85"/>
      <c r="C17" s="85"/>
      <c r="D17" s="85"/>
      <c r="E17" s="85"/>
      <c r="F17" s="96"/>
      <c r="G17" s="4"/>
      <c r="H17" s="4"/>
      <c r="I17" s="4"/>
    </row>
    <row r="18" spans="1:9" ht="15" x14ac:dyDescent="0.2">
      <c r="A18" s="96">
        <v>10</v>
      </c>
      <c r="B18" s="85"/>
      <c r="C18" s="85"/>
      <c r="D18" s="85"/>
      <c r="E18" s="85"/>
      <c r="F18" s="96"/>
      <c r="G18" s="4"/>
      <c r="H18" s="4"/>
      <c r="I18" s="4"/>
    </row>
    <row r="19" spans="1:9" ht="15" x14ac:dyDescent="0.2">
      <c r="A19" s="96">
        <v>11</v>
      </c>
      <c r="B19" s="85"/>
      <c r="C19" s="85"/>
      <c r="D19" s="85"/>
      <c r="E19" s="85"/>
      <c r="F19" s="96"/>
      <c r="G19" s="4"/>
      <c r="H19" s="4"/>
      <c r="I19" s="4"/>
    </row>
    <row r="20" spans="1:9" ht="15" x14ac:dyDescent="0.2">
      <c r="A20" s="96">
        <v>12</v>
      </c>
      <c r="B20" s="85"/>
      <c r="C20" s="85"/>
      <c r="D20" s="85"/>
      <c r="E20" s="85"/>
      <c r="F20" s="96"/>
      <c r="G20" s="4"/>
      <c r="H20" s="4"/>
      <c r="I20" s="4"/>
    </row>
    <row r="21" spans="1:9" ht="15" x14ac:dyDescent="0.2">
      <c r="A21" s="96">
        <v>13</v>
      </c>
      <c r="B21" s="85"/>
      <c r="C21" s="85"/>
      <c r="D21" s="85"/>
      <c r="E21" s="85"/>
      <c r="F21" s="96"/>
      <c r="G21" s="4"/>
      <c r="H21" s="4"/>
      <c r="I21" s="4"/>
    </row>
    <row r="22" spans="1:9" ht="15" x14ac:dyDescent="0.2">
      <c r="A22" s="96">
        <v>14</v>
      </c>
      <c r="B22" s="85"/>
      <c r="C22" s="85"/>
      <c r="D22" s="85"/>
      <c r="E22" s="85"/>
      <c r="F22" s="96"/>
      <c r="G22" s="4"/>
      <c r="H22" s="4"/>
      <c r="I22" s="4"/>
    </row>
    <row r="23" spans="1:9" ht="15" x14ac:dyDescent="0.2">
      <c r="A23" s="96">
        <v>15</v>
      </c>
      <c r="B23" s="85"/>
      <c r="C23" s="85"/>
      <c r="D23" s="85"/>
      <c r="E23" s="85"/>
      <c r="F23" s="96"/>
      <c r="G23" s="4"/>
      <c r="H23" s="4"/>
      <c r="I23" s="4"/>
    </row>
    <row r="24" spans="1:9" ht="15" x14ac:dyDescent="0.2">
      <c r="A24" s="85" t="s">
        <v>259</v>
      </c>
      <c r="B24" s="85"/>
      <c r="C24" s="85"/>
      <c r="D24" s="85"/>
      <c r="E24" s="85"/>
      <c r="F24" s="96"/>
      <c r="G24" s="4"/>
      <c r="H24" s="4"/>
      <c r="I24" s="4"/>
    </row>
    <row r="25" spans="1:9" ht="15" x14ac:dyDescent="0.3">
      <c r="A25" s="85"/>
      <c r="B25" s="97"/>
      <c r="C25" s="97"/>
      <c r="D25" s="97"/>
      <c r="E25" s="97"/>
      <c r="F25" s="85" t="s">
        <v>394</v>
      </c>
      <c r="G25" s="84">
        <f>SUM(G9:G24)</f>
        <v>0</v>
      </c>
      <c r="H25" s="84">
        <f>SUM(H9:H24)</f>
        <v>0</v>
      </c>
      <c r="I25" s="84">
        <f>SUM(I9:I24)</f>
        <v>0</v>
      </c>
    </row>
    <row r="26" spans="1:9" ht="15" x14ac:dyDescent="0.3">
      <c r="A26" s="202"/>
      <c r="B26" s="202"/>
      <c r="C26" s="202"/>
      <c r="D26" s="202"/>
      <c r="E26" s="202"/>
      <c r="F26" s="202"/>
      <c r="G26" s="202"/>
      <c r="H26" s="176"/>
      <c r="I26" s="176"/>
    </row>
    <row r="27" spans="1:9" ht="15" x14ac:dyDescent="0.3">
      <c r="A27" s="203" t="s">
        <v>407</v>
      </c>
      <c r="B27" s="203"/>
      <c r="C27" s="202"/>
      <c r="D27" s="202"/>
      <c r="E27" s="202"/>
      <c r="F27" s="202"/>
      <c r="G27" s="202"/>
      <c r="H27" s="176"/>
      <c r="I27" s="176"/>
    </row>
    <row r="28" spans="1:9" ht="15" x14ac:dyDescent="0.3">
      <c r="A28" s="203"/>
      <c r="B28" s="203"/>
      <c r="C28" s="202"/>
      <c r="D28" s="202"/>
      <c r="E28" s="202"/>
      <c r="F28" s="202"/>
      <c r="G28" s="202"/>
      <c r="H28" s="176"/>
      <c r="I28" s="176"/>
    </row>
    <row r="29" spans="1:9" ht="15" x14ac:dyDescent="0.3">
      <c r="A29" s="203"/>
      <c r="B29" s="203"/>
      <c r="C29" s="176"/>
      <c r="D29" s="176"/>
      <c r="E29" s="176"/>
      <c r="F29" s="176"/>
      <c r="G29" s="176"/>
      <c r="H29" s="176"/>
      <c r="I29" s="176"/>
    </row>
    <row r="30" spans="1:9" ht="15" x14ac:dyDescent="0.3">
      <c r="A30" s="203"/>
      <c r="B30" s="203"/>
      <c r="C30" s="176"/>
      <c r="D30" s="176"/>
      <c r="E30" s="176"/>
      <c r="F30" s="176"/>
      <c r="G30" s="176"/>
      <c r="H30" s="176"/>
      <c r="I30" s="176"/>
    </row>
    <row r="31" spans="1:9" x14ac:dyDescent="0.2">
      <c r="A31" s="200"/>
      <c r="B31" s="200"/>
      <c r="C31" s="200"/>
      <c r="D31" s="200"/>
      <c r="E31" s="200"/>
      <c r="F31" s="200"/>
      <c r="G31" s="200"/>
      <c r="H31" s="200"/>
      <c r="I31" s="200"/>
    </row>
    <row r="32" spans="1:9" ht="15" x14ac:dyDescent="0.3">
      <c r="A32" s="182" t="s">
        <v>96</v>
      </c>
      <c r="B32" s="182"/>
      <c r="C32" s="176"/>
      <c r="D32" s="176"/>
      <c r="E32" s="176"/>
      <c r="F32" s="176"/>
      <c r="G32" s="176"/>
      <c r="H32" s="176"/>
      <c r="I32" s="176"/>
    </row>
    <row r="33" spans="1:9" ht="15" x14ac:dyDescent="0.3">
      <c r="A33" s="176"/>
      <c r="B33" s="176"/>
      <c r="C33" s="176"/>
      <c r="D33" s="176"/>
      <c r="E33" s="176"/>
      <c r="F33" s="176"/>
      <c r="G33" s="176"/>
      <c r="H33" s="176"/>
      <c r="I33" s="176"/>
    </row>
    <row r="34" spans="1:9" ht="15" x14ac:dyDescent="0.3">
      <c r="A34" s="176"/>
      <c r="B34" s="176"/>
      <c r="C34" s="176"/>
      <c r="D34" s="176"/>
      <c r="E34" s="180"/>
      <c r="F34" s="180"/>
      <c r="G34" s="180"/>
      <c r="H34" s="176"/>
      <c r="I34" s="176"/>
    </row>
    <row r="35" spans="1:9" ht="15" x14ac:dyDescent="0.3">
      <c r="A35" s="182"/>
      <c r="B35" s="182"/>
      <c r="C35" s="182" t="s">
        <v>356</v>
      </c>
      <c r="D35" s="182"/>
      <c r="E35" s="182"/>
      <c r="F35" s="182"/>
      <c r="G35" s="182"/>
      <c r="H35" s="176"/>
      <c r="I35" s="176"/>
    </row>
    <row r="36" spans="1:9" ht="15" x14ac:dyDescent="0.3">
      <c r="A36" s="176"/>
      <c r="B36" s="176"/>
      <c r="C36" s="176" t="s">
        <v>355</v>
      </c>
      <c r="D36" s="176"/>
      <c r="E36" s="176"/>
      <c r="F36" s="176"/>
      <c r="G36" s="176"/>
      <c r="H36" s="176"/>
      <c r="I36" s="176"/>
    </row>
    <row r="37" spans="1:9" x14ac:dyDescent="0.2">
      <c r="A37" s="184"/>
      <c r="B37" s="184"/>
      <c r="C37" s="184" t="s">
        <v>127</v>
      </c>
      <c r="D37" s="184"/>
      <c r="E37" s="184"/>
      <c r="F37" s="184"/>
      <c r="G37" s="18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2" t="s">
        <v>408</v>
      </c>
      <c r="B1" s="75"/>
      <c r="C1" s="75"/>
      <c r="D1" s="75"/>
      <c r="E1" s="75"/>
      <c r="F1" s="75"/>
      <c r="G1" s="551" t="s">
        <v>97</v>
      </c>
      <c r="H1" s="551"/>
      <c r="I1" s="316"/>
    </row>
    <row r="2" spans="1:9" ht="15" x14ac:dyDescent="0.3">
      <c r="A2" s="74" t="s">
        <v>128</v>
      </c>
      <c r="B2" s="75"/>
      <c r="C2" s="75"/>
      <c r="D2" s="75"/>
      <c r="E2" s="75"/>
      <c r="F2" s="75"/>
      <c r="G2" s="549" t="str">
        <f>'ფორმა N1'!K2</f>
        <v>09/01/2020-09/21/2020</v>
      </c>
      <c r="H2" s="549"/>
      <c r="I2" s="74"/>
    </row>
    <row r="3" spans="1:9" ht="15" x14ac:dyDescent="0.3">
      <c r="A3" s="74"/>
      <c r="B3" s="74"/>
      <c r="C3" s="74"/>
      <c r="D3" s="74"/>
      <c r="E3" s="74"/>
      <c r="F3" s="74"/>
      <c r="G3" s="249"/>
      <c r="H3" s="249"/>
      <c r="I3" s="316"/>
    </row>
    <row r="4" spans="1:9" ht="15" x14ac:dyDescent="0.3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9" ht="15" x14ac:dyDescent="0.3">
      <c r="A5" s="374" t="str">
        <f>'ფორმა N1'!A5</f>
        <v>მპგ "ევროპული საქართველო-მოძრაობა თავისუფლებისთვის"</v>
      </c>
      <c r="B5" s="78"/>
      <c r="C5" s="78"/>
      <c r="D5" s="78"/>
      <c r="E5" s="78"/>
      <c r="F5" s="78"/>
      <c r="G5" s="79"/>
      <c r="H5" s="79"/>
      <c r="I5" s="79"/>
    </row>
    <row r="6" spans="1:9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9" ht="15" x14ac:dyDescent="0.2">
      <c r="A7" s="248"/>
      <c r="B7" s="248"/>
      <c r="C7" s="248"/>
      <c r="D7" s="248"/>
      <c r="E7" s="248"/>
      <c r="F7" s="248"/>
      <c r="G7" s="76"/>
      <c r="H7" s="76"/>
      <c r="I7" s="316"/>
    </row>
    <row r="8" spans="1:9" ht="45" x14ac:dyDescent="0.2">
      <c r="A8" s="312" t="s">
        <v>64</v>
      </c>
      <c r="B8" s="77" t="s">
        <v>312</v>
      </c>
      <c r="C8" s="88" t="s">
        <v>313</v>
      </c>
      <c r="D8" s="88" t="s">
        <v>215</v>
      </c>
      <c r="E8" s="88" t="s">
        <v>316</v>
      </c>
      <c r="F8" s="88" t="s">
        <v>315</v>
      </c>
      <c r="G8" s="88" t="s">
        <v>352</v>
      </c>
      <c r="H8" s="77" t="s">
        <v>10</v>
      </c>
      <c r="I8" s="77" t="s">
        <v>9</v>
      </c>
    </row>
    <row r="9" spans="1:9" ht="15" x14ac:dyDescent="0.2">
      <c r="A9" s="313"/>
      <c r="B9" s="314"/>
      <c r="C9" s="96"/>
      <c r="D9" s="96"/>
      <c r="E9" s="96"/>
      <c r="F9" s="96"/>
      <c r="G9" s="96"/>
      <c r="H9" s="4"/>
      <c r="I9" s="4"/>
    </row>
    <row r="10" spans="1:9" ht="15" x14ac:dyDescent="0.2">
      <c r="A10" s="313"/>
      <c r="B10" s="314"/>
      <c r="C10" s="96"/>
      <c r="D10" s="96"/>
      <c r="E10" s="96"/>
      <c r="F10" s="96"/>
      <c r="G10" s="96"/>
      <c r="H10" s="4"/>
      <c r="I10" s="4"/>
    </row>
    <row r="11" spans="1:9" ht="15" x14ac:dyDescent="0.2">
      <c r="A11" s="313"/>
      <c r="B11" s="314"/>
      <c r="C11" s="85"/>
      <c r="D11" s="85"/>
      <c r="E11" s="85"/>
      <c r="F11" s="85"/>
      <c r="G11" s="85"/>
      <c r="H11" s="4"/>
      <c r="I11" s="4"/>
    </row>
    <row r="12" spans="1:9" ht="15" x14ac:dyDescent="0.2">
      <c r="A12" s="313"/>
      <c r="B12" s="314"/>
      <c r="C12" s="85"/>
      <c r="D12" s="85"/>
      <c r="E12" s="85"/>
      <c r="F12" s="85"/>
      <c r="G12" s="85"/>
      <c r="H12" s="4"/>
      <c r="I12" s="4"/>
    </row>
    <row r="13" spans="1:9" ht="15" x14ac:dyDescent="0.2">
      <c r="A13" s="313"/>
      <c r="B13" s="314"/>
      <c r="C13" s="85"/>
      <c r="D13" s="85"/>
      <c r="E13" s="85"/>
      <c r="F13" s="85"/>
      <c r="G13" s="85"/>
      <c r="H13" s="4"/>
      <c r="I13" s="4"/>
    </row>
    <row r="14" spans="1:9" ht="15" x14ac:dyDescent="0.2">
      <c r="A14" s="313"/>
      <c r="B14" s="314"/>
      <c r="C14" s="85"/>
      <c r="D14" s="85"/>
      <c r="E14" s="85"/>
      <c r="F14" s="85"/>
      <c r="G14" s="85"/>
      <c r="H14" s="4"/>
      <c r="I14" s="4"/>
    </row>
    <row r="15" spans="1:9" ht="15" x14ac:dyDescent="0.2">
      <c r="A15" s="313"/>
      <c r="B15" s="314"/>
      <c r="C15" s="85"/>
      <c r="D15" s="85"/>
      <c r="E15" s="85"/>
      <c r="F15" s="85"/>
      <c r="G15" s="85"/>
      <c r="H15" s="4"/>
      <c r="I15" s="4"/>
    </row>
    <row r="16" spans="1:9" ht="15" x14ac:dyDescent="0.2">
      <c r="A16" s="313"/>
      <c r="B16" s="314"/>
      <c r="C16" s="85"/>
      <c r="D16" s="85"/>
      <c r="E16" s="85"/>
      <c r="F16" s="85"/>
      <c r="G16" s="85"/>
      <c r="H16" s="4"/>
      <c r="I16" s="4"/>
    </row>
    <row r="17" spans="1:9" ht="15" x14ac:dyDescent="0.2">
      <c r="A17" s="313"/>
      <c r="B17" s="314"/>
      <c r="C17" s="85"/>
      <c r="D17" s="85"/>
      <c r="E17" s="85"/>
      <c r="F17" s="85"/>
      <c r="G17" s="85"/>
      <c r="H17" s="4"/>
      <c r="I17" s="4"/>
    </row>
    <row r="18" spans="1:9" ht="15" x14ac:dyDescent="0.2">
      <c r="A18" s="313"/>
      <c r="B18" s="314"/>
      <c r="C18" s="85"/>
      <c r="D18" s="85"/>
      <c r="E18" s="85"/>
      <c r="F18" s="85"/>
      <c r="G18" s="85"/>
      <c r="H18" s="4"/>
      <c r="I18" s="4"/>
    </row>
    <row r="19" spans="1:9" ht="15" x14ac:dyDescent="0.2">
      <c r="A19" s="313"/>
      <c r="B19" s="314"/>
      <c r="C19" s="85"/>
      <c r="D19" s="85"/>
      <c r="E19" s="85"/>
      <c r="F19" s="85"/>
      <c r="G19" s="85"/>
      <c r="H19" s="4"/>
      <c r="I19" s="4"/>
    </row>
    <row r="20" spans="1:9" ht="15" x14ac:dyDescent="0.2">
      <c r="A20" s="313"/>
      <c r="B20" s="314"/>
      <c r="C20" s="85"/>
      <c r="D20" s="85"/>
      <c r="E20" s="85"/>
      <c r="F20" s="85"/>
      <c r="G20" s="85"/>
      <c r="H20" s="4"/>
      <c r="I20" s="4"/>
    </row>
    <row r="21" spans="1:9" ht="15" x14ac:dyDescent="0.2">
      <c r="A21" s="313"/>
      <c r="B21" s="314"/>
      <c r="C21" s="85"/>
      <c r="D21" s="85"/>
      <c r="E21" s="85"/>
      <c r="F21" s="85"/>
      <c r="G21" s="85"/>
      <c r="H21" s="4"/>
      <c r="I21" s="4"/>
    </row>
    <row r="22" spans="1:9" ht="15" x14ac:dyDescent="0.2">
      <c r="A22" s="313"/>
      <c r="B22" s="314"/>
      <c r="C22" s="85"/>
      <c r="D22" s="85"/>
      <c r="E22" s="85"/>
      <c r="F22" s="85"/>
      <c r="G22" s="85"/>
      <c r="H22" s="4"/>
      <c r="I22" s="4"/>
    </row>
    <row r="23" spans="1:9" ht="15" x14ac:dyDescent="0.2">
      <c r="A23" s="313"/>
      <c r="B23" s="314"/>
      <c r="C23" s="85"/>
      <c r="D23" s="85"/>
      <c r="E23" s="85"/>
      <c r="F23" s="85"/>
      <c r="G23" s="85"/>
      <c r="H23" s="4"/>
      <c r="I23" s="4"/>
    </row>
    <row r="24" spans="1:9" ht="15" x14ac:dyDescent="0.2">
      <c r="A24" s="313"/>
      <c r="B24" s="314"/>
      <c r="C24" s="85"/>
      <c r="D24" s="85"/>
      <c r="E24" s="85"/>
      <c r="F24" s="85"/>
      <c r="G24" s="85"/>
      <c r="H24" s="4"/>
      <c r="I24" s="4"/>
    </row>
    <row r="25" spans="1:9" ht="15" x14ac:dyDescent="0.2">
      <c r="A25" s="313"/>
      <c r="B25" s="314"/>
      <c r="C25" s="85"/>
      <c r="D25" s="85"/>
      <c r="E25" s="85"/>
      <c r="F25" s="85"/>
      <c r="G25" s="85"/>
      <c r="H25" s="4"/>
      <c r="I25" s="4"/>
    </row>
    <row r="26" spans="1:9" ht="15" x14ac:dyDescent="0.2">
      <c r="A26" s="313"/>
      <c r="B26" s="314"/>
      <c r="C26" s="85"/>
      <c r="D26" s="85"/>
      <c r="E26" s="85"/>
      <c r="F26" s="85"/>
      <c r="G26" s="85"/>
      <c r="H26" s="4"/>
      <c r="I26" s="4"/>
    </row>
    <row r="27" spans="1:9" ht="15" x14ac:dyDescent="0.2">
      <c r="A27" s="313"/>
      <c r="B27" s="314"/>
      <c r="C27" s="85"/>
      <c r="D27" s="85"/>
      <c r="E27" s="85"/>
      <c r="F27" s="85"/>
      <c r="G27" s="85"/>
      <c r="H27" s="4"/>
      <c r="I27" s="4"/>
    </row>
    <row r="28" spans="1:9" ht="15" x14ac:dyDescent="0.2">
      <c r="A28" s="313"/>
      <c r="B28" s="314"/>
      <c r="C28" s="85"/>
      <c r="D28" s="85"/>
      <c r="E28" s="85"/>
      <c r="F28" s="85"/>
      <c r="G28" s="85"/>
      <c r="H28" s="4"/>
      <c r="I28" s="4"/>
    </row>
    <row r="29" spans="1:9" ht="15" x14ac:dyDescent="0.2">
      <c r="A29" s="313"/>
      <c r="B29" s="314"/>
      <c r="C29" s="85"/>
      <c r="D29" s="85"/>
      <c r="E29" s="85"/>
      <c r="F29" s="85"/>
      <c r="G29" s="85"/>
      <c r="H29" s="4"/>
      <c r="I29" s="4"/>
    </row>
    <row r="30" spans="1:9" ht="15" x14ac:dyDescent="0.2">
      <c r="A30" s="313"/>
      <c r="B30" s="314"/>
      <c r="C30" s="85"/>
      <c r="D30" s="85"/>
      <c r="E30" s="85"/>
      <c r="F30" s="85"/>
      <c r="G30" s="85"/>
      <c r="H30" s="4"/>
      <c r="I30" s="4"/>
    </row>
    <row r="31" spans="1:9" ht="15" x14ac:dyDescent="0.2">
      <c r="A31" s="313"/>
      <c r="B31" s="314"/>
      <c r="C31" s="85"/>
      <c r="D31" s="85"/>
      <c r="E31" s="85"/>
      <c r="F31" s="85"/>
      <c r="G31" s="85"/>
      <c r="H31" s="4"/>
      <c r="I31" s="4"/>
    </row>
    <row r="32" spans="1:9" ht="15" x14ac:dyDescent="0.2">
      <c r="A32" s="313"/>
      <c r="B32" s="314"/>
      <c r="C32" s="85"/>
      <c r="D32" s="85"/>
      <c r="E32" s="85"/>
      <c r="F32" s="85"/>
      <c r="G32" s="85"/>
      <c r="H32" s="4"/>
      <c r="I32" s="4"/>
    </row>
    <row r="33" spans="1:9" ht="15" x14ac:dyDescent="0.2">
      <c r="A33" s="313"/>
      <c r="B33" s="314"/>
      <c r="C33" s="85"/>
      <c r="D33" s="85"/>
      <c r="E33" s="85"/>
      <c r="F33" s="85"/>
      <c r="G33" s="85"/>
      <c r="H33" s="4"/>
      <c r="I33" s="4"/>
    </row>
    <row r="34" spans="1:9" ht="15" x14ac:dyDescent="0.3">
      <c r="A34" s="313"/>
      <c r="B34" s="315"/>
      <c r="C34" s="97"/>
      <c r="D34" s="97"/>
      <c r="E34" s="97"/>
      <c r="F34" s="97"/>
      <c r="G34" s="97" t="s">
        <v>311</v>
      </c>
      <c r="H34" s="84">
        <f>SUM(H9:H33)</f>
        <v>0</v>
      </c>
      <c r="I34" s="84">
        <f>SUM(I9:I33)</f>
        <v>0</v>
      </c>
    </row>
    <row r="35" spans="1:9" ht="15" x14ac:dyDescent="0.3">
      <c r="A35" s="44"/>
      <c r="B35" s="44"/>
      <c r="C35" s="44"/>
      <c r="D35" s="44"/>
      <c r="E35" s="44"/>
      <c r="F35" s="44"/>
      <c r="G35" s="2"/>
      <c r="H35" s="2"/>
    </row>
    <row r="36" spans="1:9" ht="15" x14ac:dyDescent="0.3">
      <c r="A36" s="192" t="s">
        <v>409</v>
      </c>
      <c r="B36" s="44"/>
      <c r="C36" s="44"/>
      <c r="D36" s="44"/>
      <c r="E36" s="44"/>
      <c r="F36" s="44"/>
      <c r="G36" s="2"/>
      <c r="H36" s="2"/>
    </row>
    <row r="37" spans="1:9" ht="15" x14ac:dyDescent="0.3">
      <c r="A37" s="192"/>
      <c r="B37" s="44"/>
      <c r="C37" s="44"/>
      <c r="D37" s="44"/>
      <c r="E37" s="44"/>
      <c r="F37" s="44"/>
      <c r="G37" s="2"/>
      <c r="H37" s="2"/>
    </row>
    <row r="38" spans="1:9" ht="15" x14ac:dyDescent="0.3">
      <c r="A38" s="192"/>
      <c r="B38" s="2"/>
      <c r="C38" s="2"/>
      <c r="D38" s="2"/>
      <c r="E38" s="2"/>
      <c r="F38" s="2"/>
      <c r="G38" s="2"/>
      <c r="H38" s="2"/>
    </row>
    <row r="39" spans="1:9" ht="15" x14ac:dyDescent="0.3">
      <c r="A39" s="192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67" t="s">
        <v>96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67"/>
      <c r="B44" s="67" t="s">
        <v>254</v>
      </c>
      <c r="C44" s="67"/>
      <c r="D44" s="67"/>
      <c r="E44" s="67"/>
      <c r="F44" s="67"/>
      <c r="G44" s="2"/>
      <c r="H44" s="12"/>
    </row>
    <row r="45" spans="1:9" ht="15" x14ac:dyDescent="0.3">
      <c r="A45" s="2"/>
      <c r="B45" s="2" t="s">
        <v>253</v>
      </c>
      <c r="C45" s="2"/>
      <c r="D45" s="2"/>
      <c r="E45" s="2"/>
      <c r="F45" s="2"/>
      <c r="G45" s="2"/>
      <c r="H45" s="12"/>
    </row>
    <row r="46" spans="1:9" x14ac:dyDescent="0.2">
      <c r="A46" s="64"/>
      <c r="B46" s="64" t="s">
        <v>127</v>
      </c>
      <c r="C46" s="64"/>
      <c r="D46" s="64"/>
      <c r="E46" s="64"/>
      <c r="F46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A5" sqref="A5"/>
    </sheetView>
  </sheetViews>
  <sheetFormatPr defaultRowHeight="12.75" x14ac:dyDescent="0.2"/>
  <cols>
    <col min="1" max="1" width="5.42578125" style="177" customWidth="1"/>
    <col min="2" max="2" width="13.140625" style="177" customWidth="1"/>
    <col min="3" max="3" width="15.140625" style="177" customWidth="1"/>
    <col min="4" max="4" width="18" style="177" customWidth="1"/>
    <col min="5" max="5" width="20.5703125" style="177" customWidth="1"/>
    <col min="6" max="6" width="21.28515625" style="177" customWidth="1"/>
    <col min="7" max="7" width="15.140625" style="177" customWidth="1"/>
    <col min="8" max="8" width="15.5703125" style="177" customWidth="1"/>
    <col min="9" max="9" width="13.42578125" style="177" customWidth="1"/>
    <col min="10" max="10" width="0" style="177" hidden="1" customWidth="1"/>
    <col min="11" max="16384" width="9.140625" style="177"/>
  </cols>
  <sheetData>
    <row r="1" spans="1:10" ht="15" x14ac:dyDescent="0.3">
      <c r="A1" s="72" t="s">
        <v>410</v>
      </c>
      <c r="B1" s="72"/>
      <c r="C1" s="75"/>
      <c r="D1" s="75"/>
      <c r="E1" s="75"/>
      <c r="F1" s="75"/>
      <c r="G1" s="551" t="s">
        <v>97</v>
      </c>
      <c r="H1" s="551"/>
    </row>
    <row r="2" spans="1:10" ht="15" x14ac:dyDescent="0.3">
      <c r="A2" s="74" t="s">
        <v>128</v>
      </c>
      <c r="B2" s="72"/>
      <c r="C2" s="75"/>
      <c r="D2" s="75"/>
      <c r="E2" s="75"/>
      <c r="F2" s="75"/>
      <c r="G2" s="549" t="str">
        <f>'ფორმა N1'!K2</f>
        <v>09/01/2020-09/21/2020</v>
      </c>
      <c r="H2" s="549"/>
    </row>
    <row r="3" spans="1:10" ht="15" x14ac:dyDescent="0.3">
      <c r="A3" s="74"/>
      <c r="B3" s="74"/>
      <c r="C3" s="74"/>
      <c r="D3" s="74"/>
      <c r="E3" s="74"/>
      <c r="F3" s="74"/>
      <c r="G3" s="249"/>
      <c r="H3" s="249"/>
    </row>
    <row r="4" spans="1:10" ht="15" x14ac:dyDescent="0.3">
      <c r="A4" s="75" t="s">
        <v>257</v>
      </c>
      <c r="B4" s="75"/>
      <c r="C4" s="75"/>
      <c r="D4" s="75"/>
      <c r="E4" s="75"/>
      <c r="F4" s="75"/>
      <c r="G4" s="74"/>
      <c r="H4" s="74"/>
    </row>
    <row r="5" spans="1:10" ht="15" x14ac:dyDescent="0.3">
      <c r="A5" s="374" t="str">
        <f>'ფორმა N1'!A5</f>
        <v>მპგ "ევროპული საქართველო-მოძრაობა თავისუფლებისთვის"</v>
      </c>
      <c r="B5" s="78"/>
      <c r="C5" s="78"/>
      <c r="D5" s="78"/>
      <c r="E5" s="78"/>
      <c r="F5" s="78"/>
      <c r="G5" s="79"/>
      <c r="H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</row>
    <row r="7" spans="1:10" ht="15" x14ac:dyDescent="0.2">
      <c r="A7" s="248"/>
      <c r="B7" s="248"/>
      <c r="C7" s="248"/>
      <c r="D7" s="248"/>
      <c r="E7" s="248"/>
      <c r="F7" s="248"/>
      <c r="G7" s="76"/>
      <c r="H7" s="76"/>
    </row>
    <row r="8" spans="1:10" ht="30" x14ac:dyDescent="0.2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320</v>
      </c>
      <c r="F8" s="88" t="s">
        <v>314</v>
      </c>
      <c r="G8" s="77" t="s">
        <v>10</v>
      </c>
      <c r="H8" s="77" t="s">
        <v>9</v>
      </c>
      <c r="J8" s="204" t="s">
        <v>319</v>
      </c>
    </row>
    <row r="9" spans="1:10" ht="15" x14ac:dyDescent="0.2">
      <c r="A9" s="96"/>
      <c r="B9" s="96"/>
      <c r="C9" s="96"/>
      <c r="D9" s="96"/>
      <c r="E9" s="96"/>
      <c r="F9" s="96"/>
      <c r="G9" s="4"/>
      <c r="H9" s="4"/>
      <c r="J9" s="204" t="s">
        <v>0</v>
      </c>
    </row>
    <row r="10" spans="1:10" ht="15" x14ac:dyDescent="0.2">
      <c r="A10" s="96"/>
      <c r="B10" s="96"/>
      <c r="C10" s="96"/>
      <c r="D10" s="96"/>
      <c r="E10" s="96"/>
      <c r="F10" s="96"/>
      <c r="G10" s="4"/>
      <c r="H10" s="4"/>
    </row>
    <row r="11" spans="1:10" ht="15" x14ac:dyDescent="0.2">
      <c r="A11" s="85"/>
      <c r="B11" s="85"/>
      <c r="C11" s="85"/>
      <c r="D11" s="85"/>
      <c r="E11" s="85"/>
      <c r="F11" s="85"/>
      <c r="G11" s="4"/>
      <c r="H11" s="4"/>
    </row>
    <row r="12" spans="1:10" ht="15" x14ac:dyDescent="0.2">
      <c r="A12" s="85"/>
      <c r="B12" s="85"/>
      <c r="C12" s="85"/>
      <c r="D12" s="85"/>
      <c r="E12" s="85"/>
      <c r="F12" s="85"/>
      <c r="G12" s="4"/>
      <c r="H12" s="4"/>
    </row>
    <row r="13" spans="1:10" ht="15" x14ac:dyDescent="0.2">
      <c r="A13" s="85"/>
      <c r="B13" s="85"/>
      <c r="C13" s="85"/>
      <c r="D13" s="85"/>
      <c r="E13" s="85"/>
      <c r="F13" s="85"/>
      <c r="G13" s="4"/>
      <c r="H13" s="4"/>
    </row>
    <row r="14" spans="1:10" ht="15" x14ac:dyDescent="0.2">
      <c r="A14" s="85"/>
      <c r="B14" s="85"/>
      <c r="C14" s="85"/>
      <c r="D14" s="85"/>
      <c r="E14" s="85"/>
      <c r="F14" s="85"/>
      <c r="G14" s="4"/>
      <c r="H14" s="4"/>
    </row>
    <row r="15" spans="1:10" ht="15" x14ac:dyDescent="0.2">
      <c r="A15" s="85"/>
      <c r="B15" s="85"/>
      <c r="C15" s="85"/>
      <c r="D15" s="85"/>
      <c r="E15" s="85"/>
      <c r="F15" s="85"/>
      <c r="G15" s="4"/>
      <c r="H15" s="4"/>
    </row>
    <row r="16" spans="1:10" ht="15" x14ac:dyDescent="0.2">
      <c r="A16" s="85"/>
      <c r="B16" s="85"/>
      <c r="C16" s="85"/>
      <c r="D16" s="85"/>
      <c r="E16" s="85"/>
      <c r="F16" s="85"/>
      <c r="G16" s="4"/>
      <c r="H16" s="4"/>
    </row>
    <row r="17" spans="1:8" ht="15" x14ac:dyDescent="0.2">
      <c r="A17" s="85"/>
      <c r="B17" s="85"/>
      <c r="C17" s="85"/>
      <c r="D17" s="85"/>
      <c r="E17" s="85"/>
      <c r="F17" s="85"/>
      <c r="G17" s="4"/>
      <c r="H17" s="4"/>
    </row>
    <row r="18" spans="1:8" ht="15" x14ac:dyDescent="0.2">
      <c r="A18" s="85"/>
      <c r="B18" s="85"/>
      <c r="C18" s="85"/>
      <c r="D18" s="85"/>
      <c r="E18" s="85"/>
      <c r="F18" s="85"/>
      <c r="G18" s="4"/>
      <c r="H18" s="4"/>
    </row>
    <row r="19" spans="1:8" ht="15" x14ac:dyDescent="0.2">
      <c r="A19" s="85"/>
      <c r="B19" s="85"/>
      <c r="C19" s="85"/>
      <c r="D19" s="85"/>
      <c r="E19" s="85"/>
      <c r="F19" s="85"/>
      <c r="G19" s="4"/>
      <c r="H19" s="4"/>
    </row>
    <row r="20" spans="1:8" ht="15" x14ac:dyDescent="0.2">
      <c r="A20" s="85"/>
      <c r="B20" s="85"/>
      <c r="C20" s="85"/>
      <c r="D20" s="85"/>
      <c r="E20" s="85"/>
      <c r="F20" s="85"/>
      <c r="G20" s="4"/>
      <c r="H20" s="4"/>
    </row>
    <row r="21" spans="1:8" ht="15" x14ac:dyDescent="0.2">
      <c r="A21" s="85"/>
      <c r="B21" s="85"/>
      <c r="C21" s="85"/>
      <c r="D21" s="85"/>
      <c r="E21" s="85"/>
      <c r="F21" s="85"/>
      <c r="G21" s="4"/>
      <c r="H21" s="4"/>
    </row>
    <row r="22" spans="1:8" ht="15" x14ac:dyDescent="0.2">
      <c r="A22" s="85"/>
      <c r="B22" s="85"/>
      <c r="C22" s="85"/>
      <c r="D22" s="85"/>
      <c r="E22" s="85"/>
      <c r="F22" s="85"/>
      <c r="G22" s="4"/>
      <c r="H22" s="4"/>
    </row>
    <row r="23" spans="1:8" ht="15" x14ac:dyDescent="0.2">
      <c r="A23" s="85"/>
      <c r="B23" s="85"/>
      <c r="C23" s="85"/>
      <c r="D23" s="85"/>
      <c r="E23" s="85"/>
      <c r="F23" s="85"/>
      <c r="G23" s="4"/>
      <c r="H23" s="4"/>
    </row>
    <row r="24" spans="1:8" ht="15" x14ac:dyDescent="0.2">
      <c r="A24" s="85"/>
      <c r="B24" s="85"/>
      <c r="C24" s="85"/>
      <c r="D24" s="85"/>
      <c r="E24" s="85"/>
      <c r="F24" s="85"/>
      <c r="G24" s="4"/>
      <c r="H24" s="4"/>
    </row>
    <row r="25" spans="1:8" ht="15" x14ac:dyDescent="0.2">
      <c r="A25" s="85"/>
      <c r="B25" s="85"/>
      <c r="C25" s="85"/>
      <c r="D25" s="85"/>
      <c r="E25" s="85"/>
      <c r="F25" s="85"/>
      <c r="G25" s="4"/>
      <c r="H25" s="4"/>
    </row>
    <row r="26" spans="1:8" ht="15" x14ac:dyDescent="0.2">
      <c r="A26" s="85"/>
      <c r="B26" s="85"/>
      <c r="C26" s="85"/>
      <c r="D26" s="85"/>
      <c r="E26" s="85"/>
      <c r="F26" s="85"/>
      <c r="G26" s="4"/>
      <c r="H26" s="4"/>
    </row>
    <row r="27" spans="1:8" ht="15" x14ac:dyDescent="0.2">
      <c r="A27" s="85"/>
      <c r="B27" s="85"/>
      <c r="C27" s="85"/>
      <c r="D27" s="85"/>
      <c r="E27" s="85"/>
      <c r="F27" s="85"/>
      <c r="G27" s="4"/>
      <c r="H27" s="4"/>
    </row>
    <row r="28" spans="1:8" ht="15" x14ac:dyDescent="0.2">
      <c r="A28" s="85"/>
      <c r="B28" s="85"/>
      <c r="C28" s="85"/>
      <c r="D28" s="85"/>
      <c r="E28" s="85"/>
      <c r="F28" s="85"/>
      <c r="G28" s="4"/>
      <c r="H28" s="4"/>
    </row>
    <row r="29" spans="1:8" ht="15" x14ac:dyDescent="0.2">
      <c r="A29" s="85"/>
      <c r="B29" s="85"/>
      <c r="C29" s="85"/>
      <c r="D29" s="85"/>
      <c r="E29" s="85"/>
      <c r="F29" s="85"/>
      <c r="G29" s="4"/>
      <c r="H29" s="4"/>
    </row>
    <row r="30" spans="1:8" ht="15" x14ac:dyDescent="0.2">
      <c r="A30" s="85"/>
      <c r="B30" s="85"/>
      <c r="C30" s="85"/>
      <c r="D30" s="85"/>
      <c r="E30" s="85"/>
      <c r="F30" s="85"/>
      <c r="G30" s="4"/>
      <c r="H30" s="4"/>
    </row>
    <row r="31" spans="1:8" ht="15" x14ac:dyDescent="0.2">
      <c r="A31" s="85"/>
      <c r="B31" s="85"/>
      <c r="C31" s="85"/>
      <c r="D31" s="85"/>
      <c r="E31" s="85"/>
      <c r="F31" s="85"/>
      <c r="G31" s="4"/>
      <c r="H31" s="4"/>
    </row>
    <row r="32" spans="1:8" ht="15" x14ac:dyDescent="0.2">
      <c r="A32" s="85"/>
      <c r="B32" s="85"/>
      <c r="C32" s="85"/>
      <c r="D32" s="85"/>
      <c r="E32" s="85"/>
      <c r="F32" s="85"/>
      <c r="G32" s="4"/>
      <c r="H32" s="4"/>
    </row>
    <row r="33" spans="1:9" ht="15" x14ac:dyDescent="0.2">
      <c r="A33" s="85"/>
      <c r="B33" s="85"/>
      <c r="C33" s="85"/>
      <c r="D33" s="85"/>
      <c r="E33" s="85"/>
      <c r="F33" s="85"/>
      <c r="G33" s="4"/>
      <c r="H33" s="4"/>
    </row>
    <row r="34" spans="1:9" ht="15" x14ac:dyDescent="0.3">
      <c r="A34" s="85"/>
      <c r="B34" s="97"/>
      <c r="C34" s="97"/>
      <c r="D34" s="97"/>
      <c r="E34" s="97"/>
      <c r="F34" s="97" t="s">
        <v>318</v>
      </c>
      <c r="G34" s="84">
        <f>SUM(G9:G33)</f>
        <v>0</v>
      </c>
      <c r="H34" s="84">
        <f>SUM(H9:H33)</f>
        <v>0</v>
      </c>
    </row>
    <row r="35" spans="1:9" ht="15" x14ac:dyDescent="0.3">
      <c r="A35" s="202"/>
      <c r="B35" s="202"/>
      <c r="C35" s="202"/>
      <c r="D35" s="202"/>
      <c r="E35" s="202"/>
      <c r="F35" s="202"/>
      <c r="G35" s="202"/>
      <c r="H35" s="176"/>
      <c r="I35" s="176"/>
    </row>
    <row r="36" spans="1:9" ht="15" x14ac:dyDescent="0.3">
      <c r="A36" s="203" t="s">
        <v>411</v>
      </c>
      <c r="B36" s="203"/>
      <c r="C36" s="202"/>
      <c r="D36" s="202"/>
      <c r="E36" s="202"/>
      <c r="F36" s="202"/>
      <c r="G36" s="202"/>
      <c r="H36" s="176"/>
      <c r="I36" s="176"/>
    </row>
    <row r="37" spans="1:9" ht="15" x14ac:dyDescent="0.3">
      <c r="A37" s="203"/>
      <c r="B37" s="203"/>
      <c r="C37" s="202"/>
      <c r="D37" s="202"/>
      <c r="E37" s="202"/>
      <c r="F37" s="202"/>
      <c r="G37" s="202"/>
      <c r="H37" s="176"/>
      <c r="I37" s="176"/>
    </row>
    <row r="38" spans="1:9" ht="15" x14ac:dyDescent="0.3">
      <c r="A38" s="203"/>
      <c r="B38" s="203"/>
      <c r="C38" s="176"/>
      <c r="D38" s="176"/>
      <c r="E38" s="176"/>
      <c r="F38" s="176"/>
      <c r="G38" s="176"/>
      <c r="H38" s="176"/>
      <c r="I38" s="176"/>
    </row>
    <row r="39" spans="1:9" ht="15" x14ac:dyDescent="0.3">
      <c r="A39" s="203"/>
      <c r="B39" s="203"/>
      <c r="C39" s="176"/>
      <c r="D39" s="176"/>
      <c r="E39" s="176"/>
      <c r="F39" s="176"/>
      <c r="G39" s="176"/>
      <c r="H39" s="176"/>
      <c r="I39" s="176"/>
    </row>
    <row r="40" spans="1:9" x14ac:dyDescent="0.2">
      <c r="A40" s="200"/>
      <c r="B40" s="200"/>
      <c r="C40" s="200"/>
      <c r="D40" s="200"/>
      <c r="E40" s="200"/>
      <c r="F40" s="200"/>
      <c r="G40" s="200"/>
      <c r="H40" s="200"/>
      <c r="I40" s="200"/>
    </row>
    <row r="41" spans="1:9" ht="15" x14ac:dyDescent="0.3">
      <c r="A41" s="182" t="s">
        <v>96</v>
      </c>
      <c r="B41" s="182"/>
      <c r="C41" s="176"/>
      <c r="D41" s="176"/>
      <c r="E41" s="176"/>
      <c r="F41" s="176"/>
      <c r="G41" s="176"/>
      <c r="H41" s="176"/>
      <c r="I41" s="176"/>
    </row>
    <row r="42" spans="1:9" ht="15" x14ac:dyDescent="0.3">
      <c r="A42" s="176"/>
      <c r="B42" s="176"/>
      <c r="C42" s="176"/>
      <c r="D42" s="176"/>
      <c r="E42" s="176"/>
      <c r="F42" s="176"/>
      <c r="G42" s="176"/>
      <c r="H42" s="176"/>
      <c r="I42" s="176"/>
    </row>
    <row r="43" spans="1:9" ht="15" x14ac:dyDescent="0.3">
      <c r="A43" s="176"/>
      <c r="B43" s="176"/>
      <c r="C43" s="176"/>
      <c r="D43" s="176"/>
      <c r="E43" s="176"/>
      <c r="F43" s="176"/>
      <c r="G43" s="176"/>
      <c r="H43" s="176"/>
      <c r="I43" s="183"/>
    </row>
    <row r="44" spans="1:9" ht="15" x14ac:dyDescent="0.3">
      <c r="A44" s="182"/>
      <c r="B44" s="182"/>
      <c r="C44" s="182" t="s">
        <v>376</v>
      </c>
      <c r="D44" s="182"/>
      <c r="E44" s="202"/>
      <c r="F44" s="182"/>
      <c r="G44" s="182"/>
      <c r="H44" s="176"/>
      <c r="I44" s="183"/>
    </row>
    <row r="45" spans="1:9" ht="15" x14ac:dyDescent="0.3">
      <c r="A45" s="176"/>
      <c r="B45" s="176"/>
      <c r="C45" s="176" t="s">
        <v>253</v>
      </c>
      <c r="D45" s="176"/>
      <c r="E45" s="176"/>
      <c r="F45" s="176"/>
      <c r="G45" s="176"/>
      <c r="H45" s="176"/>
      <c r="I45" s="183"/>
    </row>
    <row r="46" spans="1:9" x14ac:dyDescent="0.2">
      <c r="A46" s="184"/>
      <c r="B46" s="184"/>
      <c r="C46" s="184" t="s">
        <v>127</v>
      </c>
      <c r="D46" s="184"/>
      <c r="E46" s="184"/>
      <c r="F46" s="184"/>
      <c r="G46" s="18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ngogolidze</cp:lastModifiedBy>
  <cp:lastPrinted>2020-09-24T09:13:15Z</cp:lastPrinted>
  <dcterms:created xsi:type="dcterms:W3CDTF">2011-12-27T13:20:18Z</dcterms:created>
  <dcterms:modified xsi:type="dcterms:W3CDTF">2020-10-07T10:04:01Z</dcterms:modified>
</cp:coreProperties>
</file>