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0" yWindow="60" windowWidth="20730" windowHeight="11700" tabRatio="954" firstSheet="5" activeTab="18"/>
  </bookViews>
  <sheets>
    <sheet name="ფორმა N1" sheetId="42" r:id="rId1"/>
    <sheet name="ფორმა N2" sheetId="3" r:id="rId2"/>
    <sheet name="ფორმა N3" sheetId="7" r:id="rId3"/>
    <sheet name="ფორმა N4" sheetId="40" r:id="rId4"/>
    <sheet name="ფორმა N5" sheetId="47" r:id="rId5"/>
    <sheet name="ფორმა N5.1" sheetId="27" r:id="rId6"/>
    <sheet name="ფორმა 5.2" sheetId="43" r:id="rId7"/>
    <sheet name="ფორმა N5.3" sheetId="44" r:id="rId8"/>
    <sheet name="ფორმა 5.4" sheetId="45" r:id="rId9"/>
    <sheet name="ფორმა 5.5" sheetId="46" r:id="rId10"/>
    <sheet name="ფორმა N7" sheetId="12" r:id="rId11"/>
    <sheet name="ფორმა N8" sheetId="9" r:id="rId12"/>
    <sheet name="ფორმა N 8.1" sheetId="18" r:id="rId13"/>
    <sheet name="ფორმა N9" sheetId="10" r:id="rId14"/>
    <sheet name="ფორმა 9.1" sheetId="48" r:id="rId15"/>
    <sheet name="ფორმა 9.2" sheetId="49" r:id="rId16"/>
    <sheet name="ფორმა 9.6" sheetId="39" r:id="rId17"/>
    <sheet name="ფორმა N 9.7" sheetId="35" r:id="rId18"/>
    <sheet name="შემაჯამებელი ფორმა" sheetId="50" r:id="rId19"/>
    <sheet name="Validation" sheetId="13" state="veryHidden" r:id="rId20"/>
  </sheets>
  <externalReferences>
    <externalReference r:id="rId21"/>
    <externalReference r:id="rId22"/>
  </externalReferences>
  <definedNames>
    <definedName name="_xlnm._FilterDatabase" localSheetId="0" hidden="1">'ფორმა N1'!$A$8:$L$8</definedName>
    <definedName name="_xlnm._FilterDatabase" localSheetId="1" hidden="1">'ფორმა N2'!$A$8:$I$8</definedName>
    <definedName name="_xlnm._FilterDatabase" localSheetId="2" hidden="1">'ფორმა N3'!$A$8:$E$14</definedName>
    <definedName name="_xlnm._FilterDatabase" localSheetId="3" hidden="1">'ფორმა N4'!$A$10:$D$65</definedName>
    <definedName name="_xlnm._FilterDatabase" localSheetId="4" hidden="1">'ფორმა N5'!$A$8:$D$11</definedName>
    <definedName name="_xlnm._FilterDatabase" localSheetId="5" hidden="1">'ფორმა N5.1'!$B$9:$D$24</definedName>
    <definedName name="Date" localSheetId="8">#REF!</definedName>
    <definedName name="Date" localSheetId="9">#REF!</definedName>
    <definedName name="Date" localSheetId="14">#REF!</definedName>
    <definedName name="Date" localSheetId="15">#REF!</definedName>
    <definedName name="Date" localSheetId="16">#REF!</definedName>
    <definedName name="Date" localSheetId="17">#REF!</definedName>
    <definedName name="Date" localSheetId="0">#REF!</definedName>
    <definedName name="Date" localSheetId="3">#REF!</definedName>
    <definedName name="Date" localSheetId="4">#REF!</definedName>
    <definedName name="Date" localSheetId="5">#REF!</definedName>
    <definedName name="Date" localSheetId="18">#REF!</definedName>
    <definedName name="Date">#REF!</definedName>
    <definedName name="_xlnm.Print_Area" localSheetId="6">'ფორმა 5.2'!$A$1:$I$29</definedName>
    <definedName name="_xlnm.Print_Area" localSheetId="8">'ფორმა 5.4'!$A$1:$H$28</definedName>
    <definedName name="_xlnm.Print_Area" localSheetId="9">'ფორმა 5.5'!$A$1:$M$131</definedName>
    <definedName name="_xlnm.Print_Area" localSheetId="14">'ფორმა 9.1'!$A$1:$I$197</definedName>
    <definedName name="_xlnm.Print_Area" localSheetId="15">'ფორმა 9.2'!$A$1:$K$61</definedName>
    <definedName name="_xlnm.Print_Area" localSheetId="16">'ფორმა 9.6'!$A$1:$I$22</definedName>
    <definedName name="_xlnm.Print_Area" localSheetId="12">'ფორმა N 8.1'!$A$1:$H$27</definedName>
    <definedName name="_xlnm.Print_Area" localSheetId="17">'ფორმა N 9.7'!$A$1:$I$173</definedName>
    <definedName name="_xlnm.Print_Area" localSheetId="0">'ფორმა N1'!$A$1:$L$55</definedName>
    <definedName name="_xlnm.Print_Area" localSheetId="1">'ფორმა N2'!$A$1:$D$46</definedName>
    <definedName name="_xlnm.Print_Area" localSheetId="2">'ფორმა N3'!$A$1:$D$46</definedName>
    <definedName name="_xlnm.Print_Area" localSheetId="3">'ფორმა N4'!$A$1:$D$91</definedName>
    <definedName name="_xlnm.Print_Area" localSheetId="4">'ფორმა N5'!$A$1:$D$87</definedName>
    <definedName name="_xlnm.Print_Area" localSheetId="5">'ფორმა N5.1'!$A$1:$D$38</definedName>
    <definedName name="_xlnm.Print_Area" localSheetId="10">'ფორმა N7'!$A$1:$D$90</definedName>
    <definedName name="_xlnm.Print_Area" localSheetId="11">'ფორმა N8'!$A$1:$J$27</definedName>
    <definedName name="_xlnm.Print_Area" localSheetId="13">'ფორმა N9'!$A$1:$K$52</definedName>
    <definedName name="_xlnm.Print_Area" localSheetId="18">'შემაჯამებელი ფორმა'!$A$1:$C$35</definedName>
  </definedNames>
  <calcPr calcId="145621"/>
</workbook>
</file>

<file path=xl/calcChain.xml><?xml version="1.0" encoding="utf-8"?>
<calcChain xmlns="http://schemas.openxmlformats.org/spreadsheetml/2006/main">
  <c r="I47" i="12" l="1"/>
  <c r="C43" i="47" l="1"/>
  <c r="C42" i="40"/>
  <c r="C17" i="27"/>
  <c r="C53" i="47"/>
  <c r="C19" i="47" l="1"/>
  <c r="C55" i="40"/>
  <c r="C50" i="47"/>
  <c r="D13" i="40" l="1"/>
  <c r="C13" i="40"/>
  <c r="D28" i="12"/>
  <c r="D66" i="12"/>
  <c r="D47" i="12"/>
  <c r="D27" i="12"/>
  <c r="D18" i="12"/>
  <c r="D50" i="47" l="1"/>
  <c r="C38" i="40"/>
  <c r="D38" i="40"/>
  <c r="D46" i="40"/>
  <c r="D42" i="40"/>
  <c r="C28" i="12" l="1"/>
  <c r="C18" i="12"/>
  <c r="G47" i="12" l="1"/>
  <c r="I11" i="9" l="1"/>
  <c r="I12" i="9"/>
  <c r="I13" i="9"/>
  <c r="I14" i="9"/>
  <c r="I15" i="9"/>
  <c r="I10" i="9"/>
  <c r="D12" i="7"/>
  <c r="C17" i="7"/>
  <c r="C13" i="7"/>
  <c r="C12" i="7" s="1"/>
  <c r="I31" i="10"/>
  <c r="J31" i="10"/>
  <c r="J16" i="10"/>
  <c r="I16" i="10"/>
  <c r="J15" i="10"/>
  <c r="I15" i="10"/>
  <c r="C16" i="10"/>
  <c r="C25" i="50" l="1"/>
  <c r="C24" i="50"/>
  <c r="C23" i="50"/>
  <c r="C22" i="50"/>
  <c r="C21" i="50"/>
  <c r="C19" i="50"/>
  <c r="C18" i="50"/>
  <c r="C14" i="50"/>
  <c r="C12" i="50"/>
  <c r="C2" i="50" l="1"/>
  <c r="A6" i="50"/>
  <c r="C20" i="50"/>
  <c r="I2" i="35" l="1"/>
  <c r="I2" i="39"/>
  <c r="K2" i="49"/>
  <c r="I2" i="48"/>
  <c r="I2" i="10"/>
  <c r="G2" i="18"/>
  <c r="I2" i="9"/>
  <c r="D2" i="12"/>
  <c r="L3" i="46"/>
  <c r="G2" i="45"/>
  <c r="G2" i="44"/>
  <c r="I2" i="43"/>
  <c r="C2" i="27"/>
  <c r="C2" i="47"/>
  <c r="C2" i="40"/>
  <c r="C2" i="7"/>
  <c r="C2" i="3"/>
  <c r="A5" i="35"/>
  <c r="A5" i="39"/>
  <c r="A5" i="49"/>
  <c r="A5" i="48"/>
  <c r="A5" i="10"/>
  <c r="A5" i="18"/>
  <c r="A5" i="9"/>
  <c r="A5" i="12"/>
  <c r="A6" i="46"/>
  <c r="A5" i="45"/>
  <c r="A5" i="44"/>
  <c r="A5" i="43"/>
  <c r="A5" i="47"/>
  <c r="A7" i="40"/>
  <c r="A5" i="7"/>
  <c r="A5" i="3"/>
  <c r="A5" i="27" s="1"/>
  <c r="I163" i="35" l="1"/>
  <c r="I16" i="44" l="1"/>
  <c r="H16" i="44"/>
  <c r="D31" i="7" l="1"/>
  <c r="C31" i="7"/>
  <c r="D27" i="7"/>
  <c r="C27" i="7"/>
  <c r="C26" i="7" s="1"/>
  <c r="D26" i="7"/>
  <c r="D19" i="7"/>
  <c r="C19" i="7"/>
  <c r="D16" i="7"/>
  <c r="C16" i="7"/>
  <c r="D10" i="7"/>
  <c r="D9" i="7" s="1"/>
  <c r="D31" i="3"/>
  <c r="C31" i="3"/>
  <c r="C10" i="7" l="1"/>
  <c r="C9" i="7" s="1"/>
  <c r="D73" i="47"/>
  <c r="C73" i="47"/>
  <c r="D65" i="47"/>
  <c r="D59" i="47"/>
  <c r="C59" i="47"/>
  <c r="D54" i="47"/>
  <c r="C54" i="47"/>
  <c r="D48" i="47"/>
  <c r="C48" i="47"/>
  <c r="D37" i="47"/>
  <c r="C37" i="47"/>
  <c r="D33" i="47"/>
  <c r="C33" i="47"/>
  <c r="D24" i="47"/>
  <c r="D18" i="47" s="1"/>
  <c r="C24" i="47"/>
  <c r="C18" i="47" s="1"/>
  <c r="D15" i="47"/>
  <c r="C15" i="47"/>
  <c r="D10" i="47"/>
  <c r="C10" i="47"/>
  <c r="C14" i="47" l="1"/>
  <c r="C9" i="47" s="1"/>
  <c r="D14" i="47"/>
  <c r="D9" i="47" s="1"/>
  <c r="L117" i="46"/>
  <c r="H16" i="45"/>
  <c r="G16" i="45"/>
  <c r="I15" i="43"/>
  <c r="H15" i="43"/>
  <c r="G15" i="43"/>
  <c r="D27" i="3" l="1"/>
  <c r="C27" i="3"/>
  <c r="C12" i="3" l="1"/>
  <c r="D76" i="40" l="1"/>
  <c r="D67" i="40"/>
  <c r="D61" i="40"/>
  <c r="C61" i="40"/>
  <c r="D56" i="40"/>
  <c r="C56" i="40"/>
  <c r="D50" i="40"/>
  <c r="C50" i="40"/>
  <c r="D39" i="40"/>
  <c r="C11" i="50" s="1"/>
  <c r="C39" i="40"/>
  <c r="D35" i="40"/>
  <c r="C35" i="40"/>
  <c r="D26" i="40"/>
  <c r="D20" i="40" s="1"/>
  <c r="C26" i="40"/>
  <c r="C20" i="40" s="1"/>
  <c r="D17" i="40"/>
  <c r="C17" i="40"/>
  <c r="D12" i="40"/>
  <c r="C13" i="50" s="1"/>
  <c r="C12" i="40"/>
  <c r="A6" i="40"/>
  <c r="C16" i="40" l="1"/>
  <c r="C11" i="40" s="1"/>
  <c r="D16" i="40"/>
  <c r="D11" i="40" s="1"/>
  <c r="C10" i="50" l="1"/>
  <c r="G14" i="12"/>
  <c r="G15" i="12" s="1"/>
  <c r="H39" i="10"/>
  <c r="H36" i="10" s="1"/>
  <c r="H32" i="10"/>
  <c r="H24" i="10"/>
  <c r="H19" i="10"/>
  <c r="H17" i="10" s="1"/>
  <c r="H14" i="10"/>
  <c r="A4" i="39" l="1"/>
  <c r="A4" i="35" l="1"/>
  <c r="D25" i="27" l="1"/>
  <c r="C25" i="27"/>
  <c r="G15" i="18" l="1"/>
  <c r="G16" i="18" s="1"/>
  <c r="G14" i="18"/>
  <c r="G13" i="18"/>
  <c r="G12" i="18"/>
  <c r="G11" i="18"/>
  <c r="G10" i="18"/>
  <c r="A4" i="18"/>
  <c r="H10" i="10" l="1"/>
  <c r="H9" i="10" s="1"/>
  <c r="C64" i="12" l="1"/>
  <c r="D64" i="12"/>
  <c r="A4" i="10" l="1"/>
  <c r="A4" i="9"/>
  <c r="A4" i="12"/>
  <c r="A4" i="7"/>
  <c r="J24" i="10" l="1"/>
  <c r="I24" i="10"/>
  <c r="G24" i="10"/>
  <c r="F24" i="10"/>
  <c r="E24" i="10"/>
  <c r="D24" i="10"/>
  <c r="C24" i="10"/>
  <c r="B24" i="10"/>
  <c r="I39" i="10" l="1"/>
  <c r="I36" i="10" s="1"/>
  <c r="I32" i="10"/>
  <c r="I19" i="10"/>
  <c r="I17" i="10" s="1"/>
  <c r="I14" i="10"/>
  <c r="I10" i="10"/>
  <c r="G39" i="10"/>
  <c r="G36" i="10" s="1"/>
  <c r="G32" i="10"/>
  <c r="G19" i="10"/>
  <c r="G17" i="10" s="1"/>
  <c r="G14" i="10"/>
  <c r="G10" i="10"/>
  <c r="E39" i="10"/>
  <c r="E36" i="10" s="1"/>
  <c r="E32" i="10"/>
  <c r="E19" i="10"/>
  <c r="E17" i="10" s="1"/>
  <c r="E14" i="10"/>
  <c r="E10" i="10"/>
  <c r="C39" i="10"/>
  <c r="C36" i="10" s="1"/>
  <c r="C32" i="10"/>
  <c r="C19" i="10"/>
  <c r="C17" i="10" s="1"/>
  <c r="C14" i="10"/>
  <c r="C10" i="10"/>
  <c r="E9" i="10" l="1"/>
  <c r="G9" i="10"/>
  <c r="C9" i="10"/>
  <c r="I9" i="10"/>
  <c r="D45" i="12"/>
  <c r="C45" i="12"/>
  <c r="D34" i="12"/>
  <c r="C34" i="12"/>
  <c r="D11" i="12"/>
  <c r="C11" i="12"/>
  <c r="J39" i="10"/>
  <c r="J36" i="10" s="1"/>
  <c r="F39" i="10"/>
  <c r="F36" i="10" s="1"/>
  <c r="D39" i="10"/>
  <c r="D36" i="10" s="1"/>
  <c r="B39" i="10"/>
  <c r="B36" i="10" s="1"/>
  <c r="J32" i="10"/>
  <c r="F32" i="10"/>
  <c r="D32" i="10"/>
  <c r="B32" i="10"/>
  <c r="J19" i="10"/>
  <c r="J17" i="10" s="1"/>
  <c r="F19" i="10"/>
  <c r="F17" i="10" s="1"/>
  <c r="D19" i="10"/>
  <c r="D17" i="10" s="1"/>
  <c r="B19" i="10"/>
  <c r="B17" i="10" s="1"/>
  <c r="J14" i="10"/>
  <c r="F14" i="10"/>
  <c r="D14" i="10"/>
  <c r="B14" i="10"/>
  <c r="J10" i="10"/>
  <c r="F10" i="10"/>
  <c r="D10" i="10"/>
  <c r="B10" i="10"/>
  <c r="D19" i="3"/>
  <c r="C19" i="3"/>
  <c r="D16" i="3"/>
  <c r="C16" i="3"/>
  <c r="D12" i="3"/>
  <c r="C10" i="3" l="1"/>
  <c r="C26" i="3"/>
  <c r="D10" i="3"/>
  <c r="B9" i="10"/>
  <c r="D10" i="12"/>
  <c r="D44" i="12"/>
  <c r="J9" i="10"/>
  <c r="D26" i="3"/>
  <c r="C10" i="12"/>
  <c r="G11" i="12" s="1"/>
  <c r="H11" i="12" s="1"/>
  <c r="C44" i="12"/>
  <c r="D9" i="10"/>
  <c r="F9" i="10"/>
  <c r="H12" i="12" l="1"/>
  <c r="C9" i="3"/>
  <c r="D9" i="3"/>
  <c r="C17" i="50" s="1"/>
</calcChain>
</file>

<file path=xl/sharedStrings.xml><?xml version="1.0" encoding="utf-8"?>
<sst xmlns="http://schemas.openxmlformats.org/spreadsheetml/2006/main" count="3791" uniqueCount="1781">
  <si>
    <t>პრემია</t>
  </si>
  <si>
    <t>მივლინებები</t>
  </si>
  <si>
    <t>ოფისის ხარჯები</t>
  </si>
  <si>
    <t>წარმომადგენლობითი ხარჯები</t>
  </si>
  <si>
    <t>კვების ხარჯები</t>
  </si>
  <si>
    <t>სამედიცინო ხარჯები</t>
  </si>
  <si>
    <t>სხვა დანარჩენი საქონელი და მომსახურება</t>
  </si>
  <si>
    <t>სოციალური უზრუნველყოფა</t>
  </si>
  <si>
    <t>სხვა ხარჯები</t>
  </si>
  <si>
    <t>საკასო ხარჯი</t>
  </si>
  <si>
    <t>ფაქტობრივი ხარჯი</t>
  </si>
  <si>
    <t>ხარჯების ჩამონათვალი</t>
  </si>
  <si>
    <t>1.2.2.1</t>
  </si>
  <si>
    <t>1.2.2.2</t>
  </si>
  <si>
    <r>
      <t>საოფისე ავეჯი</t>
    </r>
    <r>
      <rPr>
        <b/>
        <sz val="5"/>
        <rFont val="Arial"/>
        <family val="2"/>
      </rPr>
      <t/>
    </r>
  </si>
  <si>
    <r>
      <t>კავშირგაბმულობის ხარჯი</t>
    </r>
    <r>
      <rPr>
        <sz val="5"/>
        <rFont val="Arial"/>
        <family val="2"/>
      </rPr>
      <t/>
    </r>
  </si>
  <si>
    <r>
      <t>საფოსტო მომსახურების ხარჯი</t>
    </r>
    <r>
      <rPr>
        <sz val="5"/>
        <rFont val="Arial"/>
        <family val="2"/>
      </rPr>
      <t/>
    </r>
  </si>
  <si>
    <r>
      <t>კომუნალური ხარჯი</t>
    </r>
    <r>
      <rPr>
        <sz val="5"/>
        <rFont val="Arial"/>
        <family val="2"/>
      </rPr>
      <t/>
    </r>
  </si>
  <si>
    <r>
      <t>ელექტროენერგიის ხარჯი</t>
    </r>
    <r>
      <rPr>
        <sz val="5"/>
        <rFont val="Arial"/>
        <family val="2"/>
      </rPr>
      <t/>
    </r>
  </si>
  <si>
    <r>
      <t>წყლის ხარჯი</t>
    </r>
    <r>
      <rPr>
        <sz val="5"/>
        <rFont val="Arial"/>
        <family val="2"/>
      </rPr>
      <t/>
    </r>
  </si>
  <si>
    <r>
      <t>ბუნებრივი და თხევადი აირის ხარჯი</t>
    </r>
    <r>
      <rPr>
        <sz val="5"/>
        <rFont val="Arial"/>
        <family val="2"/>
      </rPr>
      <t/>
    </r>
  </si>
  <si>
    <r>
      <t>ოფისის ხარჯი რომელიც არ არის კლასიფიცირებული</t>
    </r>
    <r>
      <rPr>
        <sz val="5"/>
        <rFont val="Arial"/>
        <family val="2"/>
      </rPr>
      <t/>
    </r>
  </si>
  <si>
    <t>შენობა-ნაგებობების და მათი მიმდებარე ტერიტორიების მიმდინარე რემონტის ხარჯები</t>
  </si>
  <si>
    <t>სხვა კომუნალური ხარჯი</t>
  </si>
  <si>
    <t>საკონსულტაციო, სანოტარო, თარჯიმნის და თარგმნის მომსახურების</t>
  </si>
  <si>
    <r>
      <t>აუდიტორიული მომსახურების ხარჯი</t>
    </r>
    <r>
      <rPr>
        <sz val="5"/>
        <rFont val="Arial"/>
        <family val="2"/>
      </rPr>
      <t/>
    </r>
  </si>
  <si>
    <r>
      <t>შენობა-ნაგებობების დაცვის ხარჯი</t>
    </r>
    <r>
      <rPr>
        <sz val="5"/>
        <rFont val="Arial"/>
        <family val="2"/>
      </rPr>
      <t/>
    </r>
  </si>
  <si>
    <r>
      <t>სხვადასხვა ხარჯები</t>
    </r>
    <r>
      <rPr>
        <sz val="5"/>
        <rFont val="Arial"/>
        <family val="2"/>
      </rPr>
      <t/>
    </r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</si>
  <si>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</t>
  </si>
  <si>
    <t>კულტურული, სპორტული, საგანმანათლებლო და საგამოფენო ღონისძიებები</t>
  </si>
  <si>
    <t>1.1.1</t>
  </si>
  <si>
    <t>1.1.2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</si>
  <si>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</si>
  <si>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</si>
  <si>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</si>
  <si>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</si>
  <si>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</si>
  <si>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</si>
  <si>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</si>
  <si>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</si>
  <si>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</si>
  <si>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</si>
  <si>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1.2.11</t>
  </si>
  <si>
    <t>1.2.12</t>
  </si>
  <si>
    <t>1.2.13</t>
  </si>
  <si>
    <t>1.2.14</t>
  </si>
  <si>
    <t>1.2.15</t>
  </si>
  <si>
    <t>სხვა ფასეულობები</t>
  </si>
  <si>
    <t>მცირე ღირებულების აქსესუარები (მაისურები, კეპები, ქუდები, დროშები და ა.შ.)</t>
  </si>
  <si>
    <t>ბანკის მომსახურების ხარჯი</t>
  </si>
  <si>
    <t>1.3.1</t>
  </si>
  <si>
    <t>1.3.2</t>
  </si>
  <si>
    <r>
      <t>დაზღვევის ხარჯი</t>
    </r>
    <r>
      <rPr>
        <sz val="5"/>
        <rFont val="Arial"/>
        <family val="2"/>
      </rPr>
      <t/>
    </r>
  </si>
  <si>
    <t>მოსაკრებლები</t>
  </si>
  <si>
    <t>გადასახადები (გარდა საშემოსავლო და საქონლის ღირებულებაში აღრიცხული დღგ-ის)</t>
  </si>
  <si>
    <t>მიმდინარე რემონტის ხარჯი</t>
  </si>
  <si>
    <t>საწვავ/საპოხი მასალების შეძენის ხარჯი</t>
  </si>
  <si>
    <t>ხარჯები</t>
  </si>
  <si>
    <t>შრომის ანაზღაურება</t>
  </si>
  <si>
    <t>ხელფასები</t>
  </si>
  <si>
    <t>საქონელი და მომსახურება</t>
  </si>
  <si>
    <t>მივლინებები ქვეყნის შიგნით</t>
  </si>
  <si>
    <t>მივლინებები ქვეყნის გარეთ</t>
  </si>
  <si>
    <t>ტრანსპორტისა და ტექნიკის ექსპლოატაციისა და მოვლა-შენახვის ხარჯები</t>
  </si>
  <si>
    <t>N</t>
  </si>
  <si>
    <t>შემოსავლები</t>
  </si>
  <si>
    <t>ფაქტობრივი შემოსავალი</t>
  </si>
  <si>
    <t>საკასო შემოსავალი</t>
  </si>
  <si>
    <t>საწევრო შენატანები</t>
  </si>
  <si>
    <t>შემოსავლები ფულადი სახით</t>
  </si>
  <si>
    <t>1.1.2.1</t>
  </si>
  <si>
    <t>1.1.3</t>
  </si>
  <si>
    <t>სახელმწიფოს მიერ გამოყოფილი თანხები</t>
  </si>
  <si>
    <t>1.1.3.1</t>
  </si>
  <si>
    <t>1.1.3.2</t>
  </si>
  <si>
    <t>საბიუჯეტო დაფინანსება</t>
  </si>
  <si>
    <t>1.1.4</t>
  </si>
  <si>
    <t>1.1.4.1</t>
  </si>
  <si>
    <t>სიმბოლიკის გავრცელებით მიღებული შემოსავლები</t>
  </si>
  <si>
    <t>ლექციებით გამოფენებით და სხვა მსგავსი ღონისძიებების მოწყობით მიღებული შემოსავლები</t>
  </si>
  <si>
    <t>საგამომცემლო და სხვა საქმიანობით მიღებული თანხები</t>
  </si>
  <si>
    <t>1.1.4.2</t>
  </si>
  <si>
    <t>1.1.4.3</t>
  </si>
  <si>
    <t>1.1.4.4</t>
  </si>
  <si>
    <t>1.1.5</t>
  </si>
  <si>
    <t>შემოსავლები არაფულადი სახით</t>
  </si>
  <si>
    <t>საჯარო ღონისძიებების მეშვეობით მიღებული შემოწირულებები</t>
  </si>
  <si>
    <t>1.2.1.1</t>
  </si>
  <si>
    <t>1.2.1.2</t>
  </si>
  <si>
    <t>შენობა-ნაგებობები</t>
  </si>
  <si>
    <t>სხვა ძირითადი აქტივები</t>
  </si>
  <si>
    <t>სხვა მატერიალური მარაგები</t>
  </si>
  <si>
    <t>სატრანსპორტო საშუალებები</t>
  </si>
  <si>
    <t>მიწა</t>
  </si>
  <si>
    <t>სხვა მანქანა დანადგარები და მოწყობილობები</t>
  </si>
  <si>
    <t>არაფინანსური აქტივების შეძენისათვის გადახდილი თანხები</t>
  </si>
  <si>
    <t>ხელმოწერები:</t>
  </si>
  <si>
    <t>საანგარიშგებო პერიოდი</t>
  </si>
  <si>
    <t>საარჩევნო სისტემების განვითარების, რეფორმებისა და სწავლების ცენტრიდან მიღებული სახსრები</t>
  </si>
  <si>
    <t>ბანკის დასახელება</t>
  </si>
  <si>
    <t>ანგარიშის გახსნის თარიღი</t>
  </si>
  <si>
    <t>ანგარიშის ნომერი</t>
  </si>
  <si>
    <t>ანგარიშის დახურვის თარიღი</t>
  </si>
  <si>
    <t xml:space="preserve">არაფინანსური აქტივების დასახელება </t>
  </si>
  <si>
    <t>1. ძირითადი აქტივები</t>
  </si>
  <si>
    <t>1.1 შენობა-ნაგებობები</t>
  </si>
  <si>
    <t xml:space="preserve">  1.1.1 საცხოვრებელი შენობები</t>
  </si>
  <si>
    <t xml:space="preserve">  1.1.2 არასაცხოვრებელი შენობები</t>
  </si>
  <si>
    <t xml:space="preserve">  1.1.3 სხვა ნაგებობები</t>
  </si>
  <si>
    <t>1.2 მანქანა-დანადგარები და ინვენტარი</t>
  </si>
  <si>
    <t xml:space="preserve">  1.2.1 სატრანსპორტო საშუალებები</t>
  </si>
  <si>
    <t xml:space="preserve">  1.2.2 სხვა მანქანა-დანადგარები და ინვეტარი</t>
  </si>
  <si>
    <t>1.3 სხვა ძირითადი აქტივები</t>
  </si>
  <si>
    <t xml:space="preserve">  1.3.1 კულტივირებული აქტივები</t>
  </si>
  <si>
    <t xml:space="preserve">  1.3.2 არამატერიალური ძირითადი აქტივები</t>
  </si>
  <si>
    <t xml:space="preserve">    1.3.2.1 ლიცენზიები</t>
  </si>
  <si>
    <t xml:space="preserve">    1.3.2.2 სხვა არამატერიალური ძირითადი აქტივები</t>
  </si>
  <si>
    <t xml:space="preserve">  1.3.3 დაუმთავრებელი მშენებლობა</t>
  </si>
  <si>
    <t xml:space="preserve">  1.3.4 სხვა დანარჩენი ძირითადი აქტივები</t>
  </si>
  <si>
    <t>2. მატერიალური მარაგები</t>
  </si>
  <si>
    <t>3. ფასეულობები</t>
  </si>
  <si>
    <t>4. არაწარმოებული აქტივები</t>
  </si>
  <si>
    <t xml:space="preserve"> 4.1 მიწა</t>
  </si>
  <si>
    <t xml:space="preserve"> 4.2 წიაღისეული</t>
  </si>
  <si>
    <t xml:space="preserve"> 4.3 სხვა ბუნებრივი აქტივები</t>
  </si>
  <si>
    <t xml:space="preserve">   4.3.2 სხვა დანარჩენი ბუნებრივი აქტივები</t>
  </si>
  <si>
    <t xml:space="preserve"> 4.4 არაწარმოებული არამატერიალური აქტივები</t>
  </si>
  <si>
    <t>ბ.ა.</t>
  </si>
  <si>
    <t>ფორმა ივსება ქართული შრიფტით (sylfaen), ფონტის ზომა 10</t>
  </si>
  <si>
    <t>ოპერაციის თარიღი</t>
  </si>
  <si>
    <t>ნაღდი ფული სალაროში ეროვნულ ვალუტაში</t>
  </si>
  <si>
    <t>ნაღდი ფული სალაროში უცხოურ ვალუტაში</t>
  </si>
  <si>
    <t>საანგარიშსწორებო (მიმდინარე) ანგარიში ბანკში</t>
  </si>
  <si>
    <t>სავალუტო ანგარიში ბანკში</t>
  </si>
  <si>
    <t>დეპოზიტები ბანკში ეროვნულ ვალუტაში</t>
  </si>
  <si>
    <t>დეპოზიტები ბანკში უცხოურ ვალუტაში</t>
  </si>
  <si>
    <t>სხვა ანგარიშები ბანკში</t>
  </si>
  <si>
    <t>სხვა ფინანსური აქტივები</t>
  </si>
  <si>
    <t>მოთხოვნები მიწოდებიდან და მომსახურებიდან</t>
  </si>
  <si>
    <t>მოთხოვნები მივლინებით</t>
  </si>
  <si>
    <t>მოთხოვნები დანაკლისებით</t>
  </si>
  <si>
    <t>ანგარიშვალდებული პირების მიმართ სხვა მოთხოვნები</t>
  </si>
  <si>
    <t>გადახდილი დღგ</t>
  </si>
  <si>
    <t>წინასწარ გადახდილი მოგების გადასახადი</t>
  </si>
  <si>
    <t>სხვა საგადასახადო აქტივი</t>
  </si>
  <si>
    <t>წინასწარ გადახდილი საიჯარო ქირა</t>
  </si>
  <si>
    <t>მოთხოვნები სხვა წინასწარი გადახდებით</t>
  </si>
  <si>
    <t>მისაღები პროცენტები</t>
  </si>
  <si>
    <t>მისაღები დივიდენდები</t>
  </si>
  <si>
    <t>მისაღები საწევროები და ერთჯერადი შენატანები</t>
  </si>
  <si>
    <t>სხვა დანარჩენი დებიტორული დავალიანებები</t>
  </si>
  <si>
    <t>მანქანა-დანადგარები და ინვენტარი</t>
  </si>
  <si>
    <t>ფასეულობები</t>
  </si>
  <si>
    <t>არაწარმოებული აქტივები</t>
  </si>
  <si>
    <t>ფინანსური ვალდებულებები</t>
  </si>
  <si>
    <t>ვალდებულებები მოწოდებიდან და მომსახურებიდან</t>
  </si>
  <si>
    <t>გადასახდელი მოგების გადასახადი</t>
  </si>
  <si>
    <t>გადასახდელი საშემოსავლო გადასახადი</t>
  </si>
  <si>
    <t>გადასახდელი დღგ</t>
  </si>
  <si>
    <t>ბიუჯეტის წინაშე სხვა ვალდებულებები</t>
  </si>
  <si>
    <t>გადასახდელი ხელფასები შტატით მომუშავეთათვის</t>
  </si>
  <si>
    <t>გადასახდელი ხელფასები შტატგარეშე მომუშავეთათვის</t>
  </si>
  <si>
    <t>ვალდებულებები მივლინებით</t>
  </si>
  <si>
    <t>სასამართლოს ან/და ადმინისტრაციული ორგანოების გადაწყვეტილებების შესაბამისად დაკავებული თანხები ან სხვა დაკავებული თანხები</t>
  </si>
  <si>
    <t>წინასწარ მიღებული საიჯარო ქირა</t>
  </si>
  <si>
    <t>ვალდებულებები წინასწარ მიღებული სხვა შემოსავლებით</t>
  </si>
  <si>
    <t>გადასახდელი პროცენტები</t>
  </si>
  <si>
    <t>გადასახდელი საწევროები და ერთჯერადი შენატანები</t>
  </si>
  <si>
    <t>სხვა დანარჩენი კრედიტორული დავალიანებები</t>
  </si>
  <si>
    <t>საოპერაციო იჯარით აღებული ძირითადი აქტივები და მათთან დაკავშირებული დანახარჯები</t>
  </si>
  <si>
    <t>პასუხსაგებ შენახვაზე მიღებული მატერიალური ფასეულობები</t>
  </si>
  <si>
    <t>გადახდისუუნარო დებიტორების ჩამოწერილი დავალიანება</t>
  </si>
  <si>
    <t>პირობითი მოთხოვნები</t>
  </si>
  <si>
    <t>პირობითი ვალდებულებები</t>
  </si>
  <si>
    <t>საკუთარი სახსრებით კაპიტალის შექმნა</t>
  </si>
  <si>
    <t>ამორტიზირებული ძირითადი აქტივები</t>
  </si>
  <si>
    <t>ვადაგადაცილებული დავალიანებები</t>
  </si>
  <si>
    <t>დამქირავებლის მიერ ფულადი და სასაქონლო ფორმით გაწეული სოციალური დახმარებით ვალდებულებები</t>
  </si>
  <si>
    <t>ანგარიშის დასახელება</t>
  </si>
  <si>
    <t>სულ აქტივები</t>
  </si>
  <si>
    <t>სულ ფინანსური აქტივები და სხვა დებიტორული დავალიანებები</t>
  </si>
  <si>
    <t>სულ არაფინანსური აქტივები</t>
  </si>
  <si>
    <t>სულ ფინანსური ვალდებულებები და სხვა კრედიტორული დავალიანებები</t>
  </si>
  <si>
    <t>სულ კაპიტალი</t>
  </si>
  <si>
    <t>საცნობარო მუხლები</t>
  </si>
  <si>
    <t>სულ ვალდებულებები და კაპიტალი</t>
  </si>
  <si>
    <t>საანგარიშგებო თარიღი</t>
  </si>
  <si>
    <t>ბანკი</t>
  </si>
  <si>
    <t>სს ვითიბი ბანკი ჯორჯია</t>
  </si>
  <si>
    <t>სს ინვესტბანკი </t>
  </si>
  <si>
    <t>სს კორ სტანდარტ ბანკი</t>
  </si>
  <si>
    <t>სს ზირაათ ბანკის თბილისის ფილიალი </t>
  </si>
  <si>
    <t>სს ბანკი ქართუ</t>
  </si>
  <si>
    <t>სს საქართველოს ბანკი</t>
  </si>
  <si>
    <t>სს ბითიეი ბანკი</t>
  </si>
  <si>
    <t>სს თიბისი ბანკი </t>
  </si>
  <si>
    <t>სს ლიბერთი ბანკი</t>
  </si>
  <si>
    <t>სს პროკრედიტ ბანკი</t>
  </si>
  <si>
    <t>სს ბანკი რესპუბლიკა </t>
  </si>
  <si>
    <t>სს პრივატბანკი</t>
  </si>
  <si>
    <t>სს ბაზისბანკი </t>
  </si>
  <si>
    <t>სს აზერბაიჯანის საერთაშორისო ბანკი - საქართველო </t>
  </si>
  <si>
    <t>ღია სააქციო საზოგადოების კავკასიის განვითარების ბანკის თბილისის ფილიალი</t>
  </si>
  <si>
    <t>სს ეიჩ ეს ბი სი ბანკი საქართველო </t>
  </si>
  <si>
    <t>სს პროგრეს ბანკი</t>
  </si>
  <si>
    <t>სს ხალიკ ბანკი საქართველო</t>
  </si>
  <si>
    <t>სს ბანკი კონსტანტა</t>
  </si>
  <si>
    <t>თარიღი</t>
  </si>
  <si>
    <t>ნაშთი (პერიოდის დასაწყისში)</t>
  </si>
  <si>
    <t>ლარი</t>
  </si>
  <si>
    <t>რაოდენ.</t>
  </si>
  <si>
    <t>ნაშთი (პერიოდის ბოლოს)</t>
  </si>
  <si>
    <t>ფორმა N7 - საბალანსო ანგარიშგება</t>
  </si>
  <si>
    <t>შემომწირავის ბანკი</t>
  </si>
  <si>
    <t>შემოსავლის ტიპი</t>
  </si>
  <si>
    <t>პირადი ნომერი</t>
  </si>
  <si>
    <t>შემომწირავის საბანკო ანგარიშის ნომერი</t>
  </si>
  <si>
    <t>რაოდენობა/ მოცულობა</t>
  </si>
  <si>
    <t>დამატებითი ინფორმაცია</t>
  </si>
  <si>
    <t>საწევრო</t>
  </si>
  <si>
    <t>ფულადი შემოწირულობები</t>
  </si>
  <si>
    <t>არაფულადი შემოწირულობები</t>
  </si>
  <si>
    <t>სხვა შემოსავლები</t>
  </si>
  <si>
    <t>შენობა-ნაგებობის ტიპები</t>
  </si>
  <si>
    <t>საცხოვრებელი შენობები</t>
  </si>
  <si>
    <t>არასაცხოვრებელი შენობები</t>
  </si>
  <si>
    <t>სხვა ნაგებობები</t>
  </si>
  <si>
    <t>ბალანსზე აყვანის თარიღი</t>
  </si>
  <si>
    <t>მარკა</t>
  </si>
  <si>
    <t>მოდელი</t>
  </si>
  <si>
    <t>სახელმწიფო ნომერი</t>
  </si>
  <si>
    <t>სატრანსპორტო საშუალების ტიპი</t>
  </si>
  <si>
    <t>შემოსავლების ჩამონათვალი</t>
  </si>
  <si>
    <t>საკანცელარიო საქონლის, საოფისე ტექნიკისა და ინვენტარის შეძენის, დამონტაჟების და მოვლა-შენახვის ხარჯები</t>
  </si>
  <si>
    <t>1.1.6</t>
  </si>
  <si>
    <t>ვალდებულებების კლება</t>
  </si>
  <si>
    <t>კომერციული ბანკებიდან მიღებული სესხების დაფარვა</t>
  </si>
  <si>
    <t>სხვა სესხების დაფარვა</t>
  </si>
  <si>
    <t>საწესდებო კაპიტალი</t>
  </si>
  <si>
    <t>ნაშთი პერიოდის დასაწყისში</t>
  </si>
  <si>
    <t>ნაშთი პერიოდის ბოლოს</t>
  </si>
  <si>
    <t xml:space="preserve">   2.1. ნედლეული და მასალები</t>
  </si>
  <si>
    <t xml:space="preserve">   2.2 დაუმთავრებელი წარმოება</t>
  </si>
  <si>
    <t xml:space="preserve">   2.3 მზა პროდუქცია</t>
  </si>
  <si>
    <t xml:space="preserve">   2.4 შემდგომი რეალიზაციისათვის შეძენილი საქონელი</t>
  </si>
  <si>
    <t xml:space="preserve">   2.5 ფულადი დოკუმენტები</t>
  </si>
  <si>
    <t xml:space="preserve">   2.6 სათადარიგო ნაწილები</t>
  </si>
  <si>
    <t xml:space="preserve">   2.7 სხვა დანარჩენი მატერიალური მარაგები</t>
  </si>
  <si>
    <t xml:space="preserve"> 3.1 ძვირფასი ქვები და ლითონები</t>
  </si>
  <si>
    <t xml:space="preserve"> 3.2 ხელოვნების ნიმუშები</t>
  </si>
  <si>
    <t xml:space="preserve"> 3.3 სხვა ფასეულობები</t>
  </si>
  <si>
    <t>ხელმძღვანელი</t>
  </si>
  <si>
    <t>პასუხისმგებელი პირი)</t>
  </si>
  <si>
    <t xml:space="preserve">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</si>
  <si>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</si>
  <si>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ფორმა N3 - საარჩევნო კამპანიის ფონდის შემოსავლები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</si>
  <si>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</t>
    </r>
  </si>
  <si>
    <t>ანგარიშვალდებული პირის დასახელება:</t>
  </si>
  <si>
    <t>ვალუტა</t>
  </si>
  <si>
    <t>…</t>
  </si>
  <si>
    <t>მომსახურების მოკლე აღწერილობა</t>
  </si>
  <si>
    <t>...</t>
  </si>
  <si>
    <t>ძირითადი კაპიტალის მოხმარება</t>
  </si>
  <si>
    <t>თანხა / ღირებულება (ლარებში)</t>
  </si>
  <si>
    <t>1.2.2.3</t>
  </si>
  <si>
    <t>1.2.2.4</t>
  </si>
  <si>
    <t>1.2.2.5</t>
  </si>
  <si>
    <t>1.2.2.6</t>
  </si>
  <si>
    <t>1.2.2.6.1</t>
  </si>
  <si>
    <t>1.2.2.6.2</t>
  </si>
  <si>
    <t>1.2.2.6.3</t>
  </si>
  <si>
    <t>1.2.2.6.4</t>
  </si>
  <si>
    <t>1.2.2.7</t>
  </si>
  <si>
    <t>1.2.6.1</t>
  </si>
  <si>
    <t>1.2.6.2</t>
  </si>
  <si>
    <t>ზრდა პერიოდის განმავლობაში</t>
  </si>
  <si>
    <t>კლება პერიოდის განმავლობაში</t>
  </si>
  <si>
    <t>შემოსავალი პერიოდის განმავლობაში</t>
  </si>
  <si>
    <t>გასავალი პერიოდის განმავლობაში</t>
  </si>
  <si>
    <t>საიჯარო ქირის ხარჯი</t>
  </si>
  <si>
    <t>1.6.1</t>
  </si>
  <si>
    <t>1.6.2</t>
  </si>
  <si>
    <t>1.6.3</t>
  </si>
  <si>
    <t>1.6.4</t>
  </si>
  <si>
    <t>ფორმა N2 - შემოსავლები საარჩევნო კამპანიის ფონდის სახსრების გარდა</t>
  </si>
  <si>
    <t>ფორმა N5 - საარჩევნო კამპანიის ფონდის ხარჯები</t>
  </si>
  <si>
    <t>ნაშთი პერიოდის სადაწყისში</t>
  </si>
  <si>
    <t>ფორმა N9 - არაფინანსური აქტივები</t>
  </si>
  <si>
    <t>ფორმა N9.2 - სატრანსპორტო საშუალებების რეესტრი</t>
  </si>
  <si>
    <t>ფორმა N1 – საწევრო შენატანები და შემოწირულებები</t>
  </si>
  <si>
    <t>შემოწირულებები</t>
  </si>
  <si>
    <t>შემოწირულებები ფიზიკური პირებისაგან (უძრავი ქონება)</t>
  </si>
  <si>
    <t>შემოწირულებები ფიზიკური პირებისაგან (სხვა)</t>
  </si>
  <si>
    <t>შემოწირულებები ფიზიკური პირებისაგან</t>
  </si>
  <si>
    <t>შემოწირულებები ფიზიკური პირებისაგან (მოძრავი ქონება)</t>
  </si>
  <si>
    <t>ტრანზ -აქციის N</t>
  </si>
  <si>
    <t>ნაშთი</t>
  </si>
  <si>
    <t>სალაროს ნაშთი პერიოდის დასაწყისში</t>
  </si>
  <si>
    <t>სალაროს ნაშთი პერიოდის ბოლოს</t>
  </si>
  <si>
    <t>შენიშვნა</t>
  </si>
  <si>
    <t>ოპერაციის დანიშნულება</t>
  </si>
  <si>
    <t>განმარტებითი შენიშვნა*</t>
  </si>
  <si>
    <t>1.6.4.1</t>
  </si>
  <si>
    <t>1.6.4.2</t>
  </si>
  <si>
    <t>1.2.15.1</t>
  </si>
  <si>
    <t>1.2.15.2</t>
  </si>
  <si>
    <t>ხარჯის კლასიფიკაცია ბუნებისა და შინაარსის მიხედვით</t>
  </si>
  <si>
    <t xml:space="preserve">ფორმა N5.1 - სხვადასხვა ხარჯებისა და სხვა დანარჩენი საქონლისა და მომსახურების </t>
  </si>
  <si>
    <t>სულ **</t>
  </si>
  <si>
    <t>1.6.5</t>
  </si>
  <si>
    <t>ზარალი კურსთაშორისი სხვაობებიდან</t>
  </si>
  <si>
    <t>სულ*</t>
  </si>
  <si>
    <t>სახელი</t>
  </si>
  <si>
    <t>გვარი</t>
  </si>
  <si>
    <t>თვე</t>
  </si>
  <si>
    <t>მივლინების ადგილი</t>
  </si>
  <si>
    <t>მივლინების დანიშნულება</t>
  </si>
  <si>
    <t>პოზიცია</t>
  </si>
  <si>
    <t>სულ *</t>
  </si>
  <si>
    <t>ხელფასი</t>
  </si>
  <si>
    <t>განაცემის ტიპი</t>
  </si>
  <si>
    <t>** ჯამური მაჩვენებლები უნდა ედრებოდეს ფორმა N5-ში წარმოდგენილ  N 1.2.15 და N1.6.4 მუხლების შესაბამის მნიშვნელობათა ჯამს.</t>
  </si>
  <si>
    <t xml:space="preserve">წარმოების წელი </t>
  </si>
  <si>
    <t>1.2.8.1</t>
  </si>
  <si>
    <t>1.2.8.2</t>
  </si>
  <si>
    <t>1.2.8.3</t>
  </si>
  <si>
    <t>რეკლამის ხარჯები</t>
  </si>
  <si>
    <t>სატელევიზიო რეკლამის ხარჯები</t>
  </si>
  <si>
    <t>ბეჭდური რეკლამის ხარჯები</t>
  </si>
  <si>
    <t>სხვა სარეკლამო ხარჯები</t>
  </si>
  <si>
    <t>1.2.8.4</t>
  </si>
  <si>
    <t>ინტერნეტ-რეკლამის ხარჯი</t>
  </si>
  <si>
    <t>ბრენდირებული აქსესუარებით რეკლამის ხარჯი</t>
  </si>
  <si>
    <t>1.2.8.5</t>
  </si>
  <si>
    <t xml:space="preserve">ხარჯებში ჩამოწერილი მარაგები </t>
  </si>
  <si>
    <t>სალაროს შემოსავალი, ლარში</t>
  </si>
  <si>
    <t>სალაროს გასავალი, ლარში</t>
  </si>
  <si>
    <t>ფორმა N8.1 - ნაღდი ფულით განხორციელებულ სალაროს ოპერაციათა რეესტრი</t>
  </si>
  <si>
    <t>1.2.13.1</t>
  </si>
  <si>
    <t>1.2.13.2</t>
  </si>
  <si>
    <t>ავტოსატრანსპორტო საშუალებების იჯარის ხარჯი</t>
  </si>
  <si>
    <t>უძრავი ქონების იჯარის ხარჯი</t>
  </si>
  <si>
    <t>1.2.13.3</t>
  </si>
  <si>
    <t>სხვა მოძრავი ქონების იჯარის ხარჯი</t>
  </si>
  <si>
    <t>ხელშეკრულების დადების თარიღი</t>
  </si>
  <si>
    <t>ხელშეკრულების საგანი</t>
  </si>
  <si>
    <t>ფართი (ხელშეკრულების მიხედვით)</t>
  </si>
  <si>
    <t>იჯარის ობიექტის სახეობა</t>
  </si>
  <si>
    <t>ტექნიკური მახასიათებლები</t>
  </si>
  <si>
    <t>მეიჯარის სახელი</t>
  </si>
  <si>
    <t>მეიჯარის გვარი</t>
  </si>
  <si>
    <t>მეიჯარე ორგანიზაციის დასახელება</t>
  </si>
  <si>
    <t>მივლინების პერიოდი (დღეებში)</t>
  </si>
  <si>
    <t>ყოველთვური საიჯარო გადასახადი (ლარში)</t>
  </si>
  <si>
    <t>მეიჯარის პირადი ნომერი (ფიზიკური პირი)</t>
  </si>
  <si>
    <t xml:space="preserve">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</si>
  <si>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</si>
  <si>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გადახდის წყაროსთან დაკავებული საშემოსავლო გადასახადი</t>
  </si>
  <si>
    <t>ხელშეკრულების თანხა (ლარში)</t>
  </si>
  <si>
    <t>მოწოდებული საქონლის/მომსახურების ღირებულება (ლარში)</t>
  </si>
  <si>
    <t>ვალდებულების ნაშთი (ლარში) საანგარიშგებო პერიოდის ბოლოს</t>
  </si>
  <si>
    <t>მეიჯარე ორგანიზაციის საიდენტიფიკაციო ნომერი</t>
  </si>
  <si>
    <t>ფორმა N9.7 - ვალდებულებების რეესტრი</t>
  </si>
  <si>
    <t>რეკლამის ხარჯი</t>
  </si>
  <si>
    <t>იჯარის ხარჯი</t>
  </si>
  <si>
    <t>არაფინანსური აქტივების ზრდა</t>
  </si>
  <si>
    <t>დაუმთავრებელი მშენებლობა</t>
  </si>
  <si>
    <t>სხვა მანქანა დანადგარები და ინვენტარი</t>
  </si>
  <si>
    <t>პირებისათვის მატერიალური და არამატერიალური ფასეულობების გადაცემა</t>
  </si>
  <si>
    <t>სხვა დანარჩენი ძირითადი აქტივები</t>
  </si>
  <si>
    <t>დამხმარე ხასიათის საქმიანობისათვის გაწეული ხარჯები</t>
  </si>
  <si>
    <t>დამხმარე ხასიათის საქმიანობიდან მიღებული სახსრები</t>
  </si>
  <si>
    <t>სხვა დანარჩენი საქონლისა და მომსახურების (1.2.15) ფაქტიური და საკასო ხარჯის მოცულობა ცალ ცალკე ან ერთად აღებული</t>
  </si>
  <si>
    <t xml:space="preserve"> აღემატება ამავე ფორმის N1.2 ან N1.6 მუხლების შესაბამისი მნიშვნელობების 5%-ს ან 1,000 ლარს.</t>
  </si>
  <si>
    <t>სულ:</t>
  </si>
  <si>
    <t>* შემოსავლის ტიპი-ს ველში იწერება: ფულადი შემოწირულება, არაფულადი შემოწირულება, საწევრო შენატანი.</t>
  </si>
  <si>
    <r>
      <t xml:space="preserve">ხელმძღვანელი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</si>
  <si>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* ფორმა N5.1 ივსება მხოლოდ იმ შემთხვევებში, თუ ფორმა N5 ში წარმოდგენილი სხვადასხდა ხარჯები (1.6.4), </t>
  </si>
  <si>
    <t>ფონდები</t>
  </si>
  <si>
    <t>დაუფარავი დეფიციტი</t>
  </si>
  <si>
    <t xml:space="preserve">   4.3.1 ტელე/რადიოსიხშირული სპექტრით სარგებლობის ლიცენზია</t>
  </si>
  <si>
    <t>კონტრაგენტის დასახელება (იურიდიული პირი)/სახელი, გვარი (ფიზიკური პირი)</t>
  </si>
  <si>
    <t>კონტრაგენტის საიდენტიფიკაციო ნომერი/პირადი ნომერი</t>
  </si>
  <si>
    <t>კონტრაგენტისათვის გადახდილი თანხა (ლარში)</t>
  </si>
  <si>
    <t>დამხმარე ხასიათის საქმიანობიდან მიღებული სხვა სახსრები</t>
  </si>
  <si>
    <t>კომერციული ბანკებიდან მიღებული სესხები/კრედიტები</t>
  </si>
  <si>
    <r>
      <t xml:space="preserve">ხელმძღვანელი   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</si>
  <si>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 xml:space="preserve">                                                                                                   პასუხისმგებელი პირი)</t>
  </si>
  <si>
    <r>
      <t xml:space="preserve">ხელმძღვანელი                                     ბუღალტერი </t>
    </r>
    <r>
      <rPr>
        <sz val="10"/>
        <rFont val="Sylfaen"/>
        <family val="1"/>
      </rPr>
      <t>(ან საამისოდ უფლებამოსილი</t>
    </r>
    <r>
      <rPr>
        <b/>
        <sz val="10"/>
        <rFont val="Sylfaen"/>
        <family val="1"/>
      </rPr>
      <t xml:space="preserve"> </t>
    </r>
  </si>
  <si>
    <t>სხვა ფინანსური აქტივების ზრდა</t>
  </si>
  <si>
    <t>სხვა არაფულადი შემოსავლები (მათ შორის  მოგება კურსთაშორისი სხვაობებიდან)</t>
  </si>
  <si>
    <t xml:space="preserve">სხვა ფულადი შემოსავლები </t>
  </si>
  <si>
    <t>ფორმა N8 - საბანკო ანგარიშები</t>
  </si>
  <si>
    <t>1.2.1.3</t>
  </si>
  <si>
    <t>სულ:*</t>
  </si>
  <si>
    <t>ფორმა N9.6 - იჯარით/ქირით აღებული სხვა მოძრავი ქონების რეესტრი</t>
  </si>
  <si>
    <t>* სულ ვალდებულებები უნდა ედრებოდეს ფორმა N7-ში წარმოდგენილ ვალდებულებების შესაბამის ანგარიშთა ნაშთებს საანგარიშგებო პერიოდის ბოლოს.</t>
  </si>
  <si>
    <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</t>
    </r>
  </si>
  <si>
    <t>**** მიუთითეთ დეტალური ინფორმაცია ქონების შესახებ (მად.: მიწა, მისი ფართობი, ადგილმდებარეობა, საკადასტრო კოდი და ა.შ);   აღნიშნულ ველში ივსება ინფორმაცია შემოწირულობის სახით მირებული ქონების შესახებ.</t>
  </si>
  <si>
    <t>*** არაფულად შემოსავალში შედის უძრავი და მოძრავი ნივთი, არამატერიალური ქონებრივი სიკეთე და მომსახურება. სახელმწიფო აუდიტის სამსახური  უფლებას იტოვებს გადაამოწმოს შემოწირული ქონების საბაზრო ღირებულება და მოახდინოს შესაბამისი კორექტირება.</t>
  </si>
  <si>
    <t>** "მოქალაქეთა პოლიტიკური გაერთიანებების შესახებ" საქართველოს ორგანული კანონის 25-ე მუხლის მეორე პუნქტის "ბ" ქვეპუნქტის შესაბამისად შემოწირულობის განმახორციელებელი იურიდიული პირის პარტიონრები და საბოლოო ბენეფიციარები უნდა იყვნენ მხოლოდ საქართველოს მოქალაქეები.</t>
  </si>
  <si>
    <t>ქონების აღწერილობა ****</t>
  </si>
  <si>
    <t>პირადი ნომერი / საიდ. კოდი</t>
  </si>
  <si>
    <t>ფიზიკური პირის სახელი და გვარი / იურიდიული პირის დასახელება</t>
  </si>
  <si>
    <t>შემოსავლის ტიპი *</t>
  </si>
  <si>
    <t>არაფულადი ფორმით ***</t>
  </si>
  <si>
    <t>ფორმა N5.2 - ხელფასები, პრემიები</t>
  </si>
  <si>
    <t>* ჯამური მაჩვენებლები უნდა ედრებოდეს ფორმა  N5-ში წარმოდგენილი N 1.1.1 და N1.1.2 მუხლების შესაბამის მნიშვნელობათა ჯამს.</t>
  </si>
  <si>
    <t>ფორმა N5.3 - მივლინებები</t>
  </si>
  <si>
    <t>* ჯამური მაჩვენებლები უნდა ედრებოდეს ფორმა  N5-ში წარმოდგენილი N 1.2.1 მუხლის  შესაბამის მნიშვნელობებს.</t>
  </si>
  <si>
    <t xml:space="preserve">ფორმა N5.4 - სხვა განაცემები ფიზიკურ პირებზე (ხელფასის და პრემიის გარდა) </t>
  </si>
  <si>
    <t>* ჯამური მაჩვენებლები უნდა ედრებოდეს ფორმა N5-ში წარმოდგენილ N1.3 მუხლის შესაბამის მნიშვნელობებს.</t>
  </si>
  <si>
    <t>ფორმა N5.5 - რეკლამის ხარჯი</t>
  </si>
  <si>
    <t>რეკლამის ფორმა</t>
  </si>
  <si>
    <t>შემსრულებელი კომპანია/პირი</t>
  </si>
  <si>
    <t>საიდენტიფიკაციო ნომერი</t>
  </si>
  <si>
    <t>რეკლამის დამკვეთი*</t>
  </si>
  <si>
    <t>ტირაჟი/ხანგრძლივობა</t>
  </si>
  <si>
    <t>ფართობი**</t>
  </si>
  <si>
    <t>რეკლამირებული სუბიექტი****</t>
  </si>
  <si>
    <t>ერთეულის ტიპი (კვ.მ.; წუთი...)</t>
  </si>
  <si>
    <t>ერთეულის ღირებულება (ლარი)</t>
  </si>
  <si>
    <t>ჯამური ღირებულება (ლარი)</t>
  </si>
  <si>
    <t>სულ:****</t>
  </si>
  <si>
    <t>* რეკლამის დამკვეთი შესაძლებელია იყოს დეკლარაციის წარმომდგენი სუბიექტი ან მიღებულ იქნეს შემოწირულების სახით, რომელიც ასევე უნდა აისახოს ფორმა N1-ში</t>
  </si>
  <si>
    <t>** ბეჭდვური და ინტერნეტ რეკლამის შემთხვევაში</t>
  </si>
  <si>
    <t>*** რეკლამაზე გამოსახული კანდიდატის ან პარტიის ვინაობა/დასახელება</t>
  </si>
  <si>
    <t>**** ჯამური მაჩვენებლები უნდა ედრებოდეს ფორმა  N5-ში წარმოდგენილი N 1.2.8 მუხლის  შესაბამის მნიშვნელობებს</t>
  </si>
  <si>
    <r>
      <t>ბუღალტერი</t>
    </r>
    <r>
      <rPr>
        <sz val="10"/>
        <rFont val="Sylfaen"/>
        <family val="1"/>
      </rPr>
      <t xml:space="preserve"> 
(ან საამისოდ უფლებამოსილი პასუხისმგებელი პირი)</t>
    </r>
  </si>
  <si>
    <t>გარე რეკლამის ხარჯი *</t>
  </si>
  <si>
    <t>1.2.8.6</t>
  </si>
  <si>
    <t>* ბილბორდი, ლაით ბოქსი, ქუჩაში დამონტაჟებული ეკრანი, სატრანსპორტო საშუალებებზე განთავსებული რეკლამა და სხვა.</t>
  </si>
  <si>
    <t xml:space="preserve">ხელმძღვანელი                                           </t>
  </si>
  <si>
    <t xml:space="preserve"> ბუღალტერი (ან საამისოდ უფლებამოსილი </t>
  </si>
  <si>
    <t xml:space="preserve">           ბ.ა.</t>
  </si>
  <si>
    <t xml:space="preserve"> პასუხისმგებელი პირი)</t>
  </si>
  <si>
    <t>შემოწირულებები იურიდიული პირებისაგან</t>
  </si>
  <si>
    <t>1.1.2.2</t>
  </si>
  <si>
    <t>1.1.2.3</t>
  </si>
  <si>
    <t>შემოწირულებები იურიდიული  პირებისაგან (უძრავი ქონება)</t>
  </si>
  <si>
    <t>შემოწირულებები იურიდიული  პირებისაგან (მოძრავი ქონება)</t>
  </si>
  <si>
    <t>შემოწირულებები იურიდიული  პირებისაგან (სხვა)</t>
  </si>
  <si>
    <t xml:space="preserve">***** გარე რეკლამად არ ითვლება და ეს ფორმა არ მოიცავს პარტიის/საარჩევნო სუბიექტის ოფისის ფასადზე ან/და ღონისძიების გამართვის ადგილას სარეკლამო მასალის განთავსების (და არა დამზადება-დამონტაჟების) ხარჯს </t>
  </si>
  <si>
    <t>მფლობელობის ტიპი</t>
  </si>
  <si>
    <t>ობიექტის მისამართი</t>
  </si>
  <si>
    <t>საკადასტრო კოდი</t>
  </si>
  <si>
    <t>ბალანსზე აყვანის თარიღი/იჯარის ვადა</t>
  </si>
  <si>
    <t>საბალანსო ღირებულება/ყოველთვური საიჯარო  გადასახადი (ლარში)</t>
  </si>
  <si>
    <t>მეიჯარის პირადი ან საიდენტიფიკაციო ნომერი</t>
  </si>
  <si>
    <t>მეიჯარის სახელი ან დასახელება</t>
  </si>
  <si>
    <r>
      <rPr>
        <b/>
        <sz val="10"/>
        <rFont val="Sylfaen"/>
        <family val="1"/>
      </rPr>
      <t>ბუღალტერი</t>
    </r>
    <r>
      <rPr>
        <sz val="10"/>
        <rFont val="Sylfaen"/>
        <family val="1"/>
      </rPr>
      <t xml:space="preserve"> (ან საამისოდ უფლებამოსილი პასუხისმგებელი პირი) </t>
    </r>
  </si>
  <si>
    <t>საბალანსო ღირებულება/ყოველთვური საიჯარო გადასახადი (ლარში)</t>
  </si>
  <si>
    <t>სწავლების ცენტრიდან მიღებული სახსრების  ხარჯების გარდა)</t>
  </si>
  <si>
    <t xml:space="preserve">ფორმა N4 - ხარჯები </t>
  </si>
  <si>
    <t xml:space="preserve">(საარჩევნო კამპანიის ფონდის და სსიპ საარჩევნო სისტემების განვითარების, რეფორმებისა და </t>
  </si>
  <si>
    <t xml:space="preserve">      1.1.3</t>
  </si>
  <si>
    <t xml:space="preserve">       შტატგარეშე თანამშრომელთა ანაზღაურება</t>
  </si>
  <si>
    <t>შემაჯამებელი ფომა</t>
  </si>
  <si>
    <t xml:space="preserve">რეკლამის ჯამური ხარჯი </t>
  </si>
  <si>
    <t>სატელევიზიო რეკლამა</t>
  </si>
  <si>
    <t>მივლინება</t>
  </si>
  <si>
    <t xml:space="preserve">შემოსავლები </t>
  </si>
  <si>
    <t>საბიუჯეტო შემოსავალი</t>
  </si>
  <si>
    <t>მიზნობრივი დაფინანსება</t>
  </si>
  <si>
    <t>შემოწირულება</t>
  </si>
  <si>
    <t>2.3.1</t>
  </si>
  <si>
    <t xml:space="preserve">               ფულადი</t>
  </si>
  <si>
    <t>2.3.2</t>
  </si>
  <si>
    <t xml:space="preserve">               არაფულადი</t>
  </si>
  <si>
    <t>2.3.3</t>
  </si>
  <si>
    <t xml:space="preserve">               იურიდიული პირის ფულადი სახით</t>
  </si>
  <si>
    <t>2.3.4</t>
  </si>
  <si>
    <t xml:space="preserve">               იურიდიული პირის არაფულადი სახით</t>
  </si>
  <si>
    <t>2.3.5</t>
  </si>
  <si>
    <t xml:space="preserve">               საწევრო</t>
  </si>
  <si>
    <t>ხელშეკრულების თარიღი</t>
  </si>
  <si>
    <t>ფორმა N9.1 - უძრავი ქონების რეესტრი</t>
  </si>
  <si>
    <t>მპგ ქართული ოცნება დემოკრატიული საქართველო</t>
  </si>
  <si>
    <t>საკუთრება</t>
  </si>
  <si>
    <t>მსუბუქი მაღალი გამავლობის</t>
  </si>
  <si>
    <t>ტოიოტა</t>
  </si>
  <si>
    <t>PRADO</t>
  </si>
  <si>
    <t>FFT-388</t>
  </si>
  <si>
    <t>05/14/2013</t>
  </si>
  <si>
    <t>სედანი</t>
  </si>
  <si>
    <t>ჰიუნდაი</t>
  </si>
  <si>
    <t>ACCENT</t>
  </si>
  <si>
    <t>CC488GG</t>
  </si>
  <si>
    <t>06,02,2016</t>
  </si>
  <si>
    <t>CC480GG</t>
  </si>
  <si>
    <t>CC484GG</t>
  </si>
  <si>
    <t>CC477GG</t>
  </si>
  <si>
    <t>CC811GG</t>
  </si>
  <si>
    <t>CC807GG</t>
  </si>
  <si>
    <t>CC805GG</t>
  </si>
  <si>
    <t>CC804GG</t>
  </si>
  <si>
    <t>CC822GG</t>
  </si>
  <si>
    <t>CC799GG</t>
  </si>
  <si>
    <t>სესიების, კონფერენციების, ყრილობების, სემინარების და სხვა სამუშაო შეხვედრების მოწყობის ხარჯები (ტრეინინგი)</t>
  </si>
  <si>
    <t>ღონისძიების ხარჯები</t>
  </si>
  <si>
    <t>ფოტო გადაღების ხარჯები</t>
  </si>
  <si>
    <t>ბანკი ქართუ</t>
  </si>
  <si>
    <t>GE51CR0000000004933608</t>
  </si>
  <si>
    <t>GEL</t>
  </si>
  <si>
    <t>5/16/2012</t>
  </si>
  <si>
    <t>GE72CR0000000004933618</t>
  </si>
  <si>
    <t>USD</t>
  </si>
  <si>
    <t>EURO</t>
  </si>
  <si>
    <t>GE09CR0000002049644506</t>
  </si>
  <si>
    <t>08/24/2016</t>
  </si>
  <si>
    <t>GE78CR0000002049654516</t>
  </si>
  <si>
    <t>GE29CR0000002049664516</t>
  </si>
  <si>
    <t>ფულადი შემოწირულობა</t>
  </si>
  <si>
    <t>მპგ ქართული ოცნება</t>
  </si>
  <si>
    <t>ინტერნეტ-რეკლამს ხრჯი</t>
  </si>
  <si>
    <t>FACEBOOK</t>
  </si>
  <si>
    <t>20,03,2019-09,04,2019</t>
  </si>
  <si>
    <t>იჯარა</t>
  </si>
  <si>
    <t>ავტობუსი</t>
  </si>
  <si>
    <t>ფორდ ტრანზით</t>
  </si>
  <si>
    <t>430 E 2,2L</t>
  </si>
  <si>
    <t>FCF732</t>
  </si>
  <si>
    <t>ა(ა)იპ საზოგადოებრივი მოძრაობა ქართული ოცნება</t>
  </si>
  <si>
    <t>FCF549</t>
  </si>
  <si>
    <t>ქ. თბილისი, ერეკლე II-ეს მოედანი #3</t>
  </si>
  <si>
    <t>01.18.03.035.004</t>
  </si>
  <si>
    <t>205283637</t>
  </si>
  <si>
    <t>შპს ახალი კაპიტალი</t>
  </si>
  <si>
    <t>01.18.03.036.015</t>
  </si>
  <si>
    <t>202055122</t>
  </si>
  <si>
    <t>შპს ძველი უბანი</t>
  </si>
  <si>
    <t>ქ. თბილისი რუსთაველის ქ. #24/ ლაღიძის ქ. #1</t>
  </si>
  <si>
    <t>01.15.05.010.008.01.538</t>
  </si>
  <si>
    <t>01017000815</t>
  </si>
  <si>
    <t xml:space="preserve">ჯიქია მედეია </t>
  </si>
  <si>
    <t>01017015694</t>
  </si>
  <si>
    <t xml:space="preserve">ჯიქია თამაზ </t>
  </si>
  <si>
    <t>ქ. თბილისი, ი. ჭვჭავაძის გამზ. #20 ბ. 3</t>
  </si>
  <si>
    <t>01.14.11.008.003.01.003</t>
  </si>
  <si>
    <t>01024081247</t>
  </si>
  <si>
    <t xml:space="preserve">ყარსელიშვილი ეკატერინე </t>
  </si>
  <si>
    <t>ქ. თბილისი, ალ. ყაზბეგის გამზირი #14 ბ. 2</t>
  </si>
  <si>
    <t>01.10.14.015.040.01.525</t>
  </si>
  <si>
    <t>01024044857</t>
  </si>
  <si>
    <t xml:space="preserve">ანდღულაძე მადონა </t>
  </si>
  <si>
    <t>ქ. თბილისი, მოედანი გულია, გვარდიის სამმართველოს მიმდებარედ</t>
  </si>
  <si>
    <t>01.18.09.004.002</t>
  </si>
  <si>
    <t>404558590</t>
  </si>
  <si>
    <t>შპს ემ თი ეი</t>
  </si>
  <si>
    <t>ქ. თბილისი, ქეთევან წამებულის ქ. #64-66</t>
  </si>
  <si>
    <t>01.17.13.034.024.01.02.001</t>
  </si>
  <si>
    <t>01027012281</t>
  </si>
  <si>
    <t xml:space="preserve">ბადალიანი ალექსანდრე </t>
  </si>
  <si>
    <t>ქ. თბილისი, ჯავახეთის ქუჩის და კალაბუნის გადაკვეთასთან</t>
  </si>
  <si>
    <t>01.19.36.001.080</t>
  </si>
  <si>
    <t>01024070244</t>
  </si>
  <si>
    <t xml:space="preserve">ნონიაშვილი ზურიკო </t>
  </si>
  <si>
    <t>10001005919</t>
  </si>
  <si>
    <t xml:space="preserve">ნონიაშვილი სანდრო </t>
  </si>
  <si>
    <t>ქ. თბილისი, ჩიტაიას ქ. #3 ბ. 2</t>
  </si>
  <si>
    <t>01.16.06.011.005.01.002</t>
  </si>
  <si>
    <t>01011061250</t>
  </si>
  <si>
    <t xml:space="preserve">ტრაპაიძე დარეჯან </t>
  </si>
  <si>
    <t>ქ. თბილისი, აკაკი წერეთლის გამზირი #61 ბ. #3</t>
  </si>
  <si>
    <t>01.13.06.008.016.01.003</t>
  </si>
  <si>
    <t>01024029757</t>
  </si>
  <si>
    <t xml:space="preserve">ლომკაცი ომარი </t>
  </si>
  <si>
    <t>ქ. თბილისი, ცოტნე დადიანის ქ. #141</t>
  </si>
  <si>
    <t>01.12.13.037.017.01.02.511</t>
  </si>
  <si>
    <t>01013004758</t>
  </si>
  <si>
    <t xml:space="preserve">ელიაური ლევან </t>
  </si>
  <si>
    <t>ქ. თბილისი, ფორე მოსულიშვილის ქ. #1</t>
  </si>
  <si>
    <t>01.11.12.015.050</t>
  </si>
  <si>
    <t>54001007223</t>
  </si>
  <si>
    <t xml:space="preserve">ქემერტელიძე კახაბერ </t>
  </si>
  <si>
    <t>საგარეჯო, რუსთაველის ქ. #175</t>
  </si>
  <si>
    <t>55.12.76.027</t>
  </si>
  <si>
    <t xml:space="preserve">ქვლივიძე ეკატერინე </t>
  </si>
  <si>
    <t>ქ. გურჯაანი, სანაპიროს ქ. #10</t>
  </si>
  <si>
    <t>51.01.60.052.01.503</t>
  </si>
  <si>
    <t>13001007430</t>
  </si>
  <si>
    <t xml:space="preserve">მექერიშვილი ლევან </t>
  </si>
  <si>
    <t>ქ. წნორი, თავისუფლების ქ. #37</t>
  </si>
  <si>
    <t>56.04.54.045</t>
  </si>
  <si>
    <t>01008040230</t>
  </si>
  <si>
    <t xml:space="preserve">გელაშვილი ნაირა </t>
  </si>
  <si>
    <t>ქ. დედოფლისწყარო, ჰერეთის ქ. #74</t>
  </si>
  <si>
    <t>52.08.33.010</t>
  </si>
  <si>
    <t>14001002438</t>
  </si>
  <si>
    <t xml:space="preserve">უზუნაშვილი იოსებ </t>
  </si>
  <si>
    <t>ქ. ლაგოდეხი, ქიზიყის ქ. #27</t>
  </si>
  <si>
    <t>54.01.54.157</t>
  </si>
  <si>
    <t xml:space="preserve">ჭუჭულაშვილი გიორგი </t>
  </si>
  <si>
    <t>ქ. ყვარელი, შ. რუსთაველის ქ. #4</t>
  </si>
  <si>
    <t>57.06.56.208</t>
  </si>
  <si>
    <t>241582373</t>
  </si>
  <si>
    <t>შპს კახეთის ღვინის მარანი</t>
  </si>
  <si>
    <t>ქ. თელავი, მ. კოსტავას ქ. #6</t>
  </si>
  <si>
    <t>53.20.45.137.01.508</t>
  </si>
  <si>
    <t>231279023</t>
  </si>
  <si>
    <t>შპს ბიზნეს ცენტრი კავკასიონი</t>
  </si>
  <si>
    <t>ქ. ახმეტა, ჩოლოყაშვილის ქ. #52</t>
  </si>
  <si>
    <t>50.04.42.061.01.502</t>
  </si>
  <si>
    <t>08001003518</t>
  </si>
  <si>
    <t xml:space="preserve">მაისურაძე კობა </t>
  </si>
  <si>
    <t>ქ. რუსთავი, კოსტავას ქ. #14  ბ. #48</t>
  </si>
  <si>
    <t>02.05.06.667.01.048</t>
  </si>
  <si>
    <t>35001024663</t>
  </si>
  <si>
    <t xml:space="preserve">კობრეშვილი თათია </t>
  </si>
  <si>
    <t>ქ. გარდაბანი, ენერგეტიკის ქ. #1 ბ. 21</t>
  </si>
  <si>
    <t>81.15.29.124.01.021</t>
  </si>
  <si>
    <t>12001100651</t>
  </si>
  <si>
    <t xml:space="preserve">ფოჩხიძე გიორგი </t>
  </si>
  <si>
    <t>მარნეული, მაზნიაშვილის ქ. #2</t>
  </si>
  <si>
    <t>83.02.07.196.01.501</t>
  </si>
  <si>
    <t>28001001979</t>
  </si>
  <si>
    <t xml:space="preserve">მამედოვი ფირდოსი </t>
  </si>
  <si>
    <t>28001001085</t>
  </si>
  <si>
    <t xml:space="preserve">მამედოვი სეიმურ </t>
  </si>
  <si>
    <t>ქ. დმანისი, 9 აპრილის ქ. #67</t>
  </si>
  <si>
    <t>82.01.46.436</t>
  </si>
  <si>
    <t>15001002982</t>
  </si>
  <si>
    <t xml:space="preserve">დაშდამიროვი ხიდირნაბი </t>
  </si>
  <si>
    <t>ქ. წალკა, მ. კოსტავას ქ. სახლი #75</t>
  </si>
  <si>
    <t>85.21.23.253</t>
  </si>
  <si>
    <t>61009011791</t>
  </si>
  <si>
    <t xml:space="preserve">ბოლქვაძე გურანდა </t>
  </si>
  <si>
    <t>ქ. თეთრიწყარო, თამარ მეფის ქ. #37</t>
  </si>
  <si>
    <t>84.01.03.009</t>
  </si>
  <si>
    <t>22001012821</t>
  </si>
  <si>
    <t xml:space="preserve">გაბიდაური თენგიზ </t>
  </si>
  <si>
    <t>ქ. თიანეთი რუსთაველის ქ. #38</t>
  </si>
  <si>
    <t>73.05.13.029ა</t>
  </si>
  <si>
    <t xml:space="preserve">ჯანგირაშვილი ზურაბ </t>
  </si>
  <si>
    <t>ქ. მცხეთა, დ. აღმაშენებლის ქ. #73</t>
  </si>
  <si>
    <t>72.07.04.322</t>
  </si>
  <si>
    <t>205289828</t>
  </si>
  <si>
    <t>შპს ბი ემ პი მენეჯმენტი</t>
  </si>
  <si>
    <t>ქ. დუშეთი, რუსთაველის ქ. #46</t>
  </si>
  <si>
    <t>71.51.02.045</t>
  </si>
  <si>
    <t>16001000957</t>
  </si>
  <si>
    <t xml:space="preserve">ზანდუკელი შვენა </t>
  </si>
  <si>
    <t>ქ. ყაზბეგი, ალ. ყაზბეგის ქ. #32</t>
  </si>
  <si>
    <t>74.01.13.413</t>
  </si>
  <si>
    <t>01009003409</t>
  </si>
  <si>
    <t xml:space="preserve">ჩოფიკაშვილი ნინო </t>
  </si>
  <si>
    <t>ქ. კასპი მ. კოსტავას ქ. #5</t>
  </si>
  <si>
    <t>67.01.99.235</t>
  </si>
  <si>
    <t xml:space="preserve">ხვთისიაშვილი მანანა </t>
  </si>
  <si>
    <t>ქ. გორი, წერეთლის ქ. #29</t>
  </si>
  <si>
    <t>66.05.19.407</t>
  </si>
  <si>
    <t>59001101395</t>
  </si>
  <si>
    <t xml:space="preserve">ლომაური ია </t>
  </si>
  <si>
    <t xml:space="preserve">ქ. ქარელი სტალინის ქ. #49 </t>
  </si>
  <si>
    <t>68.10.46.051</t>
  </si>
  <si>
    <t>01024022690</t>
  </si>
  <si>
    <t xml:space="preserve">გიორგაშვილი ნანა </t>
  </si>
  <si>
    <t>ქ. ხაშური, სააკაძის ქ. #94</t>
  </si>
  <si>
    <t>69.08.59.181</t>
  </si>
  <si>
    <t>57001016787</t>
  </si>
  <si>
    <t xml:space="preserve">მარკოზია კახაბერ </t>
  </si>
  <si>
    <t>ქ. ბორჯომი, შ. რუსთაველის ქ. #147</t>
  </si>
  <si>
    <t>64.03.11.061.01.500</t>
  </si>
  <si>
    <t>01001000813</t>
  </si>
  <si>
    <t xml:space="preserve">სამსონიძე ვალიდა </t>
  </si>
  <si>
    <t>ქ. ახალციხე, შ. რუსთაველის ქ. #44-44ა</t>
  </si>
  <si>
    <t>62.09.54.323</t>
  </si>
  <si>
    <t xml:space="preserve">წაღიკიან პარკევ </t>
  </si>
  <si>
    <t>დ. ადიგენი, თამარ მეფის ქ. #2</t>
  </si>
  <si>
    <t>61.05.01.018.01.501</t>
  </si>
  <si>
    <t>01004000999</t>
  </si>
  <si>
    <t xml:space="preserve">ზედგინიძე ზურაბ </t>
  </si>
  <si>
    <t>დ. ასპინძა, გორგასლის ქ. #2</t>
  </si>
  <si>
    <t>60.01.33.343</t>
  </si>
  <si>
    <t xml:space="preserve">ქუქჩიშვილი რევაზი </t>
  </si>
  <si>
    <t>ქ. ახალქალაქი, ჩარენცის ქ. #11/1</t>
  </si>
  <si>
    <t>63.18.35.531</t>
  </si>
  <si>
    <t>07001047680</t>
  </si>
  <si>
    <t xml:space="preserve">მურადიანი ვარდაზარ </t>
  </si>
  <si>
    <t>ქ. ნინოწმინდა, თავისუფლების ქ. #25</t>
  </si>
  <si>
    <t>65.12.33.118</t>
  </si>
  <si>
    <t>32001016304</t>
  </si>
  <si>
    <t xml:space="preserve">მზიკიან მამბრე </t>
  </si>
  <si>
    <t>ქ. ონი, ზ. ქაფიანიძის ქ. #1</t>
  </si>
  <si>
    <t>88.18.25.023</t>
  </si>
  <si>
    <t>34001004035</t>
  </si>
  <si>
    <t>ხომასურიძე ფრიდონ</t>
  </si>
  <si>
    <t>ქ. ამბროლაური, კოსტავას ქ. #7</t>
  </si>
  <si>
    <t>86.19.21.044</t>
  </si>
  <si>
    <t>04001002980</t>
  </si>
  <si>
    <t xml:space="preserve">გოცირიძე ომარი </t>
  </si>
  <si>
    <t>ქ. ცაგერი, მ. კოსტავას ქ. #13 ბ. 3</t>
  </si>
  <si>
    <t>89.03.25.001.01.013</t>
  </si>
  <si>
    <t xml:space="preserve">ბენდელიანი ზაირა </t>
  </si>
  <si>
    <t>ლენტეხი, დაბა ლენტეხი, სტალინის ქ. #8</t>
  </si>
  <si>
    <t>87.04.23.006</t>
  </si>
  <si>
    <t>27001007074</t>
  </si>
  <si>
    <t xml:space="preserve">ქურასბედიანი ნათელა </t>
  </si>
  <si>
    <t>ხარაგაული, დ. ხარაგაული, სოლომონ მეფის # 21</t>
  </si>
  <si>
    <t>36.01.02.019.01.001</t>
  </si>
  <si>
    <t>01018001780</t>
  </si>
  <si>
    <t xml:space="preserve">არევაძე-წერეთელი მზია </t>
  </si>
  <si>
    <t>ქ. თერჯოლა, რუსთაველის ქ. #119</t>
  </si>
  <si>
    <t>33.09.34.252.01.003</t>
  </si>
  <si>
    <t>21001006117</t>
  </si>
  <si>
    <t xml:space="preserve">რობაქიძე გოჩა </t>
  </si>
  <si>
    <t>ქ. საჩხერე მერაბ კოსტავას ქ. #65</t>
  </si>
  <si>
    <t>35.01.44.124</t>
  </si>
  <si>
    <t xml:space="preserve">ბურძენიძე დიმიტრი </t>
  </si>
  <si>
    <t>ქ. ზესტაფონი, დ. აღმაშენებლის ქ. #19</t>
  </si>
  <si>
    <t>32.10.07.005.01.505</t>
  </si>
  <si>
    <t>405117136</t>
  </si>
  <si>
    <t>შპს 7 ლიდო</t>
  </si>
  <si>
    <t>ქ. ბაღდათი, შ. რუსთაველის ქ. #22</t>
  </si>
  <si>
    <t>30.11.33.203</t>
  </si>
  <si>
    <t>შპს ავა-მარიამი</t>
  </si>
  <si>
    <t>ქ. ვანი, ჯორჯიაშვილის ქ. #2</t>
  </si>
  <si>
    <t>31.01.26.076</t>
  </si>
  <si>
    <t>17001000134</t>
  </si>
  <si>
    <t xml:space="preserve">კორძაძე ომარ </t>
  </si>
  <si>
    <t>ქ. ხონი, მოსე ხონელის ქ. #5</t>
  </si>
  <si>
    <t>37.07.38.170</t>
  </si>
  <si>
    <t>55001001060</t>
  </si>
  <si>
    <t xml:space="preserve">ტრიანდაფილიდი თამარ </t>
  </si>
  <si>
    <t>ქ. ჭიათურა ეგ. ნინოშვილის ქ. #12 ბ. 9</t>
  </si>
  <si>
    <t>38.10.04.065.01.009</t>
  </si>
  <si>
    <t xml:space="preserve">ბარათაშვილი მირმენი </t>
  </si>
  <si>
    <t>ქ. ტყიბული, შ. რუსთაველის ქ. #1 ბ. 27</t>
  </si>
  <si>
    <t>39.01.05.035.01.027</t>
  </si>
  <si>
    <t>01024083360</t>
  </si>
  <si>
    <t xml:space="preserve">მახარაშვილი ნიკოლოზ </t>
  </si>
  <si>
    <t>ქ. წყალტუბო, შ. რუსთაველის ქ. #4</t>
  </si>
  <si>
    <t>29.08.34.003</t>
  </si>
  <si>
    <t xml:space="preserve">კუხალეიშვილი ნინო </t>
  </si>
  <si>
    <t>ქ. ქუთაისი, გრიშაშვილის ქ. მე-4 შესახვევი #9/ რუსთაველის გამზირი #27</t>
  </si>
  <si>
    <t>03.04.24.159</t>
  </si>
  <si>
    <t>60001014677</t>
  </si>
  <si>
    <t xml:space="preserve">კოპალეიშვილი ამირან </t>
  </si>
  <si>
    <t>ქ. ოზურგეთი, ი. ჭავჭვაძის ქ. #12</t>
  </si>
  <si>
    <t>26.26.01.086ა.01.500</t>
  </si>
  <si>
    <t xml:space="preserve">იმნაძე ნუგზარ </t>
  </si>
  <si>
    <t>33001010051</t>
  </si>
  <si>
    <t xml:space="preserve">მახარაძე რევაზ </t>
  </si>
  <si>
    <t xml:space="preserve">ხომერიკი ნოდარ </t>
  </si>
  <si>
    <t>01017027727</t>
  </si>
  <si>
    <t xml:space="preserve">ანთელიძე ილია </t>
  </si>
  <si>
    <t>ქ. ლანჩხუთი, მდინარაძის ქ. #3</t>
  </si>
  <si>
    <t>27.06.56.168</t>
  </si>
  <si>
    <t xml:space="preserve">ორმოცაძე გიორგი </t>
  </si>
  <si>
    <t>ქ. ჩოხატაური, დუმბაძის ქ. #3</t>
  </si>
  <si>
    <t>28.01.21.067</t>
  </si>
  <si>
    <t>46001015708</t>
  </si>
  <si>
    <t xml:space="preserve">ჩხიკვაძე მაია </t>
  </si>
  <si>
    <t>ქ. აბაშა, თავისუფლების ქ. #81</t>
  </si>
  <si>
    <t>40.01.34.041.01.502</t>
  </si>
  <si>
    <t>39001036145</t>
  </si>
  <si>
    <t xml:space="preserve">კინწურაშვილი ირმა </t>
  </si>
  <si>
    <t xml:space="preserve">შუბლაძე ბესიკ </t>
  </si>
  <si>
    <t>ქ. სენაკი, რუსთაველის ქ. #164</t>
  </si>
  <si>
    <t>44.01.05.229.01.501</t>
  </si>
  <si>
    <t>239860842</t>
  </si>
  <si>
    <t>საქ. სამომხ. კოოპერაციის სენაკის რ-ნ სამომხ. კოოპერატივი</t>
  </si>
  <si>
    <t>ქ. მარტვილი, ჭავჭავაძის ქ. #10</t>
  </si>
  <si>
    <t>41.09.04.052.01.507</t>
  </si>
  <si>
    <t>62001033385</t>
  </si>
  <si>
    <t xml:space="preserve">გოროზია ემზარი </t>
  </si>
  <si>
    <t>ქ. ხობი, 9 აპრილის ქ. #3</t>
  </si>
  <si>
    <t>45.21.23.310</t>
  </si>
  <si>
    <t>244552480</t>
  </si>
  <si>
    <t>შპს ლასარი</t>
  </si>
  <si>
    <t>ქ. ზუგდიდი, მეუნარგიას ქ. #17</t>
  </si>
  <si>
    <t>43.31.55.091</t>
  </si>
  <si>
    <t>19001002777</t>
  </si>
  <si>
    <t xml:space="preserve">ცხადაია ვახტანგ </t>
  </si>
  <si>
    <t>ქ. წალენჯიხა, გ. მებონიას ქ. #2</t>
  </si>
  <si>
    <t>47.11.43.075.01.504</t>
  </si>
  <si>
    <t>571107350622</t>
  </si>
  <si>
    <t xml:space="preserve">ლემონჯავა მანანა </t>
  </si>
  <si>
    <t>დაბა ჩხოროწყუ, დ. აღმაშენებლის ქ. #13</t>
  </si>
  <si>
    <t>46.01.01.089.01.500</t>
  </si>
  <si>
    <t>48001004194</t>
  </si>
  <si>
    <t xml:space="preserve">ესართია ლაშა </t>
  </si>
  <si>
    <t>ქ. ფოთი, დ. აღმაშენებლის ქ. #10</t>
  </si>
  <si>
    <t>04.01.11.181</t>
  </si>
  <si>
    <t>42001010057</t>
  </si>
  <si>
    <t xml:space="preserve">ხორავა მარიკა </t>
  </si>
  <si>
    <t>დაბა მესტია, თამარ მეფის ქ. #14</t>
  </si>
  <si>
    <t>42.06.05.143</t>
  </si>
  <si>
    <t xml:space="preserve">ჯაფარიძე ნინა </t>
  </si>
  <si>
    <t>ქ. ბათუმი, მარაჯნიშვილისა და ასათიანის კვეთა</t>
  </si>
  <si>
    <t>05.22.23.002.01.504</t>
  </si>
  <si>
    <t>445433610</t>
  </si>
  <si>
    <t>შპს სახლი ძველ ბათუმში</t>
  </si>
  <si>
    <t>ქედა, აბუსერიძის ქ. #11</t>
  </si>
  <si>
    <t>21.03.33.059</t>
  </si>
  <si>
    <t xml:space="preserve">დიასამიძე ამირან </t>
  </si>
  <si>
    <t>ქ. ქობულეთი, დ. აღმაშენებლის გამზირი #130</t>
  </si>
  <si>
    <t>20.42.06.422</t>
  </si>
  <si>
    <t>61004000897</t>
  </si>
  <si>
    <t xml:space="preserve">ძუბენკო თამარა </t>
  </si>
  <si>
    <t>შუახევი, დაბა შუახევი, რუსთაველის ქ. #22</t>
  </si>
  <si>
    <t>24.02.34.016</t>
  </si>
  <si>
    <t>61009020031</t>
  </si>
  <si>
    <t xml:space="preserve">შაინიძე ნესტან </t>
  </si>
  <si>
    <t>ქ. ბათუმი, ფრიდონ ხალვაშის გამზირი #346 ბ</t>
  </si>
  <si>
    <t>05.35.26.152.01.001</t>
  </si>
  <si>
    <t>61001070310</t>
  </si>
  <si>
    <t xml:space="preserve">შერვაშიძე იაკობ </t>
  </si>
  <si>
    <t>ხულო, დ. ხულო ტბელ აბუსერიძის ქ. #7</t>
  </si>
  <si>
    <t>23.11.31.152.01.500</t>
  </si>
  <si>
    <t xml:space="preserve">ბოლქვაძე ზურაბ </t>
  </si>
  <si>
    <t>ზესტაფონი, ს.მეორე სვირი</t>
  </si>
  <si>
    <t>32.02.54.069</t>
  </si>
  <si>
    <t>2 თვე</t>
  </si>
  <si>
    <t>50კვმ</t>
  </si>
  <si>
    <t>ციური წაქაძე</t>
  </si>
  <si>
    <t>ზესტაფონი, ს. შორაპანი</t>
  </si>
  <si>
    <t>32.19.31.103</t>
  </si>
  <si>
    <t>40კვმ</t>
  </si>
  <si>
    <t>ავთანდილ გაჩეჩილაძე</t>
  </si>
  <si>
    <t>ზესტაფონი, ს. ზოვრეთი</t>
  </si>
  <si>
    <t>32.01.32.085</t>
  </si>
  <si>
    <t>100კვმ</t>
  </si>
  <si>
    <t>იუზა გვალია</t>
  </si>
  <si>
    <t>ზესტაფონი, ლაღიძის ქ. N19</t>
  </si>
  <si>
    <t>32.10.03.008.01.505</t>
  </si>
  <si>
    <t>62კვმ</t>
  </si>
  <si>
    <t>გოჩა იონანიძე</t>
  </si>
  <si>
    <t>ზესტაფონი, ს. ქვედა საქარა</t>
  </si>
  <si>
    <t>32.03.42.003</t>
  </si>
  <si>
    <t>80კვმ</t>
  </si>
  <si>
    <t>ლელა ბოჭორიშვილი</t>
  </si>
  <si>
    <t>ზესტაფონი, ს. ტაბაკინი</t>
  </si>
  <si>
    <t>32.14.39.239</t>
  </si>
  <si>
    <t>მარინე კელენჯერიძე</t>
  </si>
  <si>
    <t>ზესტაფონი,მელქაძის ქ. N1  სართ. 1, ბ. N3</t>
  </si>
  <si>
    <t>32.10.09.014.01.003</t>
  </si>
  <si>
    <t>76კვმ</t>
  </si>
  <si>
    <t>01008051417</t>
  </si>
  <si>
    <t>გიორგი დარბაიძე</t>
  </si>
  <si>
    <t>ზუგდიდი, ს. ორსანტია</t>
  </si>
  <si>
    <t>43.24.44.010</t>
  </si>
  <si>
    <t>85კვმ</t>
  </si>
  <si>
    <t>გოდერძი ხაზალია</t>
  </si>
  <si>
    <t>ზუგდიდი, ს. ახალკახათი</t>
  </si>
  <si>
    <t>43.22.42.020</t>
  </si>
  <si>
    <t>60კვმ</t>
  </si>
  <si>
    <t>გროგოლ ჭედია</t>
  </si>
  <si>
    <t>ზუგდიდი, ს. აბასთუმანი, ზ. გამსახურდიას მე-3 ჩიხი N5</t>
  </si>
  <si>
    <t>43.13.43.033</t>
  </si>
  <si>
    <t>72კვმ</t>
  </si>
  <si>
    <t>დავით კუტალია</t>
  </si>
  <si>
    <t>ქ. ზუგდიდი, რუსთაველი ქ. N 273</t>
  </si>
  <si>
    <t>43.31.65.098</t>
  </si>
  <si>
    <t>70კვმ</t>
  </si>
  <si>
    <t>დავით ფოჩხუა</t>
  </si>
  <si>
    <t>ზუგდიდი, ს. რიყე</t>
  </si>
  <si>
    <t>43.09.42.496</t>
  </si>
  <si>
    <t>დაზმირ ძიმცეიშვილი</t>
  </si>
  <si>
    <t>ზუგდიდი, ს. რუხი</t>
  </si>
  <si>
    <t>43.10.45.246</t>
  </si>
  <si>
    <t>დარეჯან ბერიშვილი</t>
  </si>
  <si>
    <t>ქ. ზუგდიდი, რუსთაველი ქ. N 50</t>
  </si>
  <si>
    <t>43.36.01.407</t>
  </si>
  <si>
    <t>63კვმ</t>
  </si>
  <si>
    <t>01024028253</t>
  </si>
  <si>
    <t>დიმიტრი ჭელიძე</t>
  </si>
  <si>
    <t>ზუგდიდი, ს. გრიგოლიში</t>
  </si>
  <si>
    <t>43.04.41.093</t>
  </si>
  <si>
    <t>19001078365</t>
  </si>
  <si>
    <t>ბიკენტი ესებუა</t>
  </si>
  <si>
    <t>ზუგდიდი, ს. განმუხური</t>
  </si>
  <si>
    <t>43.29.41.320</t>
  </si>
  <si>
    <t>19001085214</t>
  </si>
  <si>
    <t>გელა პერტაია</t>
  </si>
  <si>
    <t>ზუგდიდი, ს. ნარაზენი</t>
  </si>
  <si>
    <t>43.12.42.635.</t>
  </si>
  <si>
    <t>19001040872</t>
  </si>
  <si>
    <t>გიგლა ჯახია</t>
  </si>
  <si>
    <t>ზუგდიდი, ს. ცაიშვილის ქ. N 33</t>
  </si>
  <si>
    <t>43.19.41.466</t>
  </si>
  <si>
    <t>19001066733</t>
  </si>
  <si>
    <t>გოგი დიდიშვილი</t>
  </si>
  <si>
    <t>ზუგდიდი, ს. ნაწულუკუ</t>
  </si>
  <si>
    <t>43.10.42.365</t>
  </si>
  <si>
    <t>19001087938</t>
  </si>
  <si>
    <t>თამარ მატკავა</t>
  </si>
  <si>
    <t>ზუგდიდი, ს. დიდინეძი</t>
  </si>
  <si>
    <t>43.26.41.086</t>
  </si>
  <si>
    <t>73კვმ</t>
  </si>
  <si>
    <t>19001050101</t>
  </si>
  <si>
    <t>თამუნა ფარულავა</t>
  </si>
  <si>
    <t>ზუგდიდი, ს. ანაკლია</t>
  </si>
  <si>
    <t>43.30.46.768</t>
  </si>
  <si>
    <t>75კვმ</t>
  </si>
  <si>
    <t>62001032105</t>
  </si>
  <si>
    <t>თენგიზ ბიგვავა</t>
  </si>
  <si>
    <t>ზუგდიდი, ს. ახალსოფელი ი. გოგებაშვილის ქ. N5</t>
  </si>
  <si>
    <t>43.11.45.270</t>
  </si>
  <si>
    <t>19001052978</t>
  </si>
  <si>
    <t>თენგიზ პირველი</t>
  </si>
  <si>
    <t>ზუგდიდი, ს. ცაიში, რუსთაველის ქ. N12</t>
  </si>
  <si>
    <t>43.20.42.192</t>
  </si>
  <si>
    <t>19001032619</t>
  </si>
  <si>
    <t>თეონა თოდუა</t>
  </si>
  <si>
    <t>ზუგდიდი, ს. ინგირი</t>
  </si>
  <si>
    <t>43.18.43.002</t>
  </si>
  <si>
    <t>55კვმ</t>
  </si>
  <si>
    <t>19001034815</t>
  </si>
  <si>
    <t>ინგა ჭკადუა</t>
  </si>
  <si>
    <t>ზუგდიდი, ს. კოკი</t>
  </si>
  <si>
    <t>43.23.41.708</t>
  </si>
  <si>
    <t>19001041230</t>
  </si>
  <si>
    <t>ვახტანგ ნარმანია</t>
  </si>
  <si>
    <t>43.26.41.187</t>
  </si>
  <si>
    <t>19001057770</t>
  </si>
  <si>
    <t>ზაირა ბარამია</t>
  </si>
  <si>
    <t xml:space="preserve">ზუგდიდი, ს. აბასთუმანი, </t>
  </si>
  <si>
    <t>43.13.41.213</t>
  </si>
  <si>
    <t>19001027815</t>
  </si>
  <si>
    <t>ზაირა გვათუა</t>
  </si>
  <si>
    <t>ზუგდიდი, ს. ჭითაწყარი</t>
  </si>
  <si>
    <t>43.14.42.066</t>
  </si>
  <si>
    <t>19001045433</t>
  </si>
  <si>
    <t>ზაირა ჩილაჩავა</t>
  </si>
  <si>
    <t>ზუგდიდი, ს. შამგონა</t>
  </si>
  <si>
    <t>43.16.41.683</t>
  </si>
  <si>
    <t>58კვმ</t>
  </si>
  <si>
    <t>19001013581</t>
  </si>
  <si>
    <t>ზურაბ ღურწკაია</t>
  </si>
  <si>
    <t>ზუგდიდი, ჩხორია, მე-2 სართ. ოთახი N 4</t>
  </si>
  <si>
    <t>43.01.46.075.01.004</t>
  </si>
  <si>
    <t>65კვმ</t>
  </si>
  <si>
    <t>62006023276</t>
  </si>
  <si>
    <t>ლერი ზაქარაია</t>
  </si>
  <si>
    <t>ზუგდიდი, ს. ჭაქვინჯი</t>
  </si>
  <si>
    <t>43.06.41.357</t>
  </si>
  <si>
    <t>19001091318</t>
  </si>
  <si>
    <t>ლიანა კოდუა</t>
  </si>
  <si>
    <t>ზუგდიდი, ს. ოდიში</t>
  </si>
  <si>
    <t>43.08.41.482</t>
  </si>
  <si>
    <t>56კვმ</t>
  </si>
  <si>
    <t>19001080980</t>
  </si>
  <si>
    <t>მამუკა გულორდავა</t>
  </si>
  <si>
    <t>ზუგდიდი, ს. ჭკადუაში</t>
  </si>
  <si>
    <t>43.02.43.173</t>
  </si>
  <si>
    <t>62001012625</t>
  </si>
  <si>
    <t>მამუკა კოპალიანი</t>
  </si>
  <si>
    <t>ზუგდიდი, ს. კახათი, მ. კოსტავას ქ. N5</t>
  </si>
  <si>
    <t>43.17.44.021</t>
  </si>
  <si>
    <t>19001081063</t>
  </si>
  <si>
    <t>მამუკა ჩახაია</t>
  </si>
  <si>
    <t>ზუგდიდის მუნიციპალიტეტი, ს. ცაიში</t>
  </si>
  <si>
    <t>43.20.42.381</t>
  </si>
  <si>
    <t>19001041342</t>
  </si>
  <si>
    <t>მამუკა ჯიქია</t>
  </si>
  <si>
    <t>ზუგდიდი, დ. აღმაშენებლის ქ. N49</t>
  </si>
  <si>
    <t>43.31.67.098</t>
  </si>
  <si>
    <t>19001002885</t>
  </si>
  <si>
    <t>ირაკლი კორკელია</t>
  </si>
  <si>
    <t>ზუგდიდი,ს. კორცხელი, აკ. წერეთლის  ქ. N45</t>
  </si>
  <si>
    <t>43.03.42.101</t>
  </si>
  <si>
    <t>19001080468</t>
  </si>
  <si>
    <t>კახაბერ ესებუა</t>
  </si>
  <si>
    <t>ზუგდიდი, ლ. ბერიას ქ. N59</t>
  </si>
  <si>
    <t>43.31.53.196</t>
  </si>
  <si>
    <t>19001105419</t>
  </si>
  <si>
    <t>კიაზო კაკულია</t>
  </si>
  <si>
    <t>ზუგდიდი, ს. ახალაბასთუმანი</t>
  </si>
  <si>
    <t>43.15.41.004</t>
  </si>
  <si>
    <t>19001061410</t>
  </si>
  <si>
    <t>კლარა აბზიანიძე</t>
  </si>
  <si>
    <t>ზუგდიდი, თამარ მეფის ქ. N 18, ბ N 10</t>
  </si>
  <si>
    <t>43.32.01.033.01.010</t>
  </si>
  <si>
    <t>41კვმ</t>
  </si>
  <si>
    <t>51001000046</t>
  </si>
  <si>
    <t>ლაშა ჯიქია</t>
  </si>
  <si>
    <t>ზუგდიდი, ს. ჩხორია, რუსთაველის ქ. N206</t>
  </si>
  <si>
    <t>43.01.43.022</t>
  </si>
  <si>
    <t>19001036378</t>
  </si>
  <si>
    <t>მირანდა შელია</t>
  </si>
  <si>
    <t>ზუგდიდი, ს. ოდიში, კ. გამსახურდიას  ქ. N 112</t>
  </si>
  <si>
    <t>43.08.41.483</t>
  </si>
  <si>
    <t>19001014281</t>
  </si>
  <si>
    <t>მურთაზი ბულია</t>
  </si>
  <si>
    <t xml:space="preserve">ზუგდიდი, ს. ცაიში </t>
  </si>
  <si>
    <t>43.20.44.070</t>
  </si>
  <si>
    <t>49.50კვმ</t>
  </si>
  <si>
    <t>19001005693</t>
  </si>
  <si>
    <t>ნაზი დაგარგულია</t>
  </si>
  <si>
    <t>ზუგდიდი, გამარჯვების ქ. N106</t>
  </si>
  <si>
    <t>43.31.68.200</t>
  </si>
  <si>
    <t>19001076246</t>
  </si>
  <si>
    <t>ნანი რატია</t>
  </si>
  <si>
    <t>43.23.43.192</t>
  </si>
  <si>
    <t>62006042685</t>
  </si>
  <si>
    <t>ნარგიზა ქარდავა</t>
  </si>
  <si>
    <t>ზუგდიდი, თამარ მეფის ქ. N 23, არასაცხოვრებელი ფართი, სართ 1</t>
  </si>
  <si>
    <t>43.32.01.032.01.504</t>
  </si>
  <si>
    <t>19001057432</t>
  </si>
  <si>
    <t>მარინა ლოგუა</t>
  </si>
  <si>
    <t>ზუგდიდი,  ს. ორულუ</t>
  </si>
  <si>
    <t>43.27.41.134</t>
  </si>
  <si>
    <t>19001065272</t>
  </si>
  <si>
    <t>მედეა ლატარია</t>
  </si>
  <si>
    <t>ზუგდიდი, შ. რუსტაველის ქ. N 219</t>
  </si>
  <si>
    <t>43.31.58.607</t>
  </si>
  <si>
    <t>01030006344</t>
  </si>
  <si>
    <t>მილადა ქობალია</t>
  </si>
  <si>
    <t>ზუგდიდი, ს. ერგეტა</t>
  </si>
  <si>
    <t>43.28.42.171</t>
  </si>
  <si>
    <t>82კვმ</t>
  </si>
  <si>
    <t>19001036554</t>
  </si>
  <si>
    <t>რამაზი კვარაცხელია</t>
  </si>
  <si>
    <t>ზუგდიდი, ს. დარჩელი</t>
  </si>
  <si>
    <t>43.25.02.980</t>
  </si>
  <si>
    <t>19001065692</t>
  </si>
  <si>
    <t>რობინ ზარქუა</t>
  </si>
  <si>
    <t>ზუგდიდი, სოხუმის ქ. N73</t>
  </si>
  <si>
    <t>43.34.01.161</t>
  </si>
  <si>
    <t>19001016349</t>
  </si>
  <si>
    <t>როინი ჭურღულია</t>
  </si>
  <si>
    <t>ზუგდიდი, ს. კორცხელი</t>
  </si>
  <si>
    <t>43.03.43.069</t>
  </si>
  <si>
    <t>19001000139</t>
  </si>
  <si>
    <t>რუსლან ბერაძე</t>
  </si>
  <si>
    <t>ზუგდიდი, სოხუმის ქ. N 97</t>
  </si>
  <si>
    <t>43.31.42.387</t>
  </si>
  <si>
    <t>78კვმ</t>
  </si>
  <si>
    <t>19001088973</t>
  </si>
  <si>
    <t>რუსუდან ფარცვანია</t>
  </si>
  <si>
    <t>ზუგდიდი, ს. ტყაია, კ. გამსახურდიას ქ. N 25</t>
  </si>
  <si>
    <t>43.01.41.961</t>
  </si>
  <si>
    <t>19001028294</t>
  </si>
  <si>
    <t>ტაგუ მიქავა</t>
  </si>
  <si>
    <t>ზუგდიდი, ს. ოქტომბერი</t>
  </si>
  <si>
    <t>43.21.43.008</t>
  </si>
  <si>
    <t>19001023286</t>
  </si>
  <si>
    <t>ქეთო მორგოშია</t>
  </si>
  <si>
    <t>ზუგდიდი, ს. ყულიშკარი, დ. აღმაშენებლის ქ. N 18</t>
  </si>
  <si>
    <t>43.07.42.528</t>
  </si>
  <si>
    <t>19001032106</t>
  </si>
  <si>
    <t>ქრისტინა მაქაცარია</t>
  </si>
  <si>
    <t>43.18.41.031</t>
  </si>
  <si>
    <t>19001095946</t>
  </si>
  <si>
    <t>ცირა ხვიჩია</t>
  </si>
  <si>
    <t>ზუგდიდი, ს. ახალსოფელი</t>
  </si>
  <si>
    <t>43.11.45.404</t>
  </si>
  <si>
    <t>19001053766</t>
  </si>
  <si>
    <t>ციური სერგია</t>
  </si>
  <si>
    <t>43.21.01.505</t>
  </si>
  <si>
    <t>01024003269</t>
  </si>
  <si>
    <t>ციცინო ქირია</t>
  </si>
  <si>
    <t>ზუგდიდი, ს. ჯიხაშკარი</t>
  </si>
  <si>
    <t>43.05.41.195</t>
  </si>
  <si>
    <t>19001086569</t>
  </si>
  <si>
    <t>ხვიჩა ბენდელიანი</t>
  </si>
  <si>
    <t>43.03.41.152</t>
  </si>
  <si>
    <t>19001009445</t>
  </si>
  <si>
    <t>ნონა სონგულია</t>
  </si>
  <si>
    <t>43.25.45.593</t>
  </si>
  <si>
    <t>19001032028</t>
  </si>
  <si>
    <t>პლატონი კუკავა</t>
  </si>
  <si>
    <t>43.12.42.653</t>
  </si>
  <si>
    <t>19001016398</t>
  </si>
  <si>
    <t>ჟორა თოდუა</t>
  </si>
  <si>
    <t>მარნეული, ს. დამია-გეურარხი</t>
  </si>
  <si>
    <t>83.14.08.077</t>
  </si>
  <si>
    <t>1,5 თვე</t>
  </si>
  <si>
    <t>28001022082</t>
  </si>
  <si>
    <t>ელშან აბასოვი</t>
  </si>
  <si>
    <t>მარნეული, ს. კაჩაგანი</t>
  </si>
  <si>
    <t>83.11.06.899</t>
  </si>
  <si>
    <t>28001037773</t>
  </si>
  <si>
    <t>ზაბიტ ქაზიმოვი</t>
  </si>
  <si>
    <t>მარნეული, ს. საიმერლო</t>
  </si>
  <si>
    <t>83.04.05.605</t>
  </si>
  <si>
    <t>96კვმ</t>
  </si>
  <si>
    <t>28001028855</t>
  </si>
  <si>
    <t>გიორგი შუბითიძე</t>
  </si>
  <si>
    <t>მარნეული, ს. ყიზილაჯლო</t>
  </si>
  <si>
    <t>83.01.14.615</t>
  </si>
  <si>
    <t>63,40კვმ</t>
  </si>
  <si>
    <t>28001023083</t>
  </si>
  <si>
    <t>შაფაატ ჩირახოვი</t>
  </si>
  <si>
    <t>მარნეული, ს. თამარისი</t>
  </si>
  <si>
    <t>83.05.02.320</t>
  </si>
  <si>
    <t>69კვმ</t>
  </si>
  <si>
    <t>28001052469</t>
  </si>
  <si>
    <t>მანანა ირემაშვილი</t>
  </si>
  <si>
    <t>მარნეული, სადახლოს ტერიტორიული ერთეული</t>
  </si>
  <si>
    <t>83.16.07.506</t>
  </si>
  <si>
    <t>28001019234</t>
  </si>
  <si>
    <t>ქამილ გარაბალოვი</t>
  </si>
  <si>
    <t>მარნეული, ს. კასუმლო</t>
  </si>
  <si>
    <t>83.12.14.263</t>
  </si>
  <si>
    <t>28001042341</t>
  </si>
  <si>
    <t>ფახრად ახმედოვი</t>
  </si>
  <si>
    <t>მარნეული, ს. წერეთელი</t>
  </si>
  <si>
    <t>83.04.08.768</t>
  </si>
  <si>
    <t>28001003974</t>
  </si>
  <si>
    <t>რომანი ტაბატაძე</t>
  </si>
  <si>
    <t>მარნეული, ს. ქეშალო</t>
  </si>
  <si>
    <t>83.06.10.272</t>
  </si>
  <si>
    <t>88,64კვმ</t>
  </si>
  <si>
    <t>28001017427</t>
  </si>
  <si>
    <t>სამედ გაჯიევი</t>
  </si>
  <si>
    <t>მარნეული, ს. ბაიდარი</t>
  </si>
  <si>
    <t>83.07.07.218</t>
  </si>
  <si>
    <t>38კვმ</t>
  </si>
  <si>
    <t>28001011356</t>
  </si>
  <si>
    <t>რამინ მეხრიბანოვი</t>
  </si>
  <si>
    <t>მარნეული, ს. შულავერი</t>
  </si>
  <si>
    <t>83.09.11.333</t>
  </si>
  <si>
    <t>61001034002</t>
  </si>
  <si>
    <t>ლია ჯაფარიძე</t>
  </si>
  <si>
    <t>მარნეული, ს. დაშტაფა</t>
  </si>
  <si>
    <t>83.08.11.618</t>
  </si>
  <si>
    <t>28001018467</t>
  </si>
  <si>
    <t>ვიდადი ჰასანოვი</t>
  </si>
  <si>
    <t>მარნეული, ს. ხოჯორნი</t>
  </si>
  <si>
    <t>83.18.06.080</t>
  </si>
  <si>
    <t>28001080069</t>
  </si>
  <si>
    <t>იზოლდა გაბოიანი</t>
  </si>
  <si>
    <t>მარნეული, ს. ალგეთი, ქ N8, სახლი N13</t>
  </si>
  <si>
    <t>83.03.24.035</t>
  </si>
  <si>
    <t>28001011590</t>
  </si>
  <si>
    <t>მუსა ნასიბოვი</t>
  </si>
  <si>
    <t>ახმეტა, ს. ქვემო ხალაწანი</t>
  </si>
  <si>
    <t>50.08.32.096</t>
  </si>
  <si>
    <t>120კვმ</t>
  </si>
  <si>
    <t>08001003731</t>
  </si>
  <si>
    <t>ფეტიმათ ბაღაკაშვილი</t>
  </si>
  <si>
    <t>საგარეჯო, ს. უჯარმა, სართული 1</t>
  </si>
  <si>
    <t>55.16.53.130</t>
  </si>
  <si>
    <t>97,60კვმ</t>
  </si>
  <si>
    <t>01001003782</t>
  </si>
  <si>
    <t>ივანე ყარყარაშვილი</t>
  </si>
  <si>
    <t>დაბა აბასთუმანი, ასათიანი ქ. N29, სართ. 1; ბინა N1</t>
  </si>
  <si>
    <t>61.11.03.173.01.001</t>
  </si>
  <si>
    <t>75,30კვმ</t>
  </si>
  <si>
    <t>47001006723</t>
  </si>
  <si>
    <t>ზვიადი ჩილინგარაშვილი</t>
  </si>
  <si>
    <t>1 დღე</t>
  </si>
  <si>
    <t>08.10.2012</t>
  </si>
  <si>
    <t>PORTEK IC VE DIS TICARET MURAT KAHR IMAN</t>
  </si>
  <si>
    <t>მაისურების მოწოდება</t>
  </si>
  <si>
    <t>08.18.2012</t>
  </si>
  <si>
    <t>შ.პ.ს. ,,ქართული ოცნება"</t>
  </si>
  <si>
    <t xml:space="preserve">სასცენო აპარატურითა და ტექნიკური მოწყობილობებით მომსახურეობის გაწევა </t>
  </si>
  <si>
    <t>06.24.2012</t>
  </si>
  <si>
    <t>ირინა თავაძე</t>
  </si>
  <si>
    <t>სიების დაზუსტება</t>
  </si>
  <si>
    <t>06.23.2012</t>
  </si>
  <si>
    <t>რეზო ბექაური</t>
  </si>
  <si>
    <t>ანზორ ბედოიძე</t>
  </si>
  <si>
    <t>მელანო შარაბიძე</t>
  </si>
  <si>
    <t>ნოდარ ბერიძე</t>
  </si>
  <si>
    <t>გიგა ზოიძე</t>
  </si>
  <si>
    <t>ანზორ არჯევანიძე</t>
  </si>
  <si>
    <t>დალი ხოზრევანიძე</t>
  </si>
  <si>
    <t>ზაზა გვიანიძე</t>
  </si>
  <si>
    <t>თამარ შავგულიძე</t>
  </si>
  <si>
    <t>60001001432</t>
  </si>
  <si>
    <t>ირინა ცინაძე</t>
  </si>
  <si>
    <t>60001111304</t>
  </si>
  <si>
    <t>ნუნუ გურგენიძე</t>
  </si>
  <si>
    <t>60001071512</t>
  </si>
  <si>
    <t>რამაზ ქედელიძე</t>
  </si>
  <si>
    <t>61009005218</t>
  </si>
  <si>
    <t>მარინე არძენაძე</t>
  </si>
  <si>
    <t>61003004822</t>
  </si>
  <si>
    <t>06.25.2012</t>
  </si>
  <si>
    <t>ნოდარ ცეცხლაძე</t>
  </si>
  <si>
    <t>61009023503</t>
  </si>
  <si>
    <t>06.28.2012</t>
  </si>
  <si>
    <t>გენად ცეცხლაძე</t>
  </si>
  <si>
    <t>61009005900</t>
  </si>
  <si>
    <t>ზურაბ დიასამიძე</t>
  </si>
  <si>
    <t>61004058876</t>
  </si>
  <si>
    <t>გოჩა ნაკაშიძე</t>
  </si>
  <si>
    <t>61004056689</t>
  </si>
  <si>
    <t>მურად აბაშიძე</t>
  </si>
  <si>
    <t>61005005709</t>
  </si>
  <si>
    <t>როინ ზოიძე</t>
  </si>
  <si>
    <t>61004049101</t>
  </si>
  <si>
    <t>ირაკლი ქავჯარაძე</t>
  </si>
  <si>
    <t>61005003109</t>
  </si>
  <si>
    <t>ლელა მანელიშვილი</t>
  </si>
  <si>
    <t>61004027164</t>
  </si>
  <si>
    <t>ეთერ გოგმაჩაძე</t>
  </si>
  <si>
    <t>61004038104</t>
  </si>
  <si>
    <t>ნატო ცეცხლაძე</t>
  </si>
  <si>
    <t>61004023191</t>
  </si>
  <si>
    <t>გიორგი კლდიაშვილი</t>
  </si>
  <si>
    <t>21001019627</t>
  </si>
  <si>
    <t>თეა წიკლაური</t>
  </si>
  <si>
    <t>01001033664</t>
  </si>
  <si>
    <t>06.29.2012</t>
  </si>
  <si>
    <t>ეკატერინე ზოიძე</t>
  </si>
  <si>
    <t>61009007589</t>
  </si>
  <si>
    <t>06.05.2012</t>
  </si>
  <si>
    <t>დათუნა ხუბუა</t>
  </si>
  <si>
    <t>19001012016</t>
  </si>
  <si>
    <t>ლამარა წურწუმია</t>
  </si>
  <si>
    <t>19001068241</t>
  </si>
  <si>
    <t>ხვიჩა ბერიშვილი</t>
  </si>
  <si>
    <t>19001005233</t>
  </si>
  <si>
    <t>ნანა ფარცვანია</t>
  </si>
  <si>
    <t>62001032139</t>
  </si>
  <si>
    <t>მარინა ანთია</t>
  </si>
  <si>
    <t>19001032722</t>
  </si>
  <si>
    <t>ლანა ჯიქია</t>
  </si>
  <si>
    <t>19001086863</t>
  </si>
  <si>
    <t>ზვიად კორკელია</t>
  </si>
  <si>
    <t>19001104624</t>
  </si>
  <si>
    <t>08.01.2012</t>
  </si>
  <si>
    <t>ყაველაშვილი ნოდარი</t>
  </si>
  <si>
    <t>62007003108</t>
  </si>
  <si>
    <t>ა/ტ მომსახურეობა</t>
  </si>
  <si>
    <t>ბაირამოვი მეითა</t>
  </si>
  <si>
    <t>43001005510</t>
  </si>
  <si>
    <t>08.15.2012</t>
  </si>
  <si>
    <t>ბაშარული იოსებ</t>
  </si>
  <si>
    <t>01025004372</t>
  </si>
  <si>
    <t>ჩიტორელიძე კობა</t>
  </si>
  <si>
    <t>18001002161</t>
  </si>
  <si>
    <t>ბენიძე გივი</t>
  </si>
  <si>
    <t>62001004482</t>
  </si>
  <si>
    <t>ჩიტრეკაშვილი გიორგი</t>
  </si>
  <si>
    <t>12001008929</t>
  </si>
  <si>
    <t>დეკანოზიშვილი ზურაბი</t>
  </si>
  <si>
    <t>12001031537</t>
  </si>
  <si>
    <t>08.24.2012</t>
  </si>
  <si>
    <t>შპს „ერგი პლიუსი“</t>
  </si>
  <si>
    <t>ბეჭედი და ფაქსი</t>
  </si>
  <si>
    <t>09.05.2012</t>
  </si>
  <si>
    <t>TMD Holdings, LLC</t>
  </si>
  <si>
    <t>დისკების მოწოდება</t>
  </si>
  <si>
    <t>ფოლადაშვილი სვეტლანა</t>
  </si>
  <si>
    <t>01013013356</t>
  </si>
  <si>
    <t>ფართის იჯარა</t>
  </si>
  <si>
    <t>08.13.2012</t>
  </si>
  <si>
    <t>გვრიტიშვილი ელეონორა</t>
  </si>
  <si>
    <t>01008010173</t>
  </si>
  <si>
    <t>08.09.2012</t>
  </si>
  <si>
    <t>ნაკუდაიძე ბელა</t>
  </si>
  <si>
    <t>31001014526</t>
  </si>
  <si>
    <t>09.30.2012</t>
  </si>
  <si>
    <t>კორძაძე ლიდა</t>
  </si>
  <si>
    <t>37001009073</t>
  </si>
  <si>
    <t>09.25.2012</t>
  </si>
  <si>
    <t>YALCIN TRANS ULUS NAK</t>
  </si>
  <si>
    <t>ბუშტები, მაისურები</t>
  </si>
  <si>
    <t>09.20.2012</t>
  </si>
  <si>
    <t xml:space="preserve">შპს პოლიგრაფ ექსტრა </t>
  </si>
  <si>
    <t>404957070</t>
  </si>
  <si>
    <t>ბეჭდვითი მომსახურეობა</t>
  </si>
  <si>
    <t>09.18.2012</t>
  </si>
  <si>
    <t>ფიფია მარინე</t>
  </si>
  <si>
    <t>19001094964</t>
  </si>
  <si>
    <t>კორდინატორის მომსახურება</t>
  </si>
  <si>
    <t>09.24.2012</t>
  </si>
  <si>
    <t>შენგელია ლერი</t>
  </si>
  <si>
    <t>62006007723</t>
  </si>
  <si>
    <t>ლაღიძე ნანა</t>
  </si>
  <si>
    <t>60001006326</t>
  </si>
  <si>
    <t>ჩოკანდარიან ვარდან</t>
  </si>
  <si>
    <t>07001012469</t>
  </si>
  <si>
    <t>მღებრიშვილი ელისო</t>
  </si>
  <si>
    <t>360012012436</t>
  </si>
  <si>
    <t>ლეგაშვილი ვიქტორ</t>
  </si>
  <si>
    <t>45001002714</t>
  </si>
  <si>
    <t>10.05.2012</t>
  </si>
  <si>
    <t>Shanghai ZhinQun Trading Co. LTD</t>
  </si>
  <si>
    <t>სილიკონის სამაჯურები</t>
  </si>
  <si>
    <t>09.01.2012</t>
  </si>
  <si>
    <t>ჯანბერიძე ქეთევან</t>
  </si>
  <si>
    <t>01025007106</t>
  </si>
  <si>
    <t>05.30.2012</t>
  </si>
  <si>
    <t>შპს კანცლერი</t>
  </si>
  <si>
    <t>215135191</t>
  </si>
  <si>
    <t>შტამპის ღირებულება</t>
  </si>
  <si>
    <t>05.24.2014</t>
  </si>
  <si>
    <t>შპს „ელიტა ბურჯი“</t>
  </si>
  <si>
    <t>206120437</t>
  </si>
  <si>
    <t>სასცენო მოწყობილობით მომსახურება</t>
  </si>
  <si>
    <t>13.08.2012</t>
  </si>
  <si>
    <t>ნიკოლოზ მესაბლიშვილი</t>
  </si>
  <si>
    <t>ოფისის იჯარა</t>
  </si>
  <si>
    <t>06.26.2014</t>
  </si>
  <si>
    <t>შპს რუსთაველი ფროფერთი</t>
  </si>
  <si>
    <t>404406166</t>
  </si>
  <si>
    <t>06.21.2014</t>
  </si>
  <si>
    <t>საფარიძე გივი ი/მ</t>
  </si>
  <si>
    <t>61006059524</t>
  </si>
  <si>
    <t>შპს ბატავტომობილე</t>
  </si>
  <si>
    <t>445408032</t>
  </si>
  <si>
    <t>შპს გიგანტი</t>
  </si>
  <si>
    <t>245433892</t>
  </si>
  <si>
    <t>ბერიძე რუსლან ი/მ</t>
  </si>
  <si>
    <t>61006041123</t>
  </si>
  <si>
    <t>ბერიძე მალხაზ ი/მ</t>
  </si>
  <si>
    <t>61007004472</t>
  </si>
  <si>
    <t>07.03.2014</t>
  </si>
  <si>
    <t>ხარაზი ნინო</t>
  </si>
  <si>
    <t>61001041764</t>
  </si>
  <si>
    <t>დიასამიძე ვახტანგ</t>
  </si>
  <si>
    <t>წილოსანი ლალი</t>
  </si>
  <si>
    <t>61003007945</t>
  </si>
  <si>
    <t>ართმელაძე დარეჯან</t>
  </si>
  <si>
    <t>61007004173</t>
  </si>
  <si>
    <t>ზაქარაძე ვაჟა</t>
  </si>
  <si>
    <t>61006042810</t>
  </si>
  <si>
    <t>გოგიბერიძე ნარი</t>
  </si>
  <si>
    <t>61003010439</t>
  </si>
  <si>
    <t>09.01.2016</t>
  </si>
  <si>
    <t>ა(ა)იპ წყალტუბოს მუნიციპალიტეტის კულტურის ცენტრი</t>
  </si>
  <si>
    <t>221286560</t>
  </si>
  <si>
    <t>სასცენო აპარატურით მომსახურება</t>
  </si>
  <si>
    <t>ა(ა)იპ ჩხოროწყუს მუნიციპალიტეტის ისტორიული მუზეუმი</t>
  </si>
  <si>
    <t>ფართის დათმობა</t>
  </si>
  <si>
    <t>შპს სუფთა წყალი</t>
  </si>
  <si>
    <t>წყალი და პლასტამსის ჭიქები</t>
  </si>
  <si>
    <t>შპს GEOVOICE</t>
  </si>
  <si>
    <t>გახმოვანების აპარატურით მომსახურება</t>
  </si>
  <si>
    <t>შპს ფავორიტი სტილი</t>
  </si>
  <si>
    <t>შპს ალფა სტუდიო ALFA STUDIO</t>
  </si>
  <si>
    <t>შპს ლუმა დეველოპმენტ LTD LUMA DEVELOPMENT</t>
  </si>
  <si>
    <t>ბანერი</t>
  </si>
  <si>
    <t>10,04-30,04,2019</t>
  </si>
  <si>
    <t>ზაზა ზაბახიძე</t>
  </si>
  <si>
    <t>გიორგი ბლავატსკი</t>
  </si>
  <si>
    <t>გიორგი სეთურიძე</t>
  </si>
  <si>
    <t>ნუგზარ დეკანოიძე</t>
  </si>
  <si>
    <t>ივანე ფარქოსაძე</t>
  </si>
  <si>
    <t>გიორგი ივანაშვილი</t>
  </si>
  <si>
    <t>ზურაბ ივანიშვილი</t>
  </si>
  <si>
    <t>ლიანა ბეჟუაშვილი</t>
  </si>
  <si>
    <t>ეკატერინე სურმანიძე</t>
  </si>
  <si>
    <t>თამარ ლომთათიძე</t>
  </si>
  <si>
    <t>ლაშა მჭედლიშვილი</t>
  </si>
  <si>
    <t>არსენა წიკლაური</t>
  </si>
  <si>
    <t>დავით ოდიშარია</t>
  </si>
  <si>
    <t>სალომე ფედიჩკინა</t>
  </si>
  <si>
    <t>თენგიზ დემეტრაშვილი</t>
  </si>
  <si>
    <t>ნინო დავლიანიძე</t>
  </si>
  <si>
    <t>გიორგი იორამაშვილი</t>
  </si>
  <si>
    <t>კახაბერ ჩიხლაძე</t>
  </si>
  <si>
    <t xml:space="preserve">
    38001003440
</t>
  </si>
  <si>
    <t xml:space="preserve">
    01010010047
</t>
  </si>
  <si>
    <t xml:space="preserve">
    01024002540
</t>
  </si>
  <si>
    <t xml:space="preserve">
    38001001532
</t>
  </si>
  <si>
    <t xml:space="preserve">
    01018003759
</t>
  </si>
  <si>
    <t xml:space="preserve">
    01009016587
</t>
  </si>
  <si>
    <t xml:space="preserve">
    38001017896
</t>
  </si>
  <si>
    <t xml:space="preserve">
    01013007986
</t>
  </si>
  <si>
    <t xml:space="preserve">
    01010017224
</t>
  </si>
  <si>
    <t xml:space="preserve">
    01024001485
</t>
  </si>
  <si>
    <t xml:space="preserve">
    01011041807
</t>
  </si>
  <si>
    <t xml:space="preserve">
    01022005976
</t>
  </si>
  <si>
    <t xml:space="preserve">
    01006005320
</t>
  </si>
  <si>
    <t xml:space="preserve">
    61001032216
</t>
  </si>
  <si>
    <t xml:space="preserve">
    01025010418
</t>
  </si>
  <si>
    <t xml:space="preserve">
    01019004620
</t>
  </si>
  <si>
    <t xml:space="preserve">
    01025008734
</t>
  </si>
  <si>
    <t xml:space="preserve">
    01006011154
</t>
  </si>
  <si>
    <t>GE98CR0000009448783601</t>
  </si>
  <si>
    <t>GE59CR0000000063843601</t>
  </si>
  <si>
    <t>GE12CR0000009480573601</t>
  </si>
  <si>
    <t>GE83CR0000000915993601</t>
  </si>
  <si>
    <t>GE49CR0000009471103601</t>
  </si>
  <si>
    <t>GE57CR0000000935913601</t>
  </si>
  <si>
    <t>GE74CR0130006021713601</t>
  </si>
  <si>
    <t>GE21CR0000001000653601</t>
  </si>
  <si>
    <t>GE71CR0000000006373601</t>
  </si>
  <si>
    <t>GE90CR0000000000173601</t>
  </si>
  <si>
    <t>GE97CR0000000927363601</t>
  </si>
  <si>
    <t>GE97CR0000000916683601</t>
  </si>
  <si>
    <t>GE28CR0000000065433601</t>
  </si>
  <si>
    <t>GE92CR0000000880893601</t>
  </si>
  <si>
    <t>GE96CR0000000063103601</t>
  </si>
  <si>
    <t>GE73CR0130003000183601</t>
  </si>
  <si>
    <t>GE04CR0000000041663601</t>
  </si>
  <si>
    <t>GE80CR0130006000253601</t>
  </si>
  <si>
    <t xml:space="preserve">
    ბანკი ქართუ
</t>
  </si>
  <si>
    <t>დავით კაპანაძე</t>
  </si>
  <si>
    <t>ვაჟა ლეკიშვილი</t>
  </si>
  <si>
    <t>თამარ გოგელია</t>
  </si>
  <si>
    <t>ირინა მეგრელიშვილი</t>
  </si>
  <si>
    <t>ნაირა ექვთიმიშვილი</t>
  </si>
  <si>
    <t>ზაზა ბერულავა</t>
  </si>
  <si>
    <t>ზურაბ ჩაჩხიანი</t>
  </si>
  <si>
    <t>კონსტანტინე მურადაშვილი</t>
  </si>
  <si>
    <t>არჩილ მამაცაშვილი</t>
  </si>
  <si>
    <t>ნუგზარ ხუციშვილი</t>
  </si>
  <si>
    <t>გივი ბახტაძე</t>
  </si>
  <si>
    <t xml:space="preserve">
    01005005563
</t>
  </si>
  <si>
    <t xml:space="preserve">
    01017004834
</t>
  </si>
  <si>
    <t xml:space="preserve">
    01005000251
</t>
  </si>
  <si>
    <t xml:space="preserve">
    01019043676
</t>
  </si>
  <si>
    <t xml:space="preserve">
    01033005769
</t>
  </si>
  <si>
    <t xml:space="preserve">
    01008009042
</t>
  </si>
  <si>
    <t xml:space="preserve">
    01030041039
</t>
  </si>
  <si>
    <t xml:space="preserve">
    01003004171
</t>
  </si>
  <si>
    <t xml:space="preserve">
    01003010997
</t>
  </si>
  <si>
    <t xml:space="preserve">
    01030025947
</t>
  </si>
  <si>
    <t xml:space="preserve">
    01024014218
</t>
  </si>
  <si>
    <t>GE05CR0000000937923601</t>
  </si>
  <si>
    <t>GE02CR0000009450703601</t>
  </si>
  <si>
    <t>GE72CR0000000037393601</t>
  </si>
  <si>
    <t>GE19CR0000000025843601</t>
  </si>
  <si>
    <t>GE34CR0030000028403601</t>
  </si>
  <si>
    <t>GE15CR0000000059873601</t>
  </si>
  <si>
    <t>GE14CR0000000907673601</t>
  </si>
  <si>
    <t>GE06CR0000000906863601</t>
  </si>
  <si>
    <t>GE16CR0000000025903601</t>
  </si>
  <si>
    <t>GE30CR0000000889893601</t>
  </si>
  <si>
    <t>GE55CR0000009472923601</t>
  </si>
  <si>
    <t>04/17/2019</t>
  </si>
  <si>
    <t>04/16/2019</t>
  </si>
  <si>
    <t>04/15/2019</t>
  </si>
  <si>
    <t>04/22/2019</t>
  </si>
  <si>
    <t>ვახტანგ არაბული</t>
  </si>
  <si>
    <t xml:space="preserve">
    01025000402
</t>
  </si>
  <si>
    <t>GE43CR0000000908063601</t>
  </si>
  <si>
    <t>04/23/2019</t>
  </si>
  <si>
    <t>გაგრა +</t>
  </si>
  <si>
    <t>ჯეო კვარცი</t>
  </si>
  <si>
    <t>Geo Sand</t>
  </si>
  <si>
    <t>GE08BG0000000152515900</t>
  </si>
  <si>
    <t>GE03BG0000000332609100</t>
  </si>
  <si>
    <t>GE43BG0000000295793000</t>
  </si>
  <si>
    <t>საქართველოს ბანკი</t>
  </si>
  <si>
    <t>10,04,2019</t>
  </si>
  <si>
    <t>ბილბორდი</t>
  </si>
  <si>
    <t>შპს ალმა</t>
  </si>
  <si>
    <t>10,04,2019-25,05,2019</t>
  </si>
  <si>
    <t>კვ/მ</t>
  </si>
  <si>
    <t>მარნეული / რუსთაველის ქ. ყოპილ რაიცკავშირის შენობის წინ</t>
  </si>
  <si>
    <t>01,02,2019</t>
  </si>
  <si>
    <t>შპს რეპორტიორი</t>
  </si>
  <si>
    <t>404473814</t>
  </si>
  <si>
    <t>01,05,2019-31,05,2019</t>
  </si>
  <si>
    <t>საინფორმაციო მომსახურება www. reportiori.ge -ზე დამკვეთის მიერ გამოგზავნილი ინფორმაციის სრული განთავსება/ შუზღუდავი რაოდენობით ფოტო+ვიდეო+ტექსტი</t>
  </si>
  <si>
    <t>საინფორმაციო მომსახურება www.qartuliazri.ge -ზე დამკვეთის მიერ გამოგზავნილი ინფორმაციის სრული განთავსება/ შუზღუდავი რაოდენობით ფოტო+ვიდეო+ტექსტი</t>
  </si>
  <si>
    <t>შპს პრაიმ თაიმი</t>
  </si>
  <si>
    <t>404409252</t>
  </si>
  <si>
    <t xml:space="preserve">საინფორმაციო მომსახურება www.primetime.ge -ზე დამკვეთის მიერ გამოგზავნილი ინფორმაციის სრული განთავსება/ შუზღუდავი რაოდენობით ფოტო+ვიდეო+ტექსტი
</t>
  </si>
  <si>
    <t>საინფორმაციო მომსახურება www.primetime.ge -ზე / პრესკონფერენციების ლაივ რეჟიმში გაშუქება სოციალური ქსელებით</t>
  </si>
  <si>
    <t>შპს პირველი</t>
  </si>
  <si>
    <t>202353185</t>
  </si>
  <si>
    <t>საინფორმაციო მომსახურება www.pia.ge -ზე დამკვეთის მიერ გამოგზავნილი ინფორმაციის სრული განთავსება/ შუზღუდავი რაოდენობით მასალა ფოტო+ვიდეო+ტექსტი</t>
  </si>
  <si>
    <t>შპს ნსპ.გე</t>
  </si>
  <si>
    <t>415593414</t>
  </si>
  <si>
    <t>საინფორმაციო მომსახურება www.nsp.ge -ზე დამკვეთის მიერ გამოგზავნილი ინფორმაციის სრული განთავსება/ შუზღუდავი რაოდენობით მასალა ფოტო+ვიდეო+ტექსტი</t>
  </si>
  <si>
    <t>შპს მარშალპრეს.ჯი</t>
  </si>
  <si>
    <t>406146237</t>
  </si>
  <si>
    <t>საინფორმაციო მომსახურება www.marshalpress.ge -ზე დამკვეთის მიერ გამოგზავნილი ინფორმაციის სრული განთავსება/ შუზღუდავი რაოდენობით მასალა ფოტო+ვიდეო+ტექსტი</t>
  </si>
  <si>
    <t>შპს ლიდერი ექსპრეს-ინფო</t>
  </si>
  <si>
    <t>400188541</t>
  </si>
  <si>
    <t>საინფორმაციო მომსახურება www.lid.ge -ზე დამკვეთის მიერ გამოგზავნილი ინფორმაციის სრული განთავსება/ შუზღუდავი რაოდენობით მასალა ფოტო+ვიდეო+ტექსტი</t>
  </si>
  <si>
    <t>შპს ინფონიუსი</t>
  </si>
  <si>
    <t>404413773</t>
  </si>
  <si>
    <t>საინფორმაციო მომსახურება www.newspress.ge -ზე დამკვეთის მიერ გამოგზავნილი ინფორმაციის სრული განთავსება/ თვეში არაუმეტეს 3 ერთეული ფოტო+ტექსტი/ვიდეო</t>
  </si>
  <si>
    <t>შპს ინფო</t>
  </si>
  <si>
    <t>404550026</t>
  </si>
  <si>
    <t>საინფორმაციო მომსახურება www.info9.ge -ზე დამკვეთის მიერ გამოგზავნილი ინფორმაციის სრული განთავსება/ შუზღუდავი რაოდენობით მასალა ფოტო+ვიდეო+ტექსტი</t>
  </si>
  <si>
    <t>შპს ექსკლუზივნიუსი EXCLUSIVE NEWS</t>
  </si>
  <si>
    <t>405003106</t>
  </si>
  <si>
    <t>საინფორმაციო მომსახურება www.exclusivenews.ge -ზე დამკვეთის მიერ გამოგზავნილი ინფორმაციის სრული განთავსება/ შუზღუდავი რაოდენობით მასალა ფოტო+ვიდეო+ტექსტი</t>
  </si>
  <si>
    <t>შპს ახალი ამბების სააგენტო კაუკასუსნიუსი</t>
  </si>
  <si>
    <t>206341010</t>
  </si>
  <si>
    <t>საინფორმაციო მომსახურება www.epn.ge www.expressnews.com.ge - www.expressnews.ge -ზე დამკვეთის მიერ გამოგზავნილი ინფორმაციის სრული განთავსება/ შუზღუდავი რაოდენობით მასალა ფოტო+ვიდეო+ტექსტი</t>
  </si>
  <si>
    <t>შპს ახალი ამბები</t>
  </si>
  <si>
    <t>205075014</t>
  </si>
  <si>
    <t>საინფორმაციო მომსახურება www.ipn.ge -ზე დამკვეთის მიერ გამოგზავნილი ინფორმაციის სრული განთავსება თვეში არაუმეტეს 15-ჯერ /მასალა ფოტო+ვიდეო+ტექსტი</t>
  </si>
  <si>
    <t>საინფორმაციო მომსახურება www.pia.ge -ზე დამკვეთის ღონისძიების ფოტო გადაღება და გავცელება</t>
  </si>
  <si>
    <t>საინფორმაციო მომსახურება www.pia.ge -ზე დამკვეთის საინტერესო თემების შესახებ ინტერვიუებისა და კომენტარების მომზადება - გავრცელება</t>
  </si>
  <si>
    <t>შპს მედიაცენტრი მთავარი</t>
  </si>
  <si>
    <t>402084427</t>
  </si>
  <si>
    <t>საინფორმაციო მომსახურება www.mcm.ge -ზე დამკვეთის მიერ გამოგზავნილი ინფორმაციის სრული განთავსება/ შუზღუდავი რაოდენობით მასალა ფოტო+ვიდეო+ტექსტი / მომსახურებაში შედის შემსრულებლის პრესკლუბით სარგებლობა შეუზღუდავი რაოდენობით</t>
  </si>
  <si>
    <t>შპს Front News</t>
  </si>
  <si>
    <t>406069757</t>
  </si>
  <si>
    <t>საინფორმაციო მომსახურება www.frontnews.eu -ზე დამკვეთის მიერ გამოგზავნილი ინფორმაციის სრული განთავსება/ შუზღუდავი რაოდენობით მასალა ფოტო+ვიდეო+ტექსტი</t>
  </si>
  <si>
    <t>01,04,2019</t>
  </si>
  <si>
    <t>ა.ა.ი.პ. კავშირი პრესა - საქართველო</t>
  </si>
  <si>
    <t>401951189</t>
  </si>
  <si>
    <t>საინფორმაციო მომსახურება www.for.ge -ზე დამკვეთის მიერ გამოგზავნილი ინფორმაციის სრული განთავსება/ შუზღუდავი რაოდენობით მასალა ფოტო+ვიდეო+ტექსტი</t>
  </si>
  <si>
    <t>შპს აირეგიონი</t>
  </si>
  <si>
    <t>405283562</t>
  </si>
  <si>
    <t>საინფორმაციო მომსახურება შემსრულებლის ვებ გვერდზე- www.ipress.ge -ზე ინფორმაციის სრული განთავსება შეუზღუდავი რაოდენობით მასალა: ფოტო+ვიდეო+ტექსტი</t>
  </si>
  <si>
    <t>საინფორმაციო მომსახურება შემსრულებლის ვებ გვერდზე- www.ibusiness.ge -ზე ინფორმაციის სრული განთავსება შეუზღუდავი რაოდენობით მასალა: ფოტო+ვიდეო+ტექსტი</t>
  </si>
  <si>
    <t>საინფორმაციო მომსახურება შემსრულებლის ვებ გვერდზე- www.iregions.ge -ზე ინფორმაციის სრული განთავსება შეუზღუდავი რაოდენობით მასალა: ფოტო+ვიდეო+ტექსტი</t>
  </si>
  <si>
    <t>საინფორმაციო მომსახურება შემსრულებლის ვებ გვერდზე- www.imtavroba.ge -ზე ინფორმაციის სრული განთავსება შეუზღუდავი რაოდენობით მასალა: ფოტო+ვიდეო+ტექსტი</t>
  </si>
  <si>
    <t>შპს კვირა +</t>
  </si>
  <si>
    <t>406178283</t>
  </si>
  <si>
    <t>საინფორმაციო მომსახურება შემსრულებლის ვებ-გვერდზე - www.kvira.ge-ზე დამკვეთის მიერ გამოგზავნილი ინფორმაციის სრული განტავსება მასალა: ფოტო+ვიდეო+ტექსტი</t>
  </si>
  <si>
    <t>საინფორმაციო მომსახურება შემსრულებლის ვებ-გვერდზე - www.kvira.ge-ზე დამკვეთის დავალებით დაგეგმილი ღონისძიებების წინმსწრების ინფორმაციის მომზადება და გავრცელება, განთავსება სხვადასხვა მედია საშუალებებში</t>
  </si>
  <si>
    <t>საინფორმაციო მომსახურება შემსრულებლის ვებ-გვერდზე - www.kvira.ge-ზე დამკვეთის დავალებით ვრცელი სტატიების, ინტერვიუებისა და კომენტარების მომზადება და განთავსება თვეში არაუმეტეს 5-ჯერ /მასალა ფოტო+ვიდეო+ტექსტი</t>
  </si>
  <si>
    <t>საინფორმაციო მომსახურება შემსრულებლის ვებ-გვერდზე - www.region.kvira.ge-ზე დამკვეთის მიერ გამოგზავნილი ინფორმაციის სრული განტავსება მასალა: ფოტო+ვიდეო+ტექსტი</t>
  </si>
  <si>
    <t>საინფორმაციო მომსახურება შემსრულებლის ვებ-გვერდზე - www.region.kvira.ge-ზე დამკვეთის დავალებით დაგეგმილი ღონისძიებების წინმსწრების ინფორმაციის მომზადება და გავრცელება, განთავსება სხვადასხვა მედია საშუალებებში</t>
  </si>
  <si>
    <t xml:space="preserve">	საინფორმაციო მომსახურება შემსრულებლის ვებ-გვერდზე - www.region.kvira.ge-ზე დამკვეთის დავალებით ვრცელი სტატიების, ინტერვიუებისა და კომენტარების მომზადება და განთავსება თვეში არაუმეტეს 5-ჯერ /მასალა ფოტო+ვიდეო+ტექსტი</t>
  </si>
  <si>
    <t>საინფორმაციო მომსახურება შემსრულებლის ვებ-გვერდზე - www.region.kvira.ge-ზე დამკვეთის დავალებით საქართველოს რეგიონებში ვიდეო და ფოტო გადარება, ვებ-გვერდებზე განთავსება შეუზღუდავი რაოდენობით /მასალა ფოტო+ვიდეო</t>
  </si>
  <si>
    <t>19,04,2019</t>
  </si>
  <si>
    <t>ა.ა.ი.პ. რადიო ათინათი</t>
  </si>
  <si>
    <t>22,04,2019-21,05,2019</t>
  </si>
  <si>
    <t>720*120</t>
  </si>
  <si>
    <t>პიქსელი</t>
  </si>
  <si>
    <t xml:space="preserve">სარეკლამო ადგილი პოლიტიკური რეკლამისტვის საინფორმაციო მომსახურება www.radioatinati.com  – N B2- ბანერი </t>
  </si>
  <si>
    <t xml:space="preserve">საინფორმაციო მომსახურება ვებ-გვერდზე -   www.radioatinati.com   – ინფორმაციის სრული განთავსება/ფოტო+ვიდეო+ტექსტური მასალა შეუზღუდავი რაოდენობით </t>
  </si>
  <si>
    <t>20,04,2019</t>
  </si>
  <si>
    <t>შპს აქცენტი ჰოლდინგი</t>
  </si>
  <si>
    <t>780*80</t>
  </si>
  <si>
    <t xml:space="preserve">სარეკლამო ადგილი პოლიტიკური რეკლამისტვის საინფორმაციო მომსახურება www.accent.com,ge  – A 1 - ბანერი </t>
  </si>
  <si>
    <t>საინფორმაციო მომსახურება ვებ-გვერდზე -    www.accent.com,ge – ინფორმაციის სრული განთავსება/ფოტო+ვიდეო+ტექსტური მასალა შეუზღუდავი რაოდენობით ინტერვიუების და სტატიების მომზადება არაუმეტეს 3-ჯერ; მასალის გავრცელება ფეისბუქ გვერდზე.</t>
  </si>
  <si>
    <t>21,04,2019</t>
  </si>
  <si>
    <t>ა.ა.ი.პ. მედია ფონდი</t>
  </si>
  <si>
    <t>1000*100</t>
  </si>
  <si>
    <t>სარეკლამო ადგილი პოლიტიკური რეკლამისთვის სხვადასხვა მედიაპლათფორმაზე განსათავსებლად www.livepress.ge - TOP ბანერი მთავარ და შიდა გვერდზე, ცენტრალურ ნაწილში, ჰედერსა და სლაიდერს შორის</t>
  </si>
  <si>
    <t>728*90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</si>
  <si>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www.mcm.ge -  ბანერი </t>
  </si>
  <si>
    <t>ა.ა.ი.პ. თავისუფალ ჟურნალისტთა  ცენტრი</t>
  </si>
  <si>
    <t>1140*235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</si>
  <si>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www.kutaisipost.ge -  ბანერი </t>
  </si>
  <si>
    <t xml:space="preserve">საინფორმაციო მომსახურება ვებ-გვერდზე -    www.kutaisipost.ge – ინფორმაციის სრული განთავსება/ფოტო+ვიდეო+ტექსტური მასალა შეუზღუდავი რაოდენობით </t>
  </si>
  <si>
    <t>310*260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</si>
  <si>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www.for.ge -  ბანერი </t>
  </si>
  <si>
    <t>შპს გურია ნიუსი</t>
  </si>
  <si>
    <t>800*100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</si>
  <si>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www.gurianews.com -  A ბანერი </t>
  </si>
  <si>
    <t xml:space="preserve">საინფორმაციო მომსახურება ვებ-გვერდზე -    www.gurianews.com – ინფორმაციის სრული განთავსება/ფოტო+ვიდეო+ტექსტური მასალა შეუზღუდავი რაოდენობით </t>
  </si>
  <si>
    <t>ბეჭდური რეკლამი ხარჯი</t>
  </si>
  <si>
    <t>კვ/სმ</t>
  </si>
  <si>
    <t>გაზეთი - გურია ნიუსი - ბეჭდური ვერსია - 2 ერთეული ფერადი შიდა გვერდის ნაწილი</t>
  </si>
  <si>
    <t>შპს ედლაინი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</si>
  <si>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www.ipn.ge -  (desktop - H 1ბანერი, mobile - საიტის წინმსწრები, აპლიკაცია - B1 ბანერი) </t>
  </si>
  <si>
    <t>შპს MmM</t>
  </si>
  <si>
    <t xml:space="preserve">საინფორმაციო მომსახურება ვებ-გვერდზე -    www.mediamoli.com – ინფორმაციის სრული განთავსება/ფოტო+ვიდეო+ტექსტური მასალა შეუზღუდავი რაოდენობით 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</si>
  <si>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www.mediamoli.com -   ბანერი </t>
  </si>
  <si>
    <t>22,04,2019</t>
  </si>
  <si>
    <t>შპს ინფო რუსთავი</t>
  </si>
  <si>
    <t>სარეკლამო ადგილი პოლიტიკური რეკლამისთვის სხვადასხვა მედიაპლათფორმაზე განსათავსებლად www.inforustavi.ge -   ბანერი N 1</t>
  </si>
  <si>
    <t xml:space="preserve">საინფორმაციო მომსახურება ვებ-გვერდზე -   www.inforustavi.ge– ინფორმაციის სრული განთავსება/ფოტო+ვიდეო+ტექსტური მასალა შეუზღუდავი რაოდენობით </t>
  </si>
  <si>
    <t>შპს newpost ნიუპოსტი</t>
  </si>
  <si>
    <t>990*90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</si>
  <si>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www.newposts.ge -   ბანერი </t>
  </si>
  <si>
    <t xml:space="preserve">საინფორმაციო მომსახურება ვებ-გვერდზე -   www.newposts.ge– ინფორმაციის სრული განთავსება/ფოტო+ვიდეო+ტექსტური მასალა შეუზღუდავი რაოდენობით </t>
  </si>
  <si>
    <t>შპს თაიმერი</t>
  </si>
  <si>
    <t>468*60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</si>
  <si>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www.timer.ge -   ბანერი </t>
  </si>
  <si>
    <t xml:space="preserve">საინფორმაციო მომსახურება ვებ-გვერდზე -   www.timer.ge– ინფორმაციის სრული განთავსება/ფოტო+ვიდეო+ტექსტური მასალა შეუზღუდავი რაოდენობით </t>
  </si>
  <si>
    <t>675*100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</si>
  <si>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www.expressnews.com.ge - www.expressnews.ge - H 1  ბანერი 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</si>
  <si>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www.exclusivenews.ge -  N H 1 ბანერი </t>
  </si>
  <si>
    <t>300*250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</si>
  <si>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www.primetime.ge - B 1 ბანერი </t>
  </si>
  <si>
    <t>ა.ა.ი.პ. სამეგრელო-ზემო სვანეთის საინფორმაციო პორტალი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</si>
  <si>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www.newsportal.ge -  N  1 ბანერი </t>
  </si>
  <si>
    <t>1258*100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</si>
  <si>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www.ipress.ge -  N  A ბანერი 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</si>
  <si>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www.ibusiness.ge -  N  A ბანერი 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</si>
  <si>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www.iregions.ge -  N  A ბანერი 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</si>
  <si>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www.imtavroba.ge -  N  A ბანერი </t>
  </si>
  <si>
    <t xml:space="preserve">საინფორმაციო მომსახურება ვებ-გვერდზე -   www.ipress.ge– ინფორმაციის სრული განთავსება/ფოტო+ვიდეო+ტექსტური მასალა შეუზღუდავი რაოდენობით </t>
  </si>
  <si>
    <t xml:space="preserve">საინფორმაციო მომსახურება ვებ-გვერდზე -   www.ibusiness.ge– ინფორმაციის სრული განთავსება/ფოტო+ვიდეო+ტექსტური მასალა შეუზღუდავი რაოდენობით </t>
  </si>
  <si>
    <t xml:space="preserve">საინფორმაციო მომსახურება ვებ-გვერდზე -   www.iregions.ge– ინფორმაციის სრული განთავსება/ფოტო+ვიდეო+ტექსტური მასალა შეუზღუდავი რაოდენობით </t>
  </si>
  <si>
    <t xml:space="preserve">საინფორმაციო მომსახურება ვებ-გვერდზე -   www.imtavroba.ge– ინფორმაციის სრული განთავსება/ფოტო+ვიდეო+ტექსტური მასალა შეუზღუდავი რაოდენობით </t>
  </si>
  <si>
    <t>ა.ა.ი.პ. სამეგრელოს მედია ორგანიზაცია</t>
  </si>
  <si>
    <t>700*90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</si>
  <si>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www.stv.ge - H 1 ბანერი </t>
  </si>
  <si>
    <t xml:space="preserve">საინფორმაციო მომსახურება ვებ-გვერდზე -   www.stv.ge– ინფორმაციის სრული განთავსება/ფოტო+ვიდეო+ტექსტური მასალა შეუზღუდავი რაოდენობით </t>
  </si>
  <si>
    <t xml:space="preserve">საინფორმაციო მომსახურება ვიდეო პორტალზე -   www.stv.ge– ინფორმაციის სრული განთავსება/მასალა ვიდეო შეუზღუდავი რაოდენობით </t>
  </si>
  <si>
    <t>შპს საინფორმაციო სააგენტო კომერსანტი</t>
  </si>
  <si>
    <t>700*100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</si>
  <si>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www.commersant.ge - TOP ბანერი </t>
  </si>
  <si>
    <t xml:space="preserve">საინფორმაციო მომსახურება ვებ-გვერდზე -   www.commersant.ge– ინფორმაციის სრული განთავსება/ფოტო+ვიდეო+ტექსტური მასალა შეუზღუდავი რაოდენობით </t>
  </si>
  <si>
    <t>შპს საქართველოს აზერბაიჯანელთა საინფორმაციო სააგენტო</t>
  </si>
  <si>
    <t>554*104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</si>
  <si>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www.gaxa.ge -  ბანერი </t>
  </si>
  <si>
    <t xml:space="preserve">საინფორმაციო მომსახურება ვებ-გვერდზე -   www.gaxa.ge – ინფორმაციის სრული განთავსება/ფოტო+ვიდეო+ტექსტური მასალა შეუზღუდავი რაოდენობით </t>
  </si>
  <si>
    <t>578*120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</si>
  <si>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www.newspress.ge -  ბანერი 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</si>
  <si>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www.nsp.ge -  ბანერი </t>
  </si>
  <si>
    <t xml:space="preserve"> შპს ახალი გაზეთი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</si>
  <si>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www.newpress.ge -  ბანერი </t>
  </si>
  <si>
    <t xml:space="preserve">საინფორმაციო მომსახურება ვებ-გვერდზე -   www.newpress.ge– ინფორმაციის სრული განთავსება/ფოტო+ვიდეო+ტექსტური მასალა შეუზღუდავი რაოდენობით </t>
  </si>
  <si>
    <t>970*90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</si>
  <si>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www.marshalpress.ge -  ბანერი </t>
  </si>
  <si>
    <t>22,04,2019-21,05,2020</t>
  </si>
  <si>
    <t xml:space="preserve">საინფორმაციო მომსახურება ვებ-გვერდზე -   www.marshalpress.ge– ინფორმაციის სრული განთავსება/ფოტო+ვიდეო+ტექსტური მასალა შეუზღუდავი რაოდენობით </t>
  </si>
  <si>
    <t>შპს P.S. (პოსტსკრიპტუმი)</t>
  </si>
  <si>
    <t>22,04,2019-21,05,2021</t>
  </si>
  <si>
    <t>სარეკლამო ადგილი პოლიტიკური რეკლამისთვის სხვადასხვა მედიაპლათფორმაზე განსათავსებლად www.psnews.ge -   TOP ბანერი B</t>
  </si>
  <si>
    <t xml:space="preserve">საინფორმაციო მომსახურება ვებ-გვერდზე -   www.psnews.ge– ინფორმაციის სრული განთავსება/ფოტო+ვიდეო+ტექსტური მასალა შეუზღუდავი რაოდენობით </t>
  </si>
  <si>
    <t>შპს კლიპ-არტი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</si>
  <si>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www.pia.ge -   P 1 ბანერი 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</si>
  <si>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www.daijesti.ge -   D 1 ბანერი </t>
  </si>
  <si>
    <t>შპს რადიო კომპანია პირველი რადიო</t>
  </si>
  <si>
    <t>500*70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</si>
  <si>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www.pirveliradio.ge - TOP ბანერი </t>
  </si>
  <si>
    <t xml:space="preserve">საინფორმაციო მომსახურება ვებ-გვერდზე -   www.pirveliradio.ge– ინფორმაციის სრული განთავსება/ფოტო+ვიდეო+ტექსტური მასალა შეუზღუდავი რაოდენობით 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</si>
  <si>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www.lid.ge -  ბანერი </t>
  </si>
  <si>
    <t>1028*115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</si>
  <si>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www.reportiori.ge - N 1 ბანერი </t>
  </si>
  <si>
    <t>1028*300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</si>
  <si>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www.reportiori.ge - N 2 ბანერი </t>
  </si>
  <si>
    <t>1012*300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</si>
  <si>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www.qartuliazri.ge - N 1 ბანერი 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</si>
  <si>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www.qartuliazri.ge - N 2 ბანერი </t>
  </si>
  <si>
    <t>შპს ლიბერალი</t>
  </si>
  <si>
    <t>390*100</t>
  </si>
  <si>
    <t xml:space="preserve">სარეკლამო ადგილი პოლიტიკური რეკლამისთვის სხვადასხვა მედიაპლათფორმაზე განსათავსებლად www.liberali.ge -  ბანერი </t>
  </si>
  <si>
    <t>საინფორმაციო მომსახურება ვებ-გვერდზე -   www.liberali.ge– ინფორმაციის სრული განთავსება/ფოტო+ვიდეო+ტექსტური დამკვეთი მიერ გამოგზავნილი ინფორმაციის სრული განტავსება /არაუმტეს 15-ჯერ</t>
  </si>
  <si>
    <t>18,04,2019</t>
  </si>
  <si>
    <t>სატელევიზიო რეკლამის ხარჯი</t>
  </si>
  <si>
    <t>შპს დამოუკიდებელი ტელე-რადიო კომპანია "ოდიში"</t>
  </si>
  <si>
    <t>18,04,2019-02,05,2019</t>
  </si>
  <si>
    <t>სატელევიზიო პოლიტიკური რეკლამა</t>
  </si>
  <si>
    <t>16,04,2019</t>
  </si>
  <si>
    <t>შპს "მარნეული ტვ"</t>
  </si>
  <si>
    <t>შპს ტ/რ კომპანია "რიონი"</t>
  </si>
  <si>
    <t>შპს სამაუწყებლო კომპანია იმერვიზია</t>
  </si>
  <si>
    <t xml:space="preserve">სარეკლამო რგოლის განთავსება </t>
  </si>
  <si>
    <t>შპს ტელე-რადიო კორპორაცია "ინფორმკავშირი" ტელევიზია "არგო"</t>
  </si>
  <si>
    <t>17,04,2019</t>
  </si>
  <si>
    <t>შპს "ტვ 25"</t>
  </si>
  <si>
    <t>25,04,2019</t>
  </si>
  <si>
    <t>შპს გურჯისტანი</t>
  </si>
  <si>
    <t>25,04,2019-21,05,2019</t>
  </si>
  <si>
    <t>გაზეთი- ბეჭდური ვერსია 5 ერთეული გაზეთის შიდა გვერდის ნახევარი</t>
  </si>
  <si>
    <t>15,04,2019</t>
  </si>
  <si>
    <t>ფ/პ ესმერალდა იაკობაშვილი</t>
  </si>
  <si>
    <t>სატელევიზიო ვიდეო რგოლების  (6 ერთეული) სურდო თარგმანით მომსახურება</t>
  </si>
  <si>
    <t>სარეკლამო პოსტერები, ფლაერები, ბუკლეტები, გაზეთები</t>
  </si>
  <si>
    <t>შპს "მაგთიკომი"</t>
  </si>
  <si>
    <t>25,04,2019-19,05,2019</t>
  </si>
  <si>
    <t>VPN SMS - კავშირგაბმულობის მომსახურეობა</t>
  </si>
  <si>
    <t>გიორგი</t>
  </si>
  <si>
    <t>ქსოვრელი</t>
  </si>
  <si>
    <t>01030027208</t>
  </si>
  <si>
    <t>ბუღალტერი</t>
  </si>
  <si>
    <t>ირაკლი</t>
  </si>
  <si>
    <t>ამირანაშვილი</t>
  </si>
  <si>
    <t>01030013035</t>
  </si>
  <si>
    <t>იურისტი</t>
  </si>
  <si>
    <t>ნუგზარ</t>
  </si>
  <si>
    <t>ხუციშვილი</t>
  </si>
  <si>
    <t>01030025947</t>
  </si>
  <si>
    <t>საარჩევნო ფონდის მმართველი</t>
  </si>
  <si>
    <t>სხვა დანარჩენი საქონელი და მომსახურება (კვლევა;ფოტო მასალა)</t>
  </si>
  <si>
    <t>3 თვე</t>
  </si>
  <si>
    <t>4 თვე</t>
  </si>
  <si>
    <t>12 თვე</t>
  </si>
  <si>
    <t>5 თვე</t>
  </si>
  <si>
    <t>ჭიათურა, ნინოშვილის ქ. N 5</t>
  </si>
  <si>
    <t>38.10.36.004</t>
  </si>
  <si>
    <t>1 თვე</t>
  </si>
  <si>
    <t>17,50კვმ</t>
  </si>
  <si>
    <t>415589571</t>
  </si>
  <si>
    <t>შპს იმედი 2011</t>
  </si>
  <si>
    <t>ჭიათურა, სოფ. უსახელო</t>
  </si>
  <si>
    <t>38.16.43.411</t>
  </si>
  <si>
    <t>54001039907</t>
  </si>
  <si>
    <t>მურმან სამხარაძე</t>
  </si>
  <si>
    <t>ჭიათურა, ს. ხრეითი, მე-40 ქ. N 34</t>
  </si>
  <si>
    <t>38.01.35.003</t>
  </si>
  <si>
    <t>32კვმ</t>
  </si>
  <si>
    <t>54001001648</t>
  </si>
  <si>
    <t>გელა მიქაცაძე</t>
  </si>
  <si>
    <t>ჭიათურა, ს. წირქვალი</t>
  </si>
  <si>
    <t>38.07.37.186</t>
  </si>
  <si>
    <t>54001021362</t>
  </si>
  <si>
    <t>ლალი ჭიტაძე</t>
  </si>
  <si>
    <t>ჭიათურა, ს. პერევისა</t>
  </si>
  <si>
    <t>38.11.40.210</t>
  </si>
  <si>
    <t>20კვმ</t>
  </si>
  <si>
    <t>54001010872</t>
  </si>
  <si>
    <t>გიორგი ვაშაძე</t>
  </si>
  <si>
    <t>ჭიათურა, ს. კაცხი</t>
  </si>
  <si>
    <t>38.03.37.066</t>
  </si>
  <si>
    <t>40,30კვმ</t>
  </si>
  <si>
    <t>54001044915</t>
  </si>
  <si>
    <t>თამაზი ჯაფარიძე</t>
  </si>
  <si>
    <t>ჭიათურა, ს. ზოდი</t>
  </si>
  <si>
    <t>38.09.32.042</t>
  </si>
  <si>
    <t>17კვმ</t>
  </si>
  <si>
    <t>54001004010</t>
  </si>
  <si>
    <t>ნათელა გაფრინდაშვილი</t>
  </si>
  <si>
    <t>ჭიათურა, ს. სვერი</t>
  </si>
  <si>
    <t>38.12.02.638</t>
  </si>
  <si>
    <t>76,90კვმ</t>
  </si>
  <si>
    <t>54001048579</t>
  </si>
  <si>
    <t>როინი ჯაფარიძე</t>
  </si>
  <si>
    <t>წყალტუბო, ს. ხომული</t>
  </si>
  <si>
    <t>29.09.31.082</t>
  </si>
  <si>
    <t>53001010540</t>
  </si>
  <si>
    <t>გენადი ფანცხავა</t>
  </si>
  <si>
    <t>29.09.35.374</t>
  </si>
  <si>
    <t>175კვმ</t>
  </si>
  <si>
    <t>53001033459</t>
  </si>
  <si>
    <t>დიმიტრი ყტაბლაძე</t>
  </si>
  <si>
    <t>წყალტუბო, ს. გუმბრა</t>
  </si>
  <si>
    <t>29.09.43.203</t>
  </si>
  <si>
    <t>53001021354</t>
  </si>
  <si>
    <t>კობა გურეშიძე</t>
  </si>
  <si>
    <t>წყალტუბო, ს. ბანოჯა</t>
  </si>
  <si>
    <t>29.09.40.396</t>
  </si>
  <si>
    <t>53001042039</t>
  </si>
  <si>
    <t>მაკა ბალანჩივაძე</t>
  </si>
  <si>
    <t>29.09.43.045</t>
  </si>
  <si>
    <t>53001004349</t>
  </si>
  <si>
    <t>უშანგი ბზიკაძე</t>
  </si>
  <si>
    <t>თბილისი, ალ. პუშკინის ქ.N 13</t>
  </si>
  <si>
    <t>01.18.03.018.018.01.500</t>
  </si>
  <si>
    <t>203კვმ</t>
  </si>
  <si>
    <t>01011035777</t>
  </si>
  <si>
    <t>ანა მოციქულაშვილი</t>
  </si>
  <si>
    <t>01031003898</t>
  </si>
  <si>
    <t>დავით მოციქულაშვილი</t>
  </si>
  <si>
    <t>ქ. თბილისი ნინოშვილის ქ. #8</t>
  </si>
  <si>
    <t>სს ნინო</t>
  </si>
  <si>
    <t>ქ. თბილისი, მთაწმინდის პარკი</t>
  </si>
  <si>
    <t>01.15.06.001.057</t>
  </si>
  <si>
    <t>შპს ჯეო პარკინგ</t>
  </si>
  <si>
    <t>01.15.08.004.003</t>
  </si>
  <si>
    <t>შპს თბილისი პარკი</t>
  </si>
  <si>
    <t>TOYOTA</t>
  </si>
  <si>
    <t>CAMRY</t>
  </si>
  <si>
    <t>LNL439</t>
  </si>
  <si>
    <t>სს ქართუ ჯგუფი</t>
  </si>
  <si>
    <t>Mercedes</t>
  </si>
  <si>
    <t>Sprinter</t>
  </si>
  <si>
    <t>WT010GR</t>
  </si>
  <si>
    <t>შპს ვი თი ჯგუფი</t>
  </si>
  <si>
    <t>WALKSVAGEN</t>
  </si>
  <si>
    <t>Crafter</t>
  </si>
  <si>
    <t>WT012GR</t>
  </si>
  <si>
    <t>WT020GR</t>
  </si>
  <si>
    <t>WT011GR</t>
  </si>
  <si>
    <t>BON007</t>
  </si>
  <si>
    <t>BBP833</t>
  </si>
  <si>
    <t>GIA475</t>
  </si>
  <si>
    <t>CG183GC</t>
  </si>
  <si>
    <t>YGY315</t>
  </si>
  <si>
    <t>BU001SI</t>
  </si>
  <si>
    <t>OT876TO</t>
  </si>
  <si>
    <t>GE777LI</t>
  </si>
  <si>
    <t>NGO011</t>
  </si>
  <si>
    <t>NU111VA</t>
  </si>
  <si>
    <t>KT419UU</t>
  </si>
  <si>
    <t>UU795WW</t>
  </si>
  <si>
    <t>BON888</t>
  </si>
  <si>
    <t>SV809VS</t>
  </si>
  <si>
    <t>ET526TN</t>
  </si>
  <si>
    <t>NII395</t>
  </si>
  <si>
    <t>UU448GG</t>
  </si>
  <si>
    <t>VB500VH</t>
  </si>
  <si>
    <t>VB649VB</t>
  </si>
  <si>
    <t>VIP150</t>
  </si>
  <si>
    <t>NN155CC</t>
  </si>
  <si>
    <t>UU715UO</t>
  </si>
  <si>
    <t>CC541WW</t>
  </si>
  <si>
    <t>ZZ688BB</t>
  </si>
  <si>
    <t>FR099RF</t>
  </si>
  <si>
    <t>SC267SC</t>
  </si>
  <si>
    <t>0</t>
  </si>
  <si>
    <t xml:space="preserve">მურადიან ვარდაზარ </t>
  </si>
  <si>
    <t xml:space="preserve">ხომასურიძე ფრიდონ </t>
  </si>
  <si>
    <t>შპს აუთდორ.ჯი</t>
  </si>
  <si>
    <t>მონტაჟი</t>
  </si>
  <si>
    <t>შპს ვიზარდ ივენთი</t>
  </si>
  <si>
    <t>ღონისძიების ორგანიზება</t>
  </si>
  <si>
    <t>შპს ეისითი</t>
  </si>
  <si>
    <t>კვლევა</t>
  </si>
  <si>
    <t>შპს დიპლომატ ჯორჯია</t>
  </si>
  <si>
    <t>ჩაი</t>
  </si>
  <si>
    <t>შპს მკ გრუპი</t>
  </si>
  <si>
    <t>შპს 1920</t>
  </si>
  <si>
    <t>ვიდეორგოლების დამზადება</t>
  </si>
  <si>
    <t>ა/ტ იჯარა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</si>
</sst>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L_a_r_i_-;\-* #,##0.00\ _L_a_r_i_-;_-* &quot;-&quot;??\ _L_a_r_i_-;_-@_-"/>
    <numFmt numFmtId="164" formatCode="00,000.00"/>
    <numFmt numFmtId="165" formatCode="0,000.00"/>
    <numFmt numFmtId="166" formatCode="0,000,000.00"/>
    <numFmt numFmtId="167" formatCode="dd/mm/yy;@"/>
    <numFmt numFmtId="168" formatCode="\ს\ა\ტ\ე\ლ\ე\ვ\ი\ზ\ი\ო\ \რ\ე\კ\ლ\ა\მ\ა"/>
    <numFmt numFmtId="169" formatCode="_(* #,##0.00_);_(* \(#,##0.00\);_(* &quot;-&quot;??_);_(@_)"/>
    <numFmt numFmtId="170" formatCode="0.0000"/>
    <numFmt numFmtId="171" formatCode="#,##0_);\(#,##0\);\-\-_)"/>
    <numFmt numFmtId="172" formatCode="#,##0.00_);\(#,##0.00\);\-\-_)"/>
    <numFmt numFmtId="173" formatCode="#,##0.0"/>
  </numFmts>
  <fonts count="54" x14ac:knownFonts="1">
    <font>
      <sz val="10"/>
      <name val="Arial"/>
      <charset val="1"/>
    </font>
    <font>
      <sz val="11"/>
      <color theme="1"/>
      <name val="Sylfaen"/>
      <family val="2"/>
      <charset val="1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1"/>
      <color theme="1"/>
      <name val="Sylfaen"/>
      <family val="2"/>
      <scheme val="minor"/>
    </font>
    <font>
      <sz val="10"/>
      <name val="Arial"/>
      <family val="2"/>
    </font>
    <font>
      <b/>
      <sz val="10"/>
      <name val="AcadNusx"/>
    </font>
    <font>
      <sz val="10"/>
      <name val="Arial"/>
      <family val="2"/>
      <charset val="204"/>
    </font>
    <font>
      <sz val="5"/>
      <name val="Arial"/>
      <family val="2"/>
    </font>
    <font>
      <b/>
      <sz val="5"/>
      <name val="Arial"/>
      <family val="2"/>
    </font>
    <font>
      <b/>
      <sz val="10"/>
      <name val="Arial"/>
      <family val="2"/>
    </font>
    <font>
      <sz val="10"/>
      <name val="Sylfaen"/>
      <family val="1"/>
    </font>
    <font>
      <sz val="12"/>
      <color rgb="FFFF0000"/>
      <name val="Sylfaen"/>
      <family val="1"/>
    </font>
    <font>
      <sz val="10"/>
      <color theme="1"/>
      <name val="Sylfaen"/>
      <family val="1"/>
    </font>
    <font>
      <sz val="10"/>
      <color theme="1"/>
      <name val="Sylfaen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</font>
    <font>
      <b/>
      <sz val="12"/>
      <name val="Sylfaen"/>
      <family val="1"/>
    </font>
    <font>
      <sz val="10"/>
      <color indexed="8"/>
      <name val="Sylfaen"/>
      <family val="1"/>
    </font>
    <font>
      <sz val="10"/>
      <color indexed="18"/>
      <name val="Sylfaen"/>
      <family val="1"/>
    </font>
    <font>
      <b/>
      <sz val="10"/>
      <color indexed="8"/>
      <name val="Sylfaen"/>
      <family val="1"/>
    </font>
    <font>
      <sz val="11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10"/>
      <color theme="0"/>
      <name val="Sylfaen"/>
      <family val="1"/>
    </font>
    <font>
      <sz val="9"/>
      <name val="Sylfaen"/>
      <family val="1"/>
    </font>
    <font>
      <sz val="9"/>
      <color theme="1"/>
      <name val="Sylfaen"/>
      <family val="1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charset val="1"/>
    </font>
    <font>
      <sz val="11"/>
      <color indexed="8"/>
      <name val="Calibri"/>
    </font>
    <font>
      <sz val="10"/>
      <color rgb="FF000000"/>
      <name val="Sylfaen"/>
      <family val="1"/>
    </font>
    <font>
      <sz val="11"/>
      <color indexed="8"/>
      <name val="Calibri"/>
      <family val="2"/>
    </font>
    <font>
      <sz val="8"/>
      <color theme="1"/>
      <name val="Sylfaen"/>
      <family val="2"/>
      <charset val="1"/>
      <scheme val="minor"/>
    </font>
    <font>
      <sz val="12"/>
      <name val="Sylfaen"/>
      <family val="2"/>
      <scheme val="minor"/>
    </font>
    <font>
      <sz val="9"/>
      <color theme="1"/>
      <name val="Arial"/>
      <family val="2"/>
    </font>
    <font>
      <sz val="10"/>
      <name val="Calibri"/>
      <family val="2"/>
    </font>
    <font>
      <sz val="8"/>
      <color theme="1"/>
      <name val="Sylfaen"/>
      <family val="2"/>
      <scheme val="minor"/>
    </font>
    <font>
      <sz val="8"/>
      <name val="Sylfaen"/>
      <family val="1"/>
    </font>
    <font>
      <b/>
      <sz val="10"/>
      <color rgb="FF000000"/>
      <name val="Arial"/>
      <family val="2"/>
    </font>
    <font>
      <sz val="10"/>
      <color rgb="FF000000"/>
      <name val="Calibri"/>
      <family val="2"/>
    </font>
    <font>
      <sz val="11"/>
      <name val="Calibri"/>
      <family val="2"/>
    </font>
    <font>
      <sz val="11"/>
      <name val="Sylfaen"/>
      <family val="1"/>
    </font>
    <font>
      <sz val="10"/>
      <color rgb="FF000000"/>
      <name val="AcadNusx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name val="Sylfaen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3F3F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755851924192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6">
    <xf numFmtId="0" fontId="0" fillId="0" borderId="0"/>
    <xf numFmtId="0" fontId="12" fillId="0" borderId="0"/>
    <xf numFmtId="0" fontId="14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4" fillId="0" borderId="0"/>
    <xf numFmtId="0" fontId="3" fillId="0" borderId="0"/>
    <xf numFmtId="0" fontId="3" fillId="0" borderId="0"/>
    <xf numFmtId="0" fontId="2" fillId="0" borderId="0"/>
    <xf numFmtId="43" fontId="3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37" fillId="0" borderId="0" applyFill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2" fillId="0" borderId="0"/>
    <xf numFmtId="0" fontId="2" fillId="0" borderId="0"/>
    <xf numFmtId="0" fontId="36" fillId="0" borderId="0"/>
    <xf numFmtId="169" fontId="36" fillId="0" borderId="0" applyFont="0" applyFill="0" applyBorder="0" applyAlignment="0" applyProtection="0"/>
    <xf numFmtId="0" fontId="39" fillId="0" borderId="0" applyFill="0" applyProtection="0"/>
    <xf numFmtId="0" fontId="1" fillId="0" borderId="0"/>
    <xf numFmtId="0" fontId="2" fillId="0" borderId="0"/>
    <xf numFmtId="169" fontId="12" fillId="0" borderId="0" applyFont="0" applyFill="0" applyBorder="0" applyAlignment="0" applyProtection="0"/>
    <xf numFmtId="0" fontId="2" fillId="0" borderId="0"/>
    <xf numFmtId="0" fontId="1" fillId="0" borderId="0"/>
  </cellStyleXfs>
  <cellXfs count="546">
    <xf numFmtId="0" fontId="0" fillId="0" borderId="0" xfId="0"/>
    <xf numFmtId="0" fontId="18" fillId="0" borderId="0" xfId="0" applyFont="1" applyProtection="1"/>
    <xf numFmtId="0" fontId="18" fillId="0" borderId="0" xfId="0" applyFont="1" applyProtection="1">
      <protection locked="0"/>
    </xf>
    <xf numFmtId="0" fontId="18" fillId="0" borderId="0" xfId="1" applyFont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18" fillId="0" borderId="0" xfId="1" applyFont="1" applyProtection="1">
      <protection locked="0"/>
    </xf>
    <xf numFmtId="0" fontId="23" fillId="0" borderId="0" xfId="1" applyFont="1" applyAlignment="1" applyProtection="1">
      <alignment horizontal="center" vertical="center"/>
      <protection locked="0"/>
    </xf>
    <xf numFmtId="0" fontId="18" fillId="0" borderId="1" xfId="0" applyFont="1" applyBorder="1" applyProtection="1">
      <protection locked="0"/>
    </xf>
    <xf numFmtId="0" fontId="24" fillId="0" borderId="0" xfId="1" applyFont="1" applyAlignment="1" applyProtection="1">
      <alignment horizontal="center" vertical="center" wrapText="1"/>
      <protection locked="0"/>
    </xf>
    <xf numFmtId="0" fontId="18" fillId="0" borderId="0" xfId="1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Border="1" applyProtection="1">
      <protection locked="0"/>
    </xf>
    <xf numFmtId="0" fontId="23" fillId="2" borderId="1" xfId="1" applyFont="1" applyFill="1" applyBorder="1" applyAlignment="1" applyProtection="1">
      <alignment horizontal="left" vertical="center" wrapText="1"/>
    </xf>
    <xf numFmtId="0" fontId="23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1"/>
    </xf>
    <xf numFmtId="0" fontId="18" fillId="2" borderId="1" xfId="1" applyFont="1" applyFill="1" applyBorder="1" applyAlignment="1" applyProtection="1">
      <alignment horizontal="left" vertical="center" wrapText="1" indent="2"/>
    </xf>
    <xf numFmtId="0" fontId="18" fillId="2" borderId="1" xfId="1" applyFont="1" applyFill="1" applyBorder="1" applyAlignment="1" applyProtection="1">
      <alignment horizontal="left" vertical="center" wrapText="1" indent="3"/>
    </xf>
    <xf numFmtId="0" fontId="18" fillId="2" borderId="1" xfId="1" applyFont="1" applyFill="1" applyBorder="1" applyAlignment="1" applyProtection="1">
      <alignment horizontal="left" vertical="center" wrapText="1" indent="4"/>
    </xf>
    <xf numFmtId="0" fontId="18" fillId="0" borderId="0" xfId="3" applyFont="1" applyAlignment="1" applyProtection="1">
      <alignment horizontal="center" vertical="center"/>
      <protection locked="0"/>
    </xf>
    <xf numFmtId="0" fontId="19" fillId="0" borderId="0" xfId="3" applyFont="1" applyAlignment="1" applyProtection="1">
      <alignment horizontal="center" vertical="center"/>
      <protection locked="0"/>
    </xf>
    <xf numFmtId="0" fontId="18" fillId="0" borderId="0" xfId="3" applyFont="1" applyProtection="1">
      <protection locked="0"/>
    </xf>
    <xf numFmtId="0" fontId="18" fillId="0" borderId="4" xfId="0" applyFont="1" applyBorder="1" applyProtection="1">
      <protection locked="0"/>
    </xf>
    <xf numFmtId="0" fontId="0" fillId="0" borderId="0" xfId="0" applyProtection="1">
      <protection locked="0"/>
    </xf>
    <xf numFmtId="0" fontId="20" fillId="0" borderId="0" xfId="4" applyFont="1" applyAlignment="1" applyProtection="1">
      <alignment vertical="center" wrapText="1"/>
      <protection locked="0"/>
    </xf>
    <xf numFmtId="0" fontId="21" fillId="0" borderId="0" xfId="4" applyFont="1" applyProtection="1">
      <protection locked="0"/>
    </xf>
    <xf numFmtId="0" fontId="20" fillId="0" borderId="1" xfId="4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18" fillId="0" borderId="0" xfId="0" applyFont="1" applyFill="1" applyBorder="1" applyAlignment="1" applyProtection="1">
      <alignment horizontal="left" wrapText="1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23" fillId="0" borderId="0" xfId="0" applyFont="1" applyFill="1" applyBorder="1" applyAlignment="1" applyProtection="1">
      <alignment horizontal="left" indent="1"/>
      <protection locked="0"/>
    </xf>
    <xf numFmtId="0" fontId="23" fillId="0" borderId="0" xfId="0" applyFont="1" applyFill="1" applyBorder="1" applyAlignment="1" applyProtection="1">
      <alignment horizontal="left" vertical="center" inden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3" fontId="23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23" fillId="2" borderId="1" xfId="1" applyNumberFormat="1" applyFont="1" applyFill="1" applyBorder="1" applyAlignment="1" applyProtection="1">
      <alignment horizontal="right" vertical="center"/>
      <protection locked="0"/>
    </xf>
    <xf numFmtId="3" fontId="18" fillId="2" borderId="1" xfId="1" applyNumberFormat="1" applyFont="1" applyFill="1" applyBorder="1" applyAlignment="1" applyProtection="1">
      <alignment horizontal="right" vertical="center" wrapText="1"/>
      <protection locked="0"/>
    </xf>
    <xf numFmtId="3" fontId="18" fillId="2" borderId="1" xfId="1" applyNumberFormat="1" applyFont="1" applyFill="1" applyBorder="1" applyAlignment="1" applyProtection="1">
      <alignment horizontal="right" vertical="center"/>
      <protection locked="0"/>
    </xf>
    <xf numFmtId="0" fontId="18" fillId="0" borderId="1" xfId="2" applyFont="1" applyFill="1" applyBorder="1" applyAlignment="1" applyProtection="1">
      <alignment horizontal="right" vertical="top"/>
      <protection locked="0"/>
    </xf>
    <xf numFmtId="165" fontId="18" fillId="0" borderId="1" xfId="2" applyNumberFormat="1" applyFont="1" applyFill="1" applyBorder="1" applyAlignment="1" applyProtection="1">
      <alignment horizontal="right" vertical="center"/>
      <protection locked="0"/>
    </xf>
    <xf numFmtId="166" fontId="18" fillId="0" borderId="1" xfId="2" applyNumberFormat="1" applyFont="1" applyFill="1" applyBorder="1" applyAlignment="1" applyProtection="1">
      <alignment horizontal="right" vertical="center"/>
      <protection locked="0"/>
    </xf>
    <xf numFmtId="4" fontId="18" fillId="0" borderId="1" xfId="2" applyNumberFormat="1" applyFont="1" applyFill="1" applyBorder="1" applyAlignment="1" applyProtection="1">
      <alignment horizontal="right" vertical="center"/>
      <protection locked="0"/>
    </xf>
    <xf numFmtId="164" fontId="18" fillId="0" borderId="1" xfId="2" applyNumberFormat="1" applyFont="1" applyFill="1" applyBorder="1" applyAlignment="1" applyProtection="1">
      <alignment horizontal="right" vertical="center"/>
      <protection locked="0"/>
    </xf>
    <xf numFmtId="0" fontId="18" fillId="0" borderId="4" xfId="3" applyFont="1" applyFill="1" applyBorder="1" applyAlignment="1" applyProtection="1">
      <alignment horizontal="right"/>
      <protection locked="0"/>
    </xf>
    <xf numFmtId="0" fontId="18" fillId="0" borderId="4" xfId="3" applyFont="1" applyBorder="1" applyAlignment="1" applyProtection="1">
      <alignment horizontal="right"/>
      <protection locked="0"/>
    </xf>
    <xf numFmtId="0" fontId="23" fillId="0" borderId="0" xfId="0" applyFont="1" applyAlignment="1" applyProtection="1">
      <alignment horizontal="left"/>
      <protection locked="0"/>
    </xf>
    <xf numFmtId="0" fontId="23" fillId="0" borderId="1" xfId="2" applyFont="1" applyFill="1" applyBorder="1" applyAlignment="1" applyProtection="1">
      <alignment horizontal="left" vertical="top" indent="1"/>
    </xf>
    <xf numFmtId="0" fontId="18" fillId="0" borderId="1" xfId="2" applyFont="1" applyFill="1" applyBorder="1" applyAlignment="1" applyProtection="1">
      <alignment horizontal="left" vertical="center" wrapText="1" indent="2"/>
    </xf>
    <xf numFmtId="0" fontId="23" fillId="2" borderId="5" xfId="1" applyFont="1" applyFill="1" applyBorder="1" applyAlignment="1" applyProtection="1">
      <alignment horizontal="left" vertical="center" wrapText="1"/>
    </xf>
    <xf numFmtId="0" fontId="18" fillId="0" borderId="5" xfId="3" applyFont="1" applyBorder="1" applyAlignment="1" applyProtection="1">
      <alignment horizontal="left" vertical="center" indent="1"/>
    </xf>
    <xf numFmtId="0" fontId="23" fillId="0" borderId="0" xfId="0" applyFont="1" applyFill="1" applyBorder="1" applyAlignment="1" applyProtection="1">
      <alignment horizontal="center" wrapText="1"/>
    </xf>
    <xf numFmtId="0" fontId="23" fillId="0" borderId="0" xfId="0" applyFont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/>
    </xf>
    <xf numFmtId="0" fontId="23" fillId="0" borderId="1" xfId="0" applyFont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left" indent="1"/>
    </xf>
    <xf numFmtId="0" fontId="18" fillId="0" borderId="1" xfId="0" applyFont="1" applyBorder="1" applyAlignment="1" applyProtection="1">
      <alignment wrapText="1"/>
    </xf>
    <xf numFmtId="0" fontId="23" fillId="0" borderId="1" xfId="0" applyFont="1" applyFill="1" applyBorder="1" applyAlignment="1" applyProtection="1">
      <alignment horizontal="left" vertical="center"/>
    </xf>
    <xf numFmtId="0" fontId="18" fillId="0" borderId="1" xfId="0" applyFont="1" applyFill="1" applyBorder="1" applyAlignment="1" applyProtection="1">
      <alignment horizontal="left" wrapText="1"/>
    </xf>
    <xf numFmtId="0" fontId="18" fillId="0" borderId="1" xfId="0" applyFont="1" applyFill="1" applyBorder="1" applyAlignment="1" applyProtection="1">
      <alignment horizontal="left" vertical="center"/>
    </xf>
    <xf numFmtId="0" fontId="23" fillId="0" borderId="1" xfId="0" applyFont="1" applyFill="1" applyBorder="1" applyAlignment="1" applyProtection="1">
      <alignment horizontal="left" vertical="center" indent="1"/>
    </xf>
    <xf numFmtId="0" fontId="18" fillId="0" borderId="0" xfId="0" applyFont="1" applyFill="1" applyProtection="1"/>
    <xf numFmtId="0" fontId="22" fillId="0" borderId="1" xfId="4" applyFont="1" applyBorder="1" applyAlignment="1" applyProtection="1">
      <alignment vertical="center" wrapText="1"/>
    </xf>
    <xf numFmtId="0" fontId="20" fillId="0" borderId="1" xfId="4" applyFont="1" applyBorder="1" applyAlignment="1" applyProtection="1">
      <alignment vertical="center" wrapText="1"/>
    </xf>
    <xf numFmtId="15" fontId="0" fillId="0" borderId="0" xfId="0" applyNumberFormat="1"/>
    <xf numFmtId="0" fontId="20" fillId="0" borderId="0" xfId="4" applyFont="1" applyBorder="1" applyAlignment="1" applyProtection="1">
      <alignment vertical="center"/>
    </xf>
    <xf numFmtId="0" fontId="17" fillId="0" borderId="0" xfId="0" applyFont="1"/>
    <xf numFmtId="0" fontId="20" fillId="0" borderId="1" xfId="4" applyFont="1" applyBorder="1" applyAlignment="1" applyProtection="1">
      <alignment horizontal="center" vertical="center" wrapText="1"/>
      <protection locked="0"/>
    </xf>
    <xf numFmtId="3" fontId="18" fillId="0" borderId="0" xfId="1" applyNumberFormat="1" applyFont="1" applyAlignment="1" applyProtection="1">
      <alignment horizontal="center" vertical="center" wrapText="1"/>
      <protection locked="0"/>
    </xf>
    <xf numFmtId="0" fontId="23" fillId="0" borderId="0" xfId="0" applyFont="1" applyProtection="1">
      <protection locked="0"/>
    </xf>
    <xf numFmtId="0" fontId="18" fillId="0" borderId="3" xfId="0" applyFont="1" applyBorder="1" applyProtection="1">
      <protection locked="0"/>
    </xf>
    <xf numFmtId="0" fontId="23" fillId="0" borderId="0" xfId="0" applyFont="1" applyAlignment="1" applyProtection="1">
      <alignment horizontal="center"/>
      <protection locked="0"/>
    </xf>
    <xf numFmtId="0" fontId="0" fillId="0" borderId="0" xfId="0" applyBorder="1"/>
    <xf numFmtId="0" fontId="0" fillId="0" borderId="3" xfId="0" applyBorder="1"/>
    <xf numFmtId="0" fontId="23" fillId="5" borderId="0" xfId="0" applyFont="1" applyFill="1" applyProtection="1"/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0" applyFont="1" applyFill="1" applyProtection="1"/>
    <xf numFmtId="0" fontId="18" fillId="5" borderId="0" xfId="0" applyFont="1" applyFill="1" applyBorder="1" applyProtection="1"/>
    <xf numFmtId="0" fontId="18" fillId="5" borderId="0" xfId="1" applyFont="1" applyFill="1" applyAlignment="1" applyProtection="1">
      <alignment vertical="center"/>
    </xf>
    <xf numFmtId="3" fontId="23" fillId="5" borderId="1" xfId="1" applyNumberFormat="1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Protection="1"/>
    <xf numFmtId="0" fontId="18" fillId="2" borderId="0" xfId="0" applyFont="1" applyFill="1" applyProtection="1"/>
    <xf numFmtId="3" fontId="23" fillId="5" borderId="1" xfId="1" applyNumberFormat="1" applyFont="1" applyFill="1" applyBorder="1" applyAlignment="1" applyProtection="1">
      <alignment horizontal="right" vertical="center"/>
    </xf>
    <xf numFmtId="3" fontId="18" fillId="5" borderId="1" xfId="1" applyNumberFormat="1" applyFont="1" applyFill="1" applyBorder="1" applyAlignment="1" applyProtection="1">
      <alignment horizontal="right" vertical="center" wrapText="1"/>
    </xf>
    <xf numFmtId="3" fontId="23" fillId="5" borderId="1" xfId="1" applyNumberFormat="1" applyFont="1" applyFill="1" applyBorder="1" applyAlignment="1" applyProtection="1">
      <alignment horizontal="right" vertical="center" wrapText="1"/>
    </xf>
    <xf numFmtId="0" fontId="23" fillId="5" borderId="1" xfId="0" applyFont="1" applyFill="1" applyBorder="1" applyProtection="1"/>
    <xf numFmtId="3" fontId="23" fillId="5" borderId="1" xfId="0" applyNumberFormat="1" applyFont="1" applyFill="1" applyBorder="1" applyProtection="1"/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2"/>
    </xf>
    <xf numFmtId="3" fontId="23" fillId="6" borderId="1" xfId="1" applyNumberFormat="1" applyFont="1" applyFill="1" applyBorder="1" applyAlignment="1" applyProtection="1">
      <alignment horizontal="left" vertical="center" wrapText="1"/>
    </xf>
    <xf numFmtId="3" fontId="23" fillId="6" borderId="1" xfId="1" applyNumberFormat="1" applyFont="1" applyFill="1" applyBorder="1" applyAlignment="1" applyProtection="1">
      <alignment horizontal="center" vertical="center" wrapText="1"/>
    </xf>
    <xf numFmtId="0" fontId="18" fillId="6" borderId="0" xfId="1" applyFont="1" applyFill="1" applyProtection="1">
      <protection locked="0"/>
    </xf>
    <xf numFmtId="0" fontId="18" fillId="6" borderId="0" xfId="0" applyFont="1" applyFill="1" applyAlignment="1" applyProtection="1">
      <alignment horizontal="center" vertical="center"/>
      <protection locked="0"/>
    </xf>
    <xf numFmtId="0" fontId="24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 wrapText="1"/>
      <protection locked="0"/>
    </xf>
    <xf numFmtId="0" fontId="18" fillId="6" borderId="0" xfId="1" applyFont="1" applyFill="1" applyAlignment="1" applyProtection="1">
      <alignment horizontal="center" vertical="center"/>
      <protection locked="0"/>
    </xf>
    <xf numFmtId="0" fontId="18" fillId="6" borderId="0" xfId="0" applyFont="1" applyFill="1" applyProtection="1">
      <protection locked="0"/>
    </xf>
    <xf numFmtId="0" fontId="18" fillId="0" borderId="1" xfId="1" applyFont="1" applyFill="1" applyBorder="1" applyAlignment="1" applyProtection="1">
      <alignment horizontal="left" vertical="center" wrapText="1" indent="3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3" fillId="0" borderId="1" xfId="0" applyFont="1" applyFill="1" applyBorder="1" applyProtection="1">
      <protection locked="0"/>
    </xf>
    <xf numFmtId="0" fontId="18" fillId="5" borderId="0" xfId="1" applyFont="1" applyFill="1" applyAlignment="1" applyProtection="1">
      <alignment horizontal="center" vertical="center"/>
    </xf>
    <xf numFmtId="0" fontId="0" fillId="5" borderId="0" xfId="0" applyFill="1" applyBorder="1"/>
    <xf numFmtId="0" fontId="18" fillId="5" borderId="0" xfId="1" applyFont="1" applyFill="1" applyBorder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left" vertical="center"/>
    </xf>
    <xf numFmtId="0" fontId="18" fillId="5" borderId="0" xfId="0" applyFont="1" applyFill="1" applyBorder="1" applyProtection="1">
      <protection locked="0"/>
    </xf>
    <xf numFmtId="0" fontId="18" fillId="5" borderId="0" xfId="0" applyFont="1" applyFill="1" applyProtection="1">
      <protection locked="0"/>
    </xf>
    <xf numFmtId="3" fontId="23" fillId="5" borderId="1" xfId="1" applyNumberFormat="1" applyFont="1" applyFill="1" applyBorder="1" applyAlignment="1" applyProtection="1">
      <alignment horizontal="left" vertical="center" wrapText="1"/>
    </xf>
    <xf numFmtId="0" fontId="18" fillId="5" borderId="1" xfId="0" applyFont="1" applyFill="1" applyBorder="1" applyProtection="1"/>
    <xf numFmtId="0" fontId="18" fillId="5" borderId="0" xfId="0" applyFont="1" applyFill="1" applyAlignment="1" applyProtection="1">
      <alignment horizontal="center" vertical="center"/>
      <protection locked="0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0" xfId="0" applyFill="1"/>
    <xf numFmtId="0" fontId="18" fillId="0" borderId="0" xfId="0" applyFont="1" applyFill="1" applyBorder="1" applyProtection="1">
      <protection locked="0"/>
    </xf>
    <xf numFmtId="0" fontId="19" fillId="5" borderId="0" xfId="3" applyFont="1" applyFill="1" applyAlignment="1" applyProtection="1">
      <alignment horizontal="center" vertical="center" wrapText="1"/>
    </xf>
    <xf numFmtId="0" fontId="18" fillId="5" borderId="0" xfId="3" applyFont="1" applyFill="1" applyAlignment="1" applyProtection="1">
      <alignment horizontal="center" vertical="center"/>
      <protection locked="0"/>
    </xf>
    <xf numFmtId="0" fontId="18" fillId="5" borderId="0" xfId="3" applyFont="1" applyFill="1" applyProtection="1"/>
    <xf numFmtId="0" fontId="18" fillId="5" borderId="3" xfId="0" applyFont="1" applyFill="1" applyBorder="1" applyAlignment="1" applyProtection="1">
      <alignment horizontal="left"/>
    </xf>
    <xf numFmtId="0" fontId="18" fillId="5" borderId="0" xfId="0" applyFont="1" applyFill="1" applyBorder="1" applyAlignment="1" applyProtection="1">
      <alignment horizontal="left"/>
    </xf>
    <xf numFmtId="0" fontId="18" fillId="5" borderId="1" xfId="2" applyFont="1" applyFill="1" applyBorder="1" applyAlignment="1" applyProtection="1">
      <alignment horizontal="right" vertical="top"/>
    </xf>
    <xf numFmtId="0" fontId="23" fillId="5" borderId="4" xfId="3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left"/>
    </xf>
    <xf numFmtId="0" fontId="18" fillId="0" borderId="0" xfId="0" applyFont="1" applyFill="1" applyBorder="1" applyProtection="1"/>
    <xf numFmtId="0" fontId="18" fillId="5" borderId="0" xfId="0" applyFont="1" applyFill="1" applyBorder="1" applyAlignment="1" applyProtection="1">
      <alignment horizontal="left" wrapText="1"/>
    </xf>
    <xf numFmtId="0" fontId="18" fillId="5" borderId="3" xfId="0" applyFont="1" applyFill="1" applyBorder="1" applyAlignment="1" applyProtection="1">
      <alignment horizontal="left" wrapText="1"/>
    </xf>
    <xf numFmtId="0" fontId="18" fillId="5" borderId="3" xfId="0" applyFont="1" applyFill="1" applyBorder="1" applyProtection="1"/>
    <xf numFmtId="0" fontId="23" fillId="5" borderId="3" xfId="0" applyFont="1" applyFill="1" applyBorder="1" applyAlignment="1" applyProtection="1">
      <alignment horizontal="center" vertical="center" wrapText="1"/>
    </xf>
    <xf numFmtId="0" fontId="18" fillId="5" borderId="0" xfId="0" applyFont="1" applyFill="1" applyAlignment="1" applyProtection="1">
      <alignment horizontal="center" vertical="center"/>
    </xf>
    <xf numFmtId="0" fontId="18" fillId="5" borderId="3" xfId="1" applyFont="1" applyFill="1" applyBorder="1" applyAlignment="1" applyProtection="1">
      <alignment horizontal="left" vertical="center"/>
    </xf>
    <xf numFmtId="0" fontId="25" fillId="5" borderId="8" xfId="2" applyFont="1" applyFill="1" applyBorder="1" applyAlignment="1" applyProtection="1">
      <alignment horizontal="center" vertical="top" wrapText="1"/>
    </xf>
    <xf numFmtId="0" fontId="25" fillId="5" borderId="27" xfId="2" applyFont="1" applyFill="1" applyBorder="1" applyAlignment="1" applyProtection="1">
      <alignment horizontal="center" vertical="top" wrapText="1"/>
    </xf>
    <xf numFmtId="1" fontId="25" fillId="5" borderId="27" xfId="2" applyNumberFormat="1" applyFont="1" applyFill="1" applyBorder="1" applyAlignment="1" applyProtection="1">
      <alignment horizontal="center" vertical="top" wrapText="1"/>
    </xf>
    <xf numFmtId="1" fontId="25" fillId="5" borderId="8" xfId="2" applyNumberFormat="1" applyFont="1" applyFill="1" applyBorder="1" applyAlignment="1" applyProtection="1">
      <alignment horizontal="center" vertical="top" wrapText="1"/>
    </xf>
    <xf numFmtId="0" fontId="18" fillId="0" borderId="0" xfId="0" applyFont="1" applyFill="1" applyAlignment="1" applyProtection="1">
      <alignment horizontal="center" vertical="center"/>
    </xf>
    <xf numFmtId="0" fontId="20" fillId="5" borderId="1" xfId="4" applyFont="1" applyFill="1" applyBorder="1" applyAlignment="1" applyProtection="1">
      <alignment vertical="center" wrapText="1"/>
    </xf>
    <xf numFmtId="0" fontId="22" fillId="5" borderId="5" xfId="4" applyFont="1" applyFill="1" applyBorder="1" applyAlignment="1" applyProtection="1">
      <alignment horizontal="center" vertical="center" wrapText="1"/>
    </xf>
    <xf numFmtId="0" fontId="22" fillId="5" borderId="4" xfId="4" applyFont="1" applyFill="1" applyBorder="1" applyAlignment="1" applyProtection="1">
      <alignment horizontal="center" vertical="center" wrapText="1"/>
    </xf>
    <xf numFmtId="0" fontId="22" fillId="5" borderId="1" xfId="4" applyFont="1" applyFill="1" applyBorder="1" applyAlignment="1" applyProtection="1">
      <alignment horizontal="center" vertical="center" wrapText="1"/>
    </xf>
    <xf numFmtId="0" fontId="17" fillId="5" borderId="0" xfId="0" applyFont="1" applyFill="1" applyProtection="1"/>
    <xf numFmtId="0" fontId="0" fillId="5" borderId="0" xfId="0" applyFill="1" applyProtection="1"/>
    <xf numFmtId="14" fontId="18" fillId="5" borderId="0" xfId="1" applyNumberFormat="1" applyFont="1" applyFill="1" applyBorder="1" applyAlignment="1" applyProtection="1">
      <alignment vertical="center"/>
    </xf>
    <xf numFmtId="0" fontId="18" fillId="5" borderId="0" xfId="1" applyFont="1" applyFill="1" applyBorder="1" applyAlignment="1" applyProtection="1">
      <alignment vertical="center"/>
    </xf>
    <xf numFmtId="14" fontId="18" fillId="5" borderId="0" xfId="1" applyNumberFormat="1" applyFont="1" applyFill="1" applyBorder="1" applyAlignment="1" applyProtection="1">
      <alignment horizontal="center" vertical="center"/>
    </xf>
    <xf numFmtId="0" fontId="13" fillId="5" borderId="0" xfId="1" applyFont="1" applyFill="1" applyAlignment="1" applyProtection="1">
      <alignment horizontal="left" vertical="center"/>
    </xf>
    <xf numFmtId="0" fontId="12" fillId="5" borderId="0" xfId="0" applyFont="1" applyFill="1" applyProtection="1"/>
    <xf numFmtId="0" fontId="0" fillId="5" borderId="0" xfId="0" applyFill="1" applyProtection="1">
      <protection locked="0"/>
    </xf>
    <xf numFmtId="0" fontId="21" fillId="5" borderId="0" xfId="4" applyFont="1" applyFill="1" applyProtection="1">
      <protection locked="0"/>
    </xf>
    <xf numFmtId="0" fontId="0" fillId="5" borderId="0" xfId="0" applyFill="1" applyBorder="1" applyProtection="1"/>
    <xf numFmtId="0" fontId="22" fillId="5" borderId="5" xfId="4" applyFont="1" applyFill="1" applyBorder="1" applyAlignment="1" applyProtection="1">
      <alignment horizontal="left" vertical="center" wrapText="1"/>
    </xf>
    <xf numFmtId="0" fontId="18" fillId="5" borderId="0" xfId="3" applyFont="1" applyFill="1" applyProtection="1">
      <protection locked="0"/>
    </xf>
    <xf numFmtId="0" fontId="18" fillId="5" borderId="0" xfId="1" applyFont="1" applyFill="1" applyProtection="1">
      <protection locked="0"/>
    </xf>
    <xf numFmtId="0" fontId="24" fillId="5" borderId="0" xfId="1" applyFont="1" applyFill="1" applyAlignment="1" applyProtection="1">
      <alignment horizontal="center" vertical="center" wrapText="1"/>
      <protection locked="0"/>
    </xf>
    <xf numFmtId="0" fontId="20" fillId="5" borderId="1" xfId="4" applyFont="1" applyFill="1" applyBorder="1" applyAlignment="1" applyProtection="1">
      <alignment horizontal="center" vertical="center" wrapText="1"/>
    </xf>
    <xf numFmtId="14" fontId="28" fillId="0" borderId="2" xfId="5" applyNumberFormat="1" applyFont="1" applyBorder="1" applyAlignment="1" applyProtection="1">
      <alignment wrapText="1"/>
      <protection locked="0"/>
    </xf>
    <xf numFmtId="14" fontId="23" fillId="0" borderId="0" xfId="0" applyNumberFormat="1" applyFont="1" applyFill="1" applyBorder="1" applyAlignment="1" applyProtection="1">
      <alignment horizontal="center" vertical="center" wrapText="1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Border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right" vertical="center"/>
    </xf>
    <xf numFmtId="0" fontId="27" fillId="5" borderId="6" xfId="2" applyFont="1" applyFill="1" applyBorder="1" applyAlignment="1" applyProtection="1">
      <alignment horizontal="center" vertical="top" wrapText="1"/>
    </xf>
    <xf numFmtId="1" fontId="27" fillId="5" borderId="6" xfId="2" applyNumberFormat="1" applyFont="1" applyFill="1" applyBorder="1" applyAlignment="1" applyProtection="1">
      <alignment horizontal="center" vertical="top" wrapText="1"/>
    </xf>
    <xf numFmtId="0" fontId="27" fillId="0" borderId="6" xfId="2" applyFont="1" applyFill="1" applyBorder="1" applyAlignment="1" applyProtection="1">
      <alignment horizontal="left" vertical="top"/>
    </xf>
    <xf numFmtId="0" fontId="25" fillId="0" borderId="6" xfId="2" applyFont="1" applyFill="1" applyBorder="1" applyAlignment="1" applyProtection="1">
      <alignment horizontal="center" vertical="top" wrapText="1"/>
      <protection locked="0"/>
    </xf>
    <xf numFmtId="0" fontId="25" fillId="0" borderId="0" xfId="2" applyFont="1" applyFill="1" applyBorder="1" applyAlignment="1" applyProtection="1">
      <alignment horizontal="center" vertical="top" wrapText="1"/>
      <protection locked="0"/>
    </xf>
    <xf numFmtId="1" fontId="25" fillId="0" borderId="0" xfId="2" applyNumberFormat="1" applyFont="1" applyFill="1" applyBorder="1" applyAlignment="1" applyProtection="1">
      <alignment horizontal="center" vertical="top" wrapText="1"/>
      <protection locked="0"/>
    </xf>
    <xf numFmtId="1" fontId="25" fillId="5" borderId="6" xfId="2" applyNumberFormat="1" applyFont="1" applyFill="1" applyBorder="1" applyAlignment="1" applyProtection="1">
      <alignment horizontal="center" vertical="top" wrapText="1"/>
      <protection locked="0"/>
    </xf>
    <xf numFmtId="0" fontId="25" fillId="0" borderId="6" xfId="2" applyFont="1" applyFill="1" applyBorder="1" applyAlignment="1" applyProtection="1">
      <alignment horizontal="left" vertical="top" wrapText="1"/>
      <protection locked="0"/>
    </xf>
    <xf numFmtId="1" fontId="25" fillId="0" borderId="6" xfId="2" applyNumberFormat="1" applyFont="1" applyFill="1" applyBorder="1" applyAlignment="1" applyProtection="1">
      <alignment horizontal="left" vertical="top" wrapText="1"/>
      <protection locked="0"/>
    </xf>
    <xf numFmtId="0" fontId="26" fillId="5" borderId="6" xfId="2" applyFont="1" applyFill="1" applyBorder="1" applyAlignment="1" applyProtection="1">
      <alignment horizontal="right" vertical="top" wrapText="1"/>
      <protection locked="0"/>
    </xf>
    <xf numFmtId="0" fontId="25" fillId="0" borderId="7" xfId="2" applyFont="1" applyFill="1" applyBorder="1" applyAlignment="1" applyProtection="1">
      <alignment horizontal="left" vertical="top" wrapText="1"/>
      <protection locked="0"/>
    </xf>
    <xf numFmtId="1" fontId="25" fillId="0" borderId="7" xfId="2" applyNumberFormat="1" applyFont="1" applyFill="1" applyBorder="1" applyAlignment="1" applyProtection="1">
      <alignment horizontal="left" vertical="top" wrapText="1"/>
      <protection locked="0"/>
    </xf>
    <xf numFmtId="0" fontId="27" fillId="5" borderId="28" xfId="2" applyFont="1" applyFill="1" applyBorder="1" applyAlignment="1" applyProtection="1">
      <alignment horizontal="left" vertical="top"/>
      <protection locked="0"/>
    </xf>
    <xf numFmtId="0" fontId="25" fillId="5" borderId="28" xfId="2" applyFont="1" applyFill="1" applyBorder="1" applyAlignment="1" applyProtection="1">
      <alignment horizontal="left" vertical="top" wrapText="1"/>
      <protection locked="0"/>
    </xf>
    <xf numFmtId="0" fontId="25" fillId="5" borderId="29" xfId="2" applyFont="1" applyFill="1" applyBorder="1" applyAlignment="1" applyProtection="1">
      <alignment horizontal="left" vertical="top" wrapText="1"/>
      <protection locked="0"/>
    </xf>
    <xf numFmtId="1" fontId="25" fillId="5" borderId="29" xfId="2" applyNumberFormat="1" applyFont="1" applyFill="1" applyBorder="1" applyAlignment="1" applyProtection="1">
      <alignment horizontal="left" vertical="top" wrapText="1"/>
      <protection locked="0"/>
    </xf>
    <xf numFmtId="1" fontId="25" fillId="5" borderId="30" xfId="2" applyNumberFormat="1" applyFont="1" applyFill="1" applyBorder="1" applyAlignment="1" applyProtection="1">
      <alignment horizontal="left" vertical="top" wrapText="1"/>
      <protection locked="0"/>
    </xf>
    <xf numFmtId="0" fontId="26" fillId="5" borderId="7" xfId="2" applyFont="1" applyFill="1" applyBorder="1" applyAlignment="1" applyProtection="1">
      <alignment horizontal="right" vertical="top" wrapText="1"/>
      <protection locked="0"/>
    </xf>
    <xf numFmtId="0" fontId="18" fillId="2" borderId="0" xfId="0" applyFont="1" applyFill="1" applyProtection="1">
      <protection locked="0"/>
    </xf>
    <xf numFmtId="0" fontId="0" fillId="2" borderId="0" xfId="0" applyFill="1"/>
    <xf numFmtId="0" fontId="23" fillId="2" borderId="0" xfId="0" applyFont="1" applyFill="1" applyAlignment="1" applyProtection="1">
      <alignment horizontal="center"/>
      <protection locked="0"/>
    </xf>
    <xf numFmtId="0" fontId="18" fillId="2" borderId="0" xfId="0" applyFont="1" applyFill="1" applyAlignment="1" applyProtection="1">
      <alignment horizontal="center" vertical="center"/>
      <protection locked="0"/>
    </xf>
    <xf numFmtId="0" fontId="18" fillId="2" borderId="3" xfId="0" applyFont="1" applyFill="1" applyBorder="1" applyProtection="1">
      <protection locked="0"/>
    </xf>
    <xf numFmtId="0" fontId="0" fillId="2" borderId="0" xfId="0" applyFill="1" applyBorder="1"/>
    <xf numFmtId="0" fontId="23" fillId="2" borderId="0" xfId="0" applyFont="1" applyFill="1" applyProtection="1">
      <protection locked="0"/>
    </xf>
    <xf numFmtId="0" fontId="18" fillId="2" borderId="0" xfId="0" applyFont="1" applyFill="1" applyBorder="1" applyProtection="1">
      <protection locked="0"/>
    </xf>
    <xf numFmtId="0" fontId="17" fillId="2" borderId="0" xfId="0" applyFont="1" applyFill="1"/>
    <xf numFmtId="0" fontId="17" fillId="5" borderId="0" xfId="3" applyFont="1" applyFill="1" applyProtection="1"/>
    <xf numFmtId="0" fontId="12" fillId="5" borderId="0" xfId="3" applyFill="1" applyProtection="1"/>
    <xf numFmtId="0" fontId="12" fillId="5" borderId="0" xfId="3" applyFill="1" applyBorder="1" applyProtection="1"/>
    <xf numFmtId="0" fontId="12" fillId="0" borderId="0" xfId="3" applyProtection="1">
      <protection locked="0"/>
    </xf>
    <xf numFmtId="14" fontId="12" fillId="0" borderId="1" xfId="3" applyNumberFormat="1" applyBorder="1" applyProtection="1">
      <protection locked="0"/>
    </xf>
    <xf numFmtId="0" fontId="23" fillId="0" borderId="0" xfId="3" applyFont="1" applyProtection="1">
      <protection locked="0"/>
    </xf>
    <xf numFmtId="0" fontId="18" fillId="0" borderId="3" xfId="3" applyFont="1" applyBorder="1" applyProtection="1">
      <protection locked="0"/>
    </xf>
    <xf numFmtId="0" fontId="12" fillId="0" borderId="0" xfId="3"/>
    <xf numFmtId="0" fontId="18" fillId="0" borderId="0" xfId="0" applyFont="1" applyAlignment="1" applyProtection="1">
      <alignment horizontal="left"/>
      <protection locked="0"/>
    </xf>
    <xf numFmtId="0" fontId="18" fillId="0" borderId="5" xfId="2" applyFont="1" applyFill="1" applyBorder="1" applyAlignment="1" applyProtection="1">
      <alignment horizontal="left" vertical="center" wrapText="1" indent="2"/>
    </xf>
    <xf numFmtId="4" fontId="18" fillId="0" borderId="4" xfId="2" applyNumberFormat="1" applyFont="1" applyFill="1" applyBorder="1" applyAlignment="1" applyProtection="1">
      <alignment horizontal="right" vertical="center"/>
      <protection locked="0"/>
    </xf>
    <xf numFmtId="0" fontId="20" fillId="0" borderId="2" xfId="4" applyFont="1" applyBorder="1" applyAlignment="1" applyProtection="1">
      <alignment vertical="center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2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0" xfId="0" applyFill="1" applyProtection="1"/>
    <xf numFmtId="14" fontId="18" fillId="0" borderId="0" xfId="1" applyNumberFormat="1" applyFont="1" applyFill="1" applyBorder="1" applyAlignment="1" applyProtection="1">
      <alignment vertical="center"/>
    </xf>
    <xf numFmtId="0" fontId="0" fillId="2" borderId="0" xfId="0" applyFill="1" applyProtection="1">
      <protection locked="0"/>
    </xf>
    <xf numFmtId="0" fontId="21" fillId="2" borderId="0" xfId="4" applyFont="1" applyFill="1" applyProtection="1">
      <protection locked="0"/>
    </xf>
    <xf numFmtId="0" fontId="23" fillId="2" borderId="0" xfId="0" applyFont="1" applyFill="1" applyAlignment="1" applyProtection="1">
      <alignment horizontal="left"/>
      <protection locked="0"/>
    </xf>
    <xf numFmtId="0" fontId="18" fillId="2" borderId="0" xfId="0" applyFont="1" applyFill="1" applyAlignment="1" applyProtection="1">
      <alignment horizontal="left"/>
      <protection locked="0"/>
    </xf>
    <xf numFmtId="0" fontId="12" fillId="2" borderId="0" xfId="0" applyFont="1" applyFill="1"/>
    <xf numFmtId="0" fontId="0" fillId="2" borderId="3" xfId="0" applyFill="1" applyBorder="1"/>
    <xf numFmtId="0" fontId="23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 vertical="center"/>
      <protection locked="0"/>
    </xf>
    <xf numFmtId="0" fontId="23" fillId="5" borderId="0" xfId="0" applyFont="1" applyFill="1" applyBorder="1" applyProtection="1">
      <protection locked="0"/>
    </xf>
    <xf numFmtId="0" fontId="17" fillId="5" borderId="0" xfId="0" applyFont="1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0" borderId="0" xfId="0" applyFont="1" applyBorder="1" applyAlignment="1" applyProtection="1">
      <alignment horizontal="left"/>
    </xf>
    <xf numFmtId="0" fontId="23" fillId="0" borderId="1" xfId="1" applyFont="1" applyFill="1" applyBorder="1" applyAlignment="1" applyProtection="1">
      <alignment horizontal="left" vertical="center" wrapText="1"/>
    </xf>
    <xf numFmtId="0" fontId="23" fillId="6" borderId="0" xfId="1" applyFont="1" applyFill="1" applyAlignment="1" applyProtection="1">
      <alignment horizontal="center" vertical="center"/>
      <protection locked="0"/>
    </xf>
    <xf numFmtId="3" fontId="23" fillId="2" borderId="1" xfId="1" applyNumberFormat="1" applyFont="1" applyFill="1" applyBorder="1" applyAlignment="1" applyProtection="1">
      <alignment horizontal="center" vertical="center"/>
      <protection locked="0"/>
    </xf>
    <xf numFmtId="3" fontId="18" fillId="6" borderId="0" xfId="1" applyNumberFormat="1" applyFont="1" applyFill="1" applyAlignment="1" applyProtection="1">
      <alignment horizontal="center" vertical="center"/>
      <protection locked="0"/>
    </xf>
    <xf numFmtId="3" fontId="18" fillId="0" borderId="0" xfId="1" applyNumberFormat="1" applyFont="1" applyAlignment="1" applyProtection="1">
      <alignment horizontal="center" vertical="center"/>
      <protection locked="0"/>
    </xf>
    <xf numFmtId="0" fontId="18" fillId="0" borderId="1" xfId="2" applyFont="1" applyFill="1" applyBorder="1" applyAlignment="1" applyProtection="1">
      <alignment horizontal="left" vertical="top"/>
      <protection locked="0"/>
    </xf>
    <xf numFmtId="0" fontId="32" fillId="6" borderId="0" xfId="0" applyFont="1" applyFill="1" applyAlignment="1" applyProtection="1">
      <alignment vertical="center"/>
      <protection locked="0"/>
    </xf>
    <xf numFmtId="0" fontId="32" fillId="0" borderId="0" xfId="0" applyFont="1" applyAlignment="1" applyProtection="1">
      <alignment vertical="center"/>
      <protection locked="0"/>
    </xf>
    <xf numFmtId="0" fontId="18" fillId="0" borderId="1" xfId="1" applyFont="1" applyFill="1" applyBorder="1" applyAlignment="1" applyProtection="1">
      <alignment horizontal="left" vertical="center" wrapText="1" indent="4"/>
    </xf>
    <xf numFmtId="0" fontId="18" fillId="5" borderId="1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 vertical="center" indent="1"/>
    </xf>
    <xf numFmtId="0" fontId="18" fillId="5" borderId="32" xfId="0" applyFont="1" applyFill="1" applyBorder="1" applyAlignment="1" applyProtection="1">
      <alignment horizontal="center"/>
    </xf>
    <xf numFmtId="0" fontId="18" fillId="5" borderId="2" xfId="0" applyFont="1" applyFill="1" applyBorder="1" applyAlignment="1" applyProtection="1">
      <alignment horizontal="center"/>
    </xf>
    <xf numFmtId="0" fontId="18" fillId="5" borderId="0" xfId="1" applyFont="1" applyFill="1" applyAlignment="1" applyProtection="1">
      <alignment wrapText="1"/>
    </xf>
    <xf numFmtId="0" fontId="18" fillId="5" borderId="0" xfId="0" applyFont="1" applyFill="1" applyBorder="1" applyAlignment="1" applyProtection="1">
      <alignment wrapText="1"/>
    </xf>
    <xf numFmtId="0" fontId="18" fillId="0" borderId="0" xfId="0" applyFont="1" applyFill="1" applyBorder="1" applyAlignment="1" applyProtection="1">
      <alignment wrapText="1"/>
      <protection locked="0"/>
    </xf>
    <xf numFmtId="0" fontId="18" fillId="0" borderId="0" xfId="0" applyFont="1" applyAlignment="1" applyProtection="1">
      <alignment wrapText="1"/>
      <protection locked="0"/>
    </xf>
    <xf numFmtId="0" fontId="18" fillId="0" borderId="0" xfId="3" applyFont="1" applyAlignment="1" applyProtection="1">
      <alignment wrapText="1"/>
      <protection locked="0"/>
    </xf>
    <xf numFmtId="0" fontId="23" fillId="0" borderId="0" xfId="0" applyFont="1" applyAlignment="1" applyProtection="1">
      <alignment wrapText="1"/>
      <protection locked="0"/>
    </xf>
    <xf numFmtId="0" fontId="17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1" xfId="0" applyFont="1" applyFill="1" applyBorder="1" applyAlignment="1" applyProtection="1">
      <alignment horizontal="left" vertical="center" wrapText="1" indent="2"/>
    </xf>
    <xf numFmtId="0" fontId="25" fillId="0" borderId="31" xfId="2" applyFont="1" applyFill="1" applyBorder="1" applyAlignment="1" applyProtection="1">
      <alignment horizontal="left" vertical="top" wrapText="1"/>
      <protection locked="0"/>
    </xf>
    <xf numFmtId="0" fontId="18" fillId="5" borderId="1" xfId="0" applyFont="1" applyFill="1" applyBorder="1" applyProtection="1">
      <protection locked="0"/>
    </xf>
    <xf numFmtId="0" fontId="23" fillId="2" borderId="1" xfId="1" applyFont="1" applyFill="1" applyBorder="1" applyAlignment="1" applyProtection="1">
      <alignment vertical="center" wrapText="1"/>
    </xf>
    <xf numFmtId="0" fontId="18" fillId="0" borderId="1" xfId="0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left" vertical="center" wrapText="1"/>
    </xf>
    <xf numFmtId="0" fontId="23" fillId="2" borderId="4" xfId="0" applyFont="1" applyFill="1" applyBorder="1" applyProtection="1"/>
    <xf numFmtId="3" fontId="18" fillId="5" borderId="33" xfId="1" applyNumberFormat="1" applyFont="1" applyFill="1" applyBorder="1" applyAlignment="1" applyProtection="1">
      <alignment horizontal="right" vertical="center" wrapText="1"/>
    </xf>
    <xf numFmtId="0" fontId="23" fillId="5" borderId="2" xfId="0" applyFont="1" applyFill="1" applyBorder="1" applyProtection="1"/>
    <xf numFmtId="3" fontId="18" fillId="5" borderId="32" xfId="1" applyNumberFormat="1" applyFont="1" applyFill="1" applyBorder="1" applyAlignment="1" applyProtection="1">
      <alignment horizontal="right" vertical="center" wrapText="1"/>
    </xf>
    <xf numFmtId="0" fontId="27" fillId="0" borderId="1" xfId="2" applyFont="1" applyFill="1" applyBorder="1" applyAlignment="1" applyProtection="1">
      <alignment horizontal="left" vertical="top" wrapText="1"/>
      <protection locked="0"/>
    </xf>
    <xf numFmtId="0" fontId="18" fillId="5" borderId="3" xfId="0" applyFont="1" applyFill="1" applyBorder="1" applyProtection="1">
      <protection locked="0"/>
    </xf>
    <xf numFmtId="0" fontId="0" fillId="5" borderId="3" xfId="0" applyFill="1" applyBorder="1"/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28" fillId="0" borderId="0" xfId="9" applyFont="1" applyAlignment="1" applyProtection="1">
      <alignment vertical="center"/>
      <protection locked="0"/>
    </xf>
    <xf numFmtId="49" fontId="28" fillId="0" borderId="0" xfId="9" applyNumberFormat="1" applyFont="1" applyAlignment="1" applyProtection="1">
      <alignment vertical="center"/>
      <protection locked="0"/>
    </xf>
    <xf numFmtId="0" fontId="18" fillId="0" borderId="0" xfId="0" applyFont="1" applyAlignment="1">
      <alignment vertical="center"/>
    </xf>
    <xf numFmtId="0" fontId="20" fillId="2" borderId="0" xfId="9" applyFont="1" applyFill="1" applyBorder="1" applyAlignment="1" applyProtection="1">
      <alignment vertical="center"/>
      <protection locked="0"/>
    </xf>
    <xf numFmtId="14" fontId="20" fillId="2" borderId="0" xfId="9" applyNumberFormat="1" applyFont="1" applyFill="1" applyBorder="1" applyAlignment="1" applyProtection="1">
      <alignment vertical="center"/>
    </xf>
    <xf numFmtId="0" fontId="18" fillId="0" borderId="0" xfId="0" applyFont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vertical="center" wrapText="1"/>
    </xf>
    <xf numFmtId="14" fontId="20" fillId="2" borderId="3" xfId="9" applyNumberFormat="1" applyFont="1" applyFill="1" applyBorder="1" applyAlignment="1" applyProtection="1">
      <alignment horizontal="center" vertical="center"/>
    </xf>
    <xf numFmtId="14" fontId="20" fillId="2" borderId="3" xfId="9" applyNumberFormat="1" applyFont="1" applyFill="1" applyBorder="1" applyAlignment="1" applyProtection="1">
      <alignment vertical="center"/>
    </xf>
    <xf numFmtId="0" fontId="20" fillId="2" borderId="3" xfId="9" applyFont="1" applyFill="1" applyBorder="1" applyAlignment="1" applyProtection="1">
      <alignment vertical="center"/>
      <protection locked="0"/>
    </xf>
    <xf numFmtId="0" fontId="20" fillId="0" borderId="0" xfId="9" applyFont="1" applyAlignment="1" applyProtection="1">
      <alignment vertical="center"/>
      <protection locked="0"/>
    </xf>
    <xf numFmtId="0" fontId="12" fillId="0" borderId="0" xfId="3" applyAlignment="1" applyProtection="1">
      <alignment vertical="center"/>
      <protection locked="0"/>
    </xf>
    <xf numFmtId="0" fontId="33" fillId="0" borderId="35" xfId="9" applyFont="1" applyBorder="1" applyAlignment="1" applyProtection="1">
      <alignment vertical="center" wrapText="1"/>
      <protection locked="0"/>
    </xf>
    <xf numFmtId="0" fontId="33" fillId="4" borderId="25" xfId="9" applyFont="1" applyFill="1" applyBorder="1" applyAlignment="1" applyProtection="1">
      <alignment vertical="center"/>
      <protection locked="0"/>
    </xf>
    <xf numFmtId="0" fontId="33" fillId="4" borderId="23" xfId="9" applyFont="1" applyFill="1" applyBorder="1" applyAlignment="1" applyProtection="1">
      <alignment vertical="center" wrapText="1"/>
      <protection locked="0"/>
    </xf>
    <xf numFmtId="0" fontId="33" fillId="4" borderId="22" xfId="9" applyFont="1" applyFill="1" applyBorder="1" applyAlignment="1" applyProtection="1">
      <alignment vertical="center" wrapText="1"/>
      <protection locked="0"/>
    </xf>
    <xf numFmtId="49" fontId="33" fillId="0" borderId="23" xfId="9" applyNumberFormat="1" applyFont="1" applyBorder="1" applyAlignment="1" applyProtection="1">
      <alignment vertical="center"/>
      <protection locked="0"/>
    </xf>
    <xf numFmtId="0" fontId="33" fillId="0" borderId="22" xfId="9" applyFont="1" applyBorder="1" applyAlignment="1" applyProtection="1">
      <alignment vertical="center" wrapText="1"/>
      <protection locked="0"/>
    </xf>
    <xf numFmtId="0" fontId="33" fillId="0" borderId="24" xfId="9" applyFont="1" applyBorder="1" applyAlignment="1" applyProtection="1">
      <alignment vertical="center"/>
      <protection locked="0"/>
    </xf>
    <xf numFmtId="0" fontId="33" fillId="0" borderId="23" xfId="9" applyFont="1" applyBorder="1" applyAlignment="1" applyProtection="1">
      <alignment vertical="center" wrapText="1"/>
      <protection locked="0"/>
    </xf>
    <xf numFmtId="14" fontId="33" fillId="0" borderId="23" xfId="9" applyNumberFormat="1" applyFont="1" applyBorder="1" applyAlignment="1" applyProtection="1">
      <alignment vertical="center" wrapText="1"/>
      <protection locked="0"/>
    </xf>
    <xf numFmtId="0" fontId="33" fillId="0" borderId="22" xfId="9" applyFont="1" applyBorder="1" applyAlignment="1" applyProtection="1">
      <alignment horizontal="center" vertical="center"/>
      <protection locked="0"/>
    </xf>
    <xf numFmtId="0" fontId="33" fillId="0" borderId="36" xfId="9" applyFont="1" applyBorder="1" applyAlignment="1" applyProtection="1">
      <alignment vertical="center" wrapText="1"/>
      <protection locked="0"/>
    </xf>
    <xf numFmtId="0" fontId="33" fillId="4" borderId="21" xfId="9" applyFont="1" applyFill="1" applyBorder="1" applyAlignment="1" applyProtection="1">
      <alignment vertical="center"/>
      <protection locked="0"/>
    </xf>
    <xf numFmtId="0" fontId="33" fillId="4" borderId="1" xfId="9" applyFont="1" applyFill="1" applyBorder="1" applyAlignment="1" applyProtection="1">
      <alignment vertical="center" wrapText="1"/>
      <protection locked="0"/>
    </xf>
    <xf numFmtId="0" fontId="33" fillId="4" borderId="20" xfId="9" applyFont="1" applyFill="1" applyBorder="1" applyAlignment="1" applyProtection="1">
      <alignment vertical="center" wrapText="1"/>
      <protection locked="0"/>
    </xf>
    <xf numFmtId="49" fontId="33" fillId="0" borderId="1" xfId="9" applyNumberFormat="1" applyFont="1" applyBorder="1" applyAlignment="1" applyProtection="1">
      <alignment vertical="center"/>
      <protection locked="0"/>
    </xf>
    <xf numFmtId="0" fontId="33" fillId="0" borderId="2" xfId="9" applyFont="1" applyBorder="1" applyAlignment="1" applyProtection="1">
      <alignment vertical="center" wrapText="1"/>
      <protection locked="0"/>
    </xf>
    <xf numFmtId="0" fontId="33" fillId="0" borderId="20" xfId="9" applyFont="1" applyBorder="1" applyAlignment="1" applyProtection="1">
      <alignment horizontal="center" vertical="center"/>
      <protection locked="0"/>
    </xf>
    <xf numFmtId="0" fontId="33" fillId="0" borderId="37" xfId="9" applyFont="1" applyBorder="1" applyAlignment="1" applyProtection="1">
      <alignment vertical="center" wrapText="1"/>
      <protection locked="0"/>
    </xf>
    <xf numFmtId="0" fontId="33" fillId="4" borderId="19" xfId="9" applyFont="1" applyFill="1" applyBorder="1" applyAlignment="1" applyProtection="1">
      <alignment vertical="center"/>
      <protection locked="0"/>
    </xf>
    <xf numFmtId="0" fontId="33" fillId="4" borderId="2" xfId="9" applyFont="1" applyFill="1" applyBorder="1" applyAlignment="1" applyProtection="1">
      <alignment vertical="center" wrapText="1"/>
      <protection locked="0"/>
    </xf>
    <xf numFmtId="0" fontId="33" fillId="4" borderId="17" xfId="9" applyFont="1" applyFill="1" applyBorder="1" applyAlignment="1" applyProtection="1">
      <alignment vertical="center" wrapText="1"/>
      <protection locked="0"/>
    </xf>
    <xf numFmtId="49" fontId="33" fillId="0" borderId="2" xfId="9" applyNumberFormat="1" applyFont="1" applyBorder="1" applyAlignment="1" applyProtection="1">
      <alignment vertical="center"/>
      <protection locked="0"/>
    </xf>
    <xf numFmtId="0" fontId="33" fillId="0" borderId="18" xfId="9" applyFont="1" applyBorder="1" applyAlignment="1" applyProtection="1">
      <alignment horizontal="right" vertical="center"/>
      <protection locked="0"/>
    </xf>
    <xf numFmtId="0" fontId="33" fillId="0" borderId="17" xfId="9" applyFont="1" applyBorder="1" applyAlignment="1" applyProtection="1">
      <alignment horizontal="center" vertical="center"/>
      <protection locked="0"/>
    </xf>
    <xf numFmtId="0" fontId="28" fillId="0" borderId="0" xfId="9" applyFont="1" applyAlignment="1" applyProtection="1">
      <alignment horizontal="center" vertical="center"/>
      <protection locked="0"/>
    </xf>
    <xf numFmtId="0" fontId="30" fillId="5" borderId="11" xfId="9" applyFont="1" applyFill="1" applyBorder="1" applyAlignment="1" applyProtection="1">
      <alignment horizontal="center" vertical="center"/>
    </xf>
    <xf numFmtId="0" fontId="30" fillId="5" borderId="15" xfId="9" applyFont="1" applyFill="1" applyBorder="1" applyAlignment="1" applyProtection="1">
      <alignment horizontal="center" vertical="center"/>
    </xf>
    <xf numFmtId="0" fontId="30" fillId="5" borderId="14" xfId="9" applyFont="1" applyFill="1" applyBorder="1" applyAlignment="1" applyProtection="1">
      <alignment horizontal="center" vertical="center"/>
    </xf>
    <xf numFmtId="0" fontId="30" fillId="5" borderId="12" xfId="9" applyFont="1" applyFill="1" applyBorder="1" applyAlignment="1" applyProtection="1">
      <alignment horizontal="center" vertical="center"/>
    </xf>
    <xf numFmtId="0" fontId="30" fillId="5" borderId="13" xfId="9" applyFont="1" applyFill="1" applyBorder="1" applyAlignment="1" applyProtection="1">
      <alignment horizontal="center" vertical="center"/>
    </xf>
    <xf numFmtId="0" fontId="30" fillId="0" borderId="0" xfId="9" applyFont="1" applyAlignment="1" applyProtection="1">
      <alignment horizontal="center" vertical="center" wrapText="1"/>
      <protection locked="0"/>
    </xf>
    <xf numFmtId="0" fontId="30" fillId="5" borderId="10" xfId="9" applyFont="1" applyFill="1" applyBorder="1" applyAlignment="1" applyProtection="1">
      <alignment horizontal="center" vertical="center" wrapText="1"/>
    </xf>
    <xf numFmtId="0" fontId="30" fillId="4" borderId="15" xfId="9" applyFont="1" applyFill="1" applyBorder="1" applyAlignment="1" applyProtection="1">
      <alignment horizontal="center" vertical="center" wrapText="1"/>
    </xf>
    <xf numFmtId="0" fontId="30" fillId="4" borderId="13" xfId="9" applyFont="1" applyFill="1" applyBorder="1" applyAlignment="1" applyProtection="1">
      <alignment horizontal="center" vertical="center" wrapText="1"/>
    </xf>
    <xf numFmtId="0" fontId="30" fillId="4" borderId="12" xfId="9" applyFont="1" applyFill="1" applyBorder="1" applyAlignment="1" applyProtection="1">
      <alignment horizontal="center" vertical="center" wrapText="1"/>
    </xf>
    <xf numFmtId="0" fontId="30" fillId="3" borderId="15" xfId="9" applyFont="1" applyFill="1" applyBorder="1" applyAlignment="1" applyProtection="1">
      <alignment horizontal="center" vertical="center" wrapText="1"/>
    </xf>
    <xf numFmtId="0" fontId="30" fillId="3" borderId="16" xfId="9" applyFont="1" applyFill="1" applyBorder="1" applyAlignment="1" applyProtection="1">
      <alignment horizontal="center" vertical="center" wrapText="1"/>
    </xf>
    <xf numFmtId="49" fontId="30" fillId="3" borderId="13" xfId="9" applyNumberFormat="1" applyFont="1" applyFill="1" applyBorder="1" applyAlignment="1" applyProtection="1">
      <alignment horizontal="center" vertical="center" wrapText="1"/>
    </xf>
    <xf numFmtId="0" fontId="30" fillId="3" borderId="9" xfId="9" applyFont="1" applyFill="1" applyBorder="1" applyAlignment="1" applyProtection="1">
      <alignment horizontal="center" vertical="center" wrapText="1"/>
    </xf>
    <xf numFmtId="0" fontId="30" fillId="5" borderId="14" xfId="9" applyFont="1" applyFill="1" applyBorder="1" applyAlignment="1" applyProtection="1">
      <alignment horizontal="center" vertical="center" wrapText="1"/>
    </xf>
    <xf numFmtId="0" fontId="30" fillId="5" borderId="13" xfId="9" applyFont="1" applyFill="1" applyBorder="1" applyAlignment="1" applyProtection="1">
      <alignment horizontal="center" vertical="center" wrapText="1"/>
    </xf>
    <xf numFmtId="0" fontId="30" fillId="5" borderId="12" xfId="9" applyFont="1" applyFill="1" applyBorder="1" applyAlignment="1" applyProtection="1">
      <alignment horizontal="center" vertical="center" wrapText="1"/>
    </xf>
    <xf numFmtId="0" fontId="28" fillId="5" borderId="38" xfId="9" applyFont="1" applyFill="1" applyBorder="1" applyAlignment="1" applyProtection="1">
      <alignment vertical="center"/>
    </xf>
    <xf numFmtId="0" fontId="18" fillId="5" borderId="0" xfId="0" applyFont="1" applyFill="1" applyBorder="1" applyAlignment="1">
      <alignment vertical="center"/>
    </xf>
    <xf numFmtId="0" fontId="28" fillId="5" borderId="0" xfId="9" applyFont="1" applyFill="1" applyBorder="1" applyAlignment="1" applyProtection="1">
      <alignment vertical="center"/>
    </xf>
    <xf numFmtId="0" fontId="29" fillId="5" borderId="0" xfId="9" applyFont="1" applyFill="1" applyBorder="1" applyAlignment="1" applyProtection="1">
      <alignment vertical="center"/>
    </xf>
    <xf numFmtId="0" fontId="28" fillId="5" borderId="39" xfId="9" applyFont="1" applyFill="1" applyBorder="1" applyAlignment="1" applyProtection="1">
      <alignment vertical="center"/>
    </xf>
    <xf numFmtId="0" fontId="20" fillId="5" borderId="38" xfId="9" applyFont="1" applyFill="1" applyBorder="1" applyAlignment="1" applyProtection="1">
      <alignment vertical="center"/>
      <protection locked="0"/>
    </xf>
    <xf numFmtId="0" fontId="20" fillId="5" borderId="0" xfId="9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vertical="center"/>
      <protection locked="0"/>
    </xf>
    <xf numFmtId="49" fontId="20" fillId="5" borderId="0" xfId="9" applyNumberFormat="1" applyFont="1" applyFill="1" applyBorder="1" applyAlignment="1" applyProtection="1">
      <alignment vertical="center"/>
      <protection locked="0"/>
    </xf>
    <xf numFmtId="167" fontId="20" fillId="5" borderId="0" xfId="9" applyNumberFormat="1" applyFont="1" applyFill="1" applyBorder="1" applyAlignment="1" applyProtection="1">
      <alignment vertical="center"/>
      <protection locked="0"/>
    </xf>
    <xf numFmtId="0" fontId="22" fillId="5" borderId="0" xfId="9" applyFont="1" applyFill="1" applyBorder="1" applyAlignment="1" applyProtection="1">
      <alignment horizontal="right" vertical="center"/>
      <protection locked="0"/>
    </xf>
    <xf numFmtId="14" fontId="20" fillId="5" borderId="0" xfId="9" applyNumberFormat="1" applyFont="1" applyFill="1" applyBorder="1" applyAlignment="1" applyProtection="1">
      <alignment vertical="center"/>
    </xf>
    <xf numFmtId="167" fontId="20" fillId="5" borderId="0" xfId="9" applyNumberFormat="1" applyFont="1" applyFill="1" applyBorder="1" applyAlignment="1" applyProtection="1">
      <alignment vertical="center"/>
    </xf>
    <xf numFmtId="0" fontId="22" fillId="5" borderId="0" xfId="9" applyFont="1" applyFill="1" applyBorder="1" applyAlignment="1" applyProtection="1">
      <alignment horizontal="right" vertical="center"/>
    </xf>
    <xf numFmtId="0" fontId="20" fillId="5" borderId="39" xfId="9" applyFont="1" applyFill="1" applyBorder="1" applyAlignment="1" applyProtection="1">
      <alignment vertical="center"/>
    </xf>
    <xf numFmtId="0" fontId="18" fillId="5" borderId="0" xfId="0" applyFont="1" applyFill="1" applyBorder="1" applyAlignment="1" applyProtection="1">
      <alignment vertical="center"/>
    </xf>
    <xf numFmtId="0" fontId="18" fillId="5" borderId="39" xfId="0" applyFont="1" applyFill="1" applyBorder="1" applyAlignment="1" applyProtection="1">
      <alignment vertical="center"/>
    </xf>
    <xf numFmtId="0" fontId="20" fillId="5" borderId="38" xfId="9" applyFont="1" applyFill="1" applyBorder="1" applyAlignment="1" applyProtection="1">
      <alignment horizontal="right" vertical="center"/>
    </xf>
    <xf numFmtId="0" fontId="23" fillId="5" borderId="0" xfId="0" applyFont="1" applyFill="1" applyBorder="1" applyAlignment="1" applyProtection="1">
      <alignment vertical="center"/>
    </xf>
    <xf numFmtId="0" fontId="23" fillId="5" borderId="39" xfId="0" applyFont="1" applyFill="1" applyBorder="1" applyAlignment="1" applyProtection="1">
      <alignment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68" fontId="33" fillId="2" borderId="2" xfId="10" applyNumberFormat="1" applyFont="1" applyFill="1" applyBorder="1" applyAlignment="1" applyProtection="1">
      <alignment horizontal="left" vertical="center" wrapText="1"/>
      <protection locked="0"/>
    </xf>
    <xf numFmtId="14" fontId="20" fillId="2" borderId="0" xfId="10" applyNumberFormat="1" applyFont="1" applyFill="1" applyBorder="1" applyAlignment="1" applyProtection="1">
      <alignment vertical="center"/>
    </xf>
    <xf numFmtId="0" fontId="20" fillId="2" borderId="0" xfId="10" applyFont="1" applyFill="1" applyBorder="1" applyAlignment="1" applyProtection="1">
      <alignment vertical="center"/>
      <protection locked="0"/>
    </xf>
    <xf numFmtId="14" fontId="20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vertical="center"/>
    </xf>
    <xf numFmtId="14" fontId="22" fillId="2" borderId="0" xfId="10" applyNumberFormat="1" applyFont="1" applyFill="1" applyBorder="1" applyAlignment="1" applyProtection="1">
      <alignment vertical="center" wrapText="1"/>
    </xf>
    <xf numFmtId="0" fontId="18" fillId="2" borderId="0" xfId="1" applyFont="1" applyFill="1" applyBorder="1" applyAlignment="1" applyProtection="1">
      <alignment horizontal="left" vertical="center" wrapText="1" indent="1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23" fillId="5" borderId="1" xfId="1" applyFont="1" applyFill="1" applyBorder="1" applyAlignment="1" applyProtection="1">
      <alignment horizontal="left" vertical="center" wrapText="1" indent="1"/>
    </xf>
    <xf numFmtId="0" fontId="23" fillId="5" borderId="1" xfId="0" applyFont="1" applyFill="1" applyBorder="1" applyProtection="1">
      <protection locked="0"/>
    </xf>
    <xf numFmtId="0" fontId="18" fillId="5" borderId="0" xfId="1" applyFont="1" applyFill="1" applyBorder="1" applyAlignment="1" applyProtection="1">
      <alignment horizontal="center" vertical="center"/>
    </xf>
    <xf numFmtId="0" fontId="27" fillId="5" borderId="6" xfId="2" applyFont="1" applyFill="1" applyBorder="1" applyAlignment="1" applyProtection="1">
      <alignment horizontal="center" vertical="center" wrapText="1"/>
    </xf>
    <xf numFmtId="1" fontId="27" fillId="5" borderId="6" xfId="2" applyNumberFormat="1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Protection="1"/>
    <xf numFmtId="0" fontId="31" fillId="2" borderId="0" xfId="0" applyFont="1" applyFill="1" applyBorder="1" applyAlignment="1" applyProtection="1">
      <alignment horizontal="center" vertical="center"/>
    </xf>
    <xf numFmtId="0" fontId="32" fillId="5" borderId="39" xfId="0" applyFont="1" applyFill="1" applyBorder="1" applyAlignment="1">
      <alignment vertical="center"/>
    </xf>
    <xf numFmtId="0" fontId="23" fillId="0" borderId="0" xfId="0" applyFont="1" applyBorder="1" applyProtection="1"/>
    <xf numFmtId="2" fontId="25" fillId="0" borderId="26" xfId="2" applyNumberFormat="1" applyFont="1" applyFill="1" applyBorder="1" applyAlignment="1" applyProtection="1">
      <alignment horizontal="left" vertical="top" wrapText="1"/>
    </xf>
    <xf numFmtId="0" fontId="18" fillId="0" borderId="0" xfId="0" applyFont="1" applyAlignment="1" applyProtection="1">
      <alignment vertical="top" wrapText="1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5" borderId="0" xfId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right" vertical="center"/>
    </xf>
    <xf numFmtId="0" fontId="18" fillId="5" borderId="0" xfId="1" applyFont="1" applyFill="1" applyAlignment="1" applyProtection="1">
      <alignment horizontal="center" vertical="center"/>
    </xf>
    <xf numFmtId="0" fontId="23" fillId="5" borderId="0" xfId="0" applyFont="1" applyFill="1" applyBorder="1" applyAlignment="1">
      <alignment horizontal="left" vertical="center"/>
    </xf>
    <xf numFmtId="14" fontId="22" fillId="5" borderId="0" xfId="9" applyNumberFormat="1" applyFont="1" applyFill="1" applyBorder="1" applyAlignment="1" applyProtection="1">
      <alignment vertical="center"/>
    </xf>
    <xf numFmtId="0" fontId="20" fillId="5" borderId="0" xfId="9" applyFont="1" applyFill="1" applyBorder="1" applyAlignment="1" applyProtection="1">
      <alignment horizontal="left" vertical="center"/>
    </xf>
    <xf numFmtId="0" fontId="18" fillId="0" borderId="39" xfId="1" applyFont="1" applyFill="1" applyBorder="1" applyAlignment="1" applyProtection="1">
      <alignment horizontal="left" vertical="center"/>
    </xf>
    <xf numFmtId="0" fontId="18" fillId="5" borderId="0" xfId="3" applyFont="1" applyFill="1" applyBorder="1" applyProtection="1"/>
    <xf numFmtId="0" fontId="23" fillId="2" borderId="0" xfId="3" applyFont="1" applyFill="1" applyBorder="1" applyAlignment="1" applyProtection="1">
      <alignment horizontal="left"/>
    </xf>
    <xf numFmtId="0" fontId="18" fillId="2" borderId="0" xfId="3" applyFont="1" applyFill="1" applyBorder="1" applyProtection="1"/>
    <xf numFmtId="0" fontId="12" fillId="2" borderId="0" xfId="3" applyFill="1" applyBorder="1" applyProtection="1"/>
    <xf numFmtId="0" fontId="12" fillId="2" borderId="0" xfId="3" applyFill="1" applyProtection="1"/>
    <xf numFmtId="0" fontId="12" fillId="2" borderId="0" xfId="3" applyFill="1"/>
    <xf numFmtId="0" fontId="12" fillId="5" borderId="0" xfId="3" applyFont="1" applyFill="1" applyProtection="1"/>
    <xf numFmtId="0" fontId="22" fillId="5" borderId="5" xfId="15" applyFont="1" applyFill="1" applyBorder="1" applyAlignment="1" applyProtection="1">
      <alignment horizontal="center" vertical="center" wrapText="1"/>
    </xf>
    <xf numFmtId="0" fontId="22" fillId="5" borderId="1" xfId="15" applyFont="1" applyFill="1" applyBorder="1" applyAlignment="1" applyProtection="1">
      <alignment horizontal="center" vertical="center" wrapText="1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1" fillId="0" borderId="0" xfId="15" applyFont="1" applyProtection="1">
      <protection locked="0"/>
    </xf>
    <xf numFmtId="0" fontId="23" fillId="0" borderId="0" xfId="3" applyFont="1" applyAlignment="1" applyProtection="1">
      <alignment horizontal="center"/>
      <protection locked="0"/>
    </xf>
    <xf numFmtId="0" fontId="12" fillId="0" borderId="3" xfId="3" applyBorder="1"/>
    <xf numFmtId="0" fontId="12" fillId="2" borderId="0" xfId="3" applyFill="1" applyProtection="1">
      <protection locked="0"/>
    </xf>
    <xf numFmtId="0" fontId="21" fillId="2" borderId="0" xfId="15" applyFont="1" applyFill="1" applyProtection="1">
      <protection locked="0"/>
    </xf>
    <xf numFmtId="0" fontId="18" fillId="2" borderId="0" xfId="3" applyFont="1" applyFill="1" applyProtection="1">
      <protection locked="0"/>
    </xf>
    <xf numFmtId="0" fontId="23" fillId="2" borderId="0" xfId="3" applyFont="1" applyFill="1" applyAlignment="1" applyProtection="1">
      <alignment horizontal="center"/>
      <protection locked="0"/>
    </xf>
    <xf numFmtId="0" fontId="18" fillId="2" borderId="0" xfId="3" applyFont="1" applyFill="1" applyAlignment="1" applyProtection="1">
      <alignment horizontal="center" vertical="center"/>
      <protection locked="0"/>
    </xf>
    <xf numFmtId="0" fontId="18" fillId="2" borderId="3" xfId="3" applyFont="1" applyFill="1" applyBorder="1" applyProtection="1">
      <protection locked="0"/>
    </xf>
    <xf numFmtId="0" fontId="12" fillId="2" borderId="3" xfId="3" applyFill="1" applyBorder="1"/>
    <xf numFmtId="0" fontId="23" fillId="2" borderId="0" xfId="3" applyFont="1" applyFill="1" applyProtection="1">
      <protection locked="0"/>
    </xf>
    <xf numFmtId="0" fontId="18" fillId="2" borderId="0" xfId="3" applyFont="1" applyFill="1" applyBorder="1" applyProtection="1">
      <protection locked="0"/>
    </xf>
    <xf numFmtId="0" fontId="17" fillId="2" borderId="0" xfId="3" applyFont="1" applyFill="1"/>
    <xf numFmtId="0" fontId="20" fillId="0" borderId="38" xfId="9" applyNumberFormat="1" applyFont="1" applyBorder="1" applyAlignment="1" applyProtection="1">
      <alignment vertical="center"/>
      <protection locked="0"/>
    </xf>
    <xf numFmtId="0" fontId="32" fillId="5" borderId="0" xfId="0" applyFont="1" applyFill="1" applyProtection="1"/>
    <xf numFmtId="0" fontId="18" fillId="0" borderId="1" xfId="1" applyFont="1" applyBorder="1" applyAlignment="1">
      <alignment horizontal="left" vertical="center" wrapText="1"/>
    </xf>
    <xf numFmtId="0" fontId="18" fillId="0" borderId="1" xfId="3" applyFont="1" applyBorder="1" applyProtection="1">
      <protection locked="0"/>
    </xf>
    <xf numFmtId="0" fontId="18" fillId="5" borderId="0" xfId="3" applyFont="1" applyFill="1" applyAlignment="1" applyProtection="1">
      <alignment horizontal="left" vertical="center"/>
    </xf>
    <xf numFmtId="0" fontId="12" fillId="5" borderId="0" xfId="3" applyFill="1" applyBorder="1"/>
    <xf numFmtId="0" fontId="22" fillId="4" borderId="1" xfId="3" applyFont="1" applyFill="1" applyBorder="1" applyAlignment="1">
      <alignment horizontal="center" vertical="center"/>
    </xf>
    <xf numFmtId="0" fontId="22" fillId="4" borderId="1" xfId="3" applyFont="1" applyFill="1" applyBorder="1" applyAlignment="1">
      <alignment horizontal="center" vertical="center" wrapText="1"/>
    </xf>
    <xf numFmtId="0" fontId="22" fillId="0" borderId="1" xfId="3" applyFont="1" applyBorder="1" applyAlignment="1">
      <alignment horizontal="left" vertical="center"/>
    </xf>
    <xf numFmtId="0" fontId="20" fillId="0" borderId="1" xfId="3" applyFont="1" applyBorder="1"/>
    <xf numFmtId="0" fontId="20" fillId="2" borderId="1" xfId="3" applyFont="1" applyFill="1" applyBorder="1"/>
    <xf numFmtId="0" fontId="22" fillId="0" borderId="1" xfId="3" applyFont="1" applyBorder="1" applyAlignment="1">
      <alignment horizontal="center"/>
    </xf>
    <xf numFmtId="0" fontId="20" fillId="0" borderId="1" xfId="3" applyFont="1" applyBorder="1" applyAlignment="1">
      <alignment horizontal="right"/>
    </xf>
    <xf numFmtId="0" fontId="22" fillId="0" borderId="1" xfId="3" applyFont="1" applyBorder="1" applyAlignment="1">
      <alignment horizontal="center" vertical="center"/>
    </xf>
    <xf numFmtId="0" fontId="20" fillId="5" borderId="1" xfId="3" applyFont="1" applyFill="1" applyBorder="1"/>
    <xf numFmtId="0" fontId="20" fillId="0" borderId="1" xfId="3" applyFont="1" applyBorder="1" applyAlignment="1">
      <alignment horizontal="left" vertical="center"/>
    </xf>
    <xf numFmtId="0" fontId="20" fillId="0" borderId="0" xfId="3" applyFont="1" applyBorder="1" applyAlignment="1">
      <alignment horizontal="right"/>
    </xf>
    <xf numFmtId="0" fontId="20" fillId="0" borderId="0" xfId="3" applyFont="1" applyBorder="1" applyAlignment="1">
      <alignment horizontal="left" vertical="center"/>
    </xf>
    <xf numFmtId="0" fontId="20" fillId="0" borderId="0" xfId="3" applyFont="1" applyBorder="1"/>
    <xf numFmtId="0" fontId="18" fillId="0" borderId="0" xfId="3" applyFont="1" applyFill="1" applyProtection="1">
      <protection locked="0"/>
    </xf>
    <xf numFmtId="0" fontId="18" fillId="0" borderId="0" xfId="3" applyFont="1" applyFill="1" applyBorder="1" applyProtection="1">
      <protection locked="0"/>
    </xf>
    <xf numFmtId="0" fontId="17" fillId="0" borderId="0" xfId="3" applyFont="1"/>
    <xf numFmtId="0" fontId="12" fillId="0" borderId="0" xfId="3" applyFill="1"/>
    <xf numFmtId="14" fontId="18" fillId="0" borderId="0" xfId="1" applyNumberFormat="1" applyFont="1" applyFill="1" applyBorder="1" applyAlignment="1" applyProtection="1">
      <alignment horizontal="center" vertical="center"/>
    </xf>
    <xf numFmtId="0" fontId="23" fillId="0" borderId="2" xfId="1" applyFont="1" applyFill="1" applyBorder="1" applyAlignment="1" applyProtection="1">
      <alignment horizontal="left" vertical="center" wrapText="1" indent="1"/>
    </xf>
    <xf numFmtId="3" fontId="20" fillId="2" borderId="1" xfId="3" applyNumberFormat="1" applyFont="1" applyFill="1" applyBorder="1"/>
    <xf numFmtId="3" fontId="20" fillId="0" borderId="1" xfId="3" applyNumberFormat="1" applyFont="1" applyBorder="1"/>
    <xf numFmtId="14" fontId="28" fillId="0" borderId="1" xfId="5" applyNumberFormat="1" applyFont="1" applyBorder="1" applyAlignment="1" applyProtection="1">
      <alignment wrapText="1"/>
      <protection locked="0"/>
    </xf>
    <xf numFmtId="0" fontId="20" fillId="0" borderId="1" xfId="15" applyFont="1" applyBorder="1" applyAlignment="1" applyProtection="1">
      <alignment horizontal="center" vertical="center" wrapText="1"/>
      <protection locked="0"/>
    </xf>
    <xf numFmtId="0" fontId="20" fillId="0" borderId="1" xfId="15" applyFont="1" applyBorder="1" applyAlignment="1" applyProtection="1">
      <alignment vertical="center" wrapText="1"/>
      <protection locked="0"/>
    </xf>
    <xf numFmtId="0" fontId="26" fillId="0" borderId="1" xfId="2" applyFont="1" applyFill="1" applyBorder="1" applyAlignment="1" applyProtection="1">
      <alignment horizontal="right" vertical="top" wrapText="1"/>
      <protection locked="0"/>
    </xf>
    <xf numFmtId="1" fontId="23" fillId="5" borderId="1" xfId="0" applyNumberFormat="1" applyFont="1" applyFill="1" applyBorder="1" applyAlignment="1" applyProtection="1">
      <alignment horizontal="right" vertical="center" wrapText="1"/>
    </xf>
    <xf numFmtId="1" fontId="25" fillId="0" borderId="1" xfId="2" applyNumberFormat="1" applyFont="1" applyFill="1" applyBorder="1" applyAlignment="1" applyProtection="1">
      <alignment horizontal="left" vertical="top" wrapText="1"/>
      <protection locked="0"/>
    </xf>
    <xf numFmtId="0" fontId="28" fillId="0" borderId="1" xfId="5" applyFont="1" applyBorder="1" applyAlignment="1" applyProtection="1">
      <alignment wrapText="1"/>
      <protection locked="0"/>
    </xf>
    <xf numFmtId="1" fontId="20" fillId="0" borderId="1" xfId="4" applyNumberFormat="1" applyFont="1" applyBorder="1" applyAlignment="1" applyProtection="1">
      <alignment vertical="center" wrapText="1"/>
      <protection locked="0"/>
    </xf>
    <xf numFmtId="0" fontId="18" fillId="0" borderId="0" xfId="0" applyFont="1" applyFill="1" applyProtection="1">
      <protection locked="0"/>
    </xf>
    <xf numFmtId="0" fontId="18" fillId="5" borderId="0" xfId="0" applyFont="1" applyFill="1" applyProtection="1">
      <protection locked="0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0" fillId="2" borderId="0" xfId="0" applyFill="1"/>
    <xf numFmtId="1" fontId="18" fillId="0" borderId="1" xfId="0" applyNumberFormat="1" applyFont="1" applyBorder="1" applyProtection="1">
      <protection locked="0"/>
    </xf>
    <xf numFmtId="1" fontId="23" fillId="5" borderId="1" xfId="0" applyNumberFormat="1" applyFont="1" applyFill="1" applyBorder="1" applyProtection="1"/>
    <xf numFmtId="0" fontId="25" fillId="0" borderId="1" xfId="2" applyFont="1" applyFill="1" applyBorder="1" applyAlignment="1" applyProtection="1">
      <alignment horizontal="center" vertical="top" wrapText="1"/>
      <protection locked="0"/>
    </xf>
    <xf numFmtId="1" fontId="18" fillId="0" borderId="0" xfId="0" applyNumberFormat="1" applyFont="1" applyProtection="1">
      <protection locked="0"/>
    </xf>
    <xf numFmtId="1" fontId="20" fillId="0" borderId="1" xfId="15" applyNumberFormat="1" applyFont="1" applyBorder="1" applyAlignment="1" applyProtection="1">
      <alignment vertical="center" wrapText="1"/>
      <protection locked="0"/>
    </xf>
    <xf numFmtId="0" fontId="33" fillId="0" borderId="1" xfId="9" applyFont="1" applyBorder="1" applyAlignment="1" applyProtection="1">
      <alignment horizontal="right" vertical="center"/>
      <protection locked="0"/>
    </xf>
    <xf numFmtId="0" fontId="30" fillId="5" borderId="41" xfId="9" applyFont="1" applyFill="1" applyBorder="1" applyAlignment="1" applyProtection="1">
      <alignment horizontal="center" vertical="center"/>
    </xf>
    <xf numFmtId="0" fontId="33" fillId="0" borderId="4" xfId="9" applyFont="1" applyBorder="1" applyAlignment="1" applyProtection="1">
      <alignment vertical="center" wrapText="1"/>
      <protection locked="0"/>
    </xf>
    <xf numFmtId="0" fontId="30" fillId="5" borderId="40" xfId="9" applyFont="1" applyFill="1" applyBorder="1" applyAlignment="1" applyProtection="1">
      <alignment horizontal="center" vertical="center"/>
    </xf>
    <xf numFmtId="3" fontId="23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1" applyFont="1" applyFill="1" applyBorder="1" applyAlignment="1" applyProtection="1">
      <alignment horizontal="left" vertical="center" wrapText="1" indent="1"/>
    </xf>
    <xf numFmtId="0" fontId="18" fillId="0" borderId="1" xfId="1" applyFont="1" applyFill="1" applyBorder="1" applyAlignment="1" applyProtection="1">
      <alignment horizontal="left" vertical="center" wrapText="1" indent="1"/>
    </xf>
    <xf numFmtId="0" fontId="27" fillId="5" borderId="1" xfId="2" applyFont="1" applyFill="1" applyBorder="1" applyAlignment="1" applyProtection="1">
      <alignment horizontal="center" vertical="top" wrapText="1"/>
    </xf>
    <xf numFmtId="1" fontId="27" fillId="5" borderId="1" xfId="2" applyNumberFormat="1" applyFont="1" applyFill="1" applyBorder="1" applyAlignment="1" applyProtection="1">
      <alignment horizontal="center" vertical="top" wrapText="1"/>
    </xf>
    <xf numFmtId="0" fontId="18" fillId="0" borderId="2" xfId="1" applyFont="1" applyFill="1" applyBorder="1" applyAlignment="1" applyProtection="1">
      <alignment horizontal="left" vertical="center" wrapText="1" indent="1"/>
    </xf>
    <xf numFmtId="0" fontId="18" fillId="0" borderId="1" xfId="0" applyFont="1" applyFill="1" applyBorder="1" applyProtection="1">
      <protection locked="0"/>
    </xf>
    <xf numFmtId="168" fontId="33" fillId="0" borderId="2" xfId="33" applyNumberFormat="1" applyFont="1" applyFill="1" applyBorder="1" applyAlignment="1" applyProtection="1">
      <alignment horizontal="left" vertical="center" wrapText="1"/>
      <protection locked="0"/>
    </xf>
    <xf numFmtId="43" fontId="0" fillId="0" borderId="1" xfId="16" applyNumberFormat="1" applyFont="1" applyFill="1" applyBorder="1" applyAlignment="1">
      <alignment horizontal="center" vertical="center"/>
    </xf>
    <xf numFmtId="2" fontId="2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4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2" fontId="41" fillId="0" borderId="1" xfId="2" applyNumberFormat="1" applyFont="1" applyFill="1" applyBorder="1" applyAlignment="1">
      <alignment horizontal="center" vertical="center" wrapText="1"/>
    </xf>
    <xf numFmtId="2" fontId="42" fillId="0" borderId="1" xfId="0" applyNumberFormat="1" applyFont="1" applyFill="1" applyBorder="1" applyAlignment="1">
      <alignment horizontal="center" vertical="center"/>
    </xf>
    <xf numFmtId="0" fontId="33" fillId="0" borderId="1" xfId="33" applyNumberFormat="1" applyFont="1" applyFill="1" applyBorder="1" applyAlignment="1">
      <alignment horizontal="left" wrapText="1" shrinkToFit="1"/>
    </xf>
    <xf numFmtId="0" fontId="0" fillId="0" borderId="0" xfId="0" applyFill="1" applyAlignment="1">
      <alignment wrapText="1"/>
    </xf>
    <xf numFmtId="170" fontId="2" fillId="0" borderId="1" xfId="44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 vertical="center"/>
    </xf>
    <xf numFmtId="0" fontId="18" fillId="0" borderId="1" xfId="45" applyNumberFormat="1" applyFont="1" applyFill="1" applyBorder="1" applyAlignment="1">
      <alignment vertical="center" wrapText="1" shrinkToFit="1"/>
    </xf>
    <xf numFmtId="171" fontId="12" fillId="0" borderId="42" xfId="0" applyNumberFormat="1" applyFont="1" applyFill="1" applyBorder="1" applyAlignment="1">
      <alignment wrapText="1"/>
    </xf>
    <xf numFmtId="170" fontId="2" fillId="0" borderId="43" xfId="44" applyNumberFormat="1" applyFont="1" applyFill="1" applyBorder="1" applyAlignment="1">
      <alignment horizontal="center"/>
    </xf>
    <xf numFmtId="171" fontId="43" fillId="0" borderId="44" xfId="0" applyNumberFormat="1" applyFont="1" applyFill="1" applyBorder="1" applyAlignment="1">
      <alignment wrapText="1"/>
    </xf>
    <xf numFmtId="171" fontId="43" fillId="0" borderId="1" xfId="0" applyNumberFormat="1" applyFont="1" applyFill="1" applyBorder="1" applyAlignment="1">
      <alignment wrapText="1"/>
    </xf>
    <xf numFmtId="171" fontId="12" fillId="0" borderId="1" xfId="0" applyNumberFormat="1" applyFont="1" applyFill="1" applyBorder="1" applyAlignment="1">
      <alignment wrapText="1"/>
    </xf>
    <xf numFmtId="171" fontId="12" fillId="0" borderId="1" xfId="0" applyNumberFormat="1" applyFont="1" applyFill="1" applyBorder="1" applyAlignment="1">
      <alignment horizontal="left" wrapText="1"/>
    </xf>
    <xf numFmtId="171" fontId="12" fillId="0" borderId="43" xfId="0" applyNumberFormat="1" applyFont="1" applyFill="1" applyBorder="1" applyAlignment="1">
      <alignment horizontal="left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44" fillId="0" borderId="1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168" fontId="33" fillId="0" borderId="1" xfId="33" applyNumberFormat="1" applyFont="1" applyFill="1" applyBorder="1" applyAlignment="1" applyProtection="1">
      <alignment horizontal="left" vertical="center" wrapText="1"/>
      <protection locked="0"/>
    </xf>
    <xf numFmtId="171" fontId="46" fillId="0" borderId="1" xfId="0" applyNumberFormat="1" applyFont="1" applyFill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171" fontId="38" fillId="0" borderId="1" xfId="0" applyNumberFormat="1" applyFont="1" applyFill="1" applyBorder="1" applyAlignment="1">
      <alignment wrapText="1"/>
    </xf>
    <xf numFmtId="171" fontId="47" fillId="0" borderId="1" xfId="0" applyNumberFormat="1" applyFont="1" applyFill="1" applyBorder="1" applyAlignment="1">
      <alignment wrapText="1"/>
    </xf>
    <xf numFmtId="172" fontId="17" fillId="0" borderId="1" xfId="0" applyNumberFormat="1" applyFont="1" applyFill="1" applyBorder="1" applyAlignment="1">
      <alignment horizontal="center"/>
    </xf>
    <xf numFmtId="171" fontId="48" fillId="0" borderId="1" xfId="0" applyNumberFormat="1" applyFont="1" applyFill="1" applyBorder="1" applyAlignment="1">
      <alignment wrapText="1"/>
    </xf>
    <xf numFmtId="171" fontId="18" fillId="0" borderId="1" xfId="0" applyNumberFormat="1" applyFont="1" applyFill="1" applyBorder="1" applyAlignment="1">
      <alignment wrapText="1"/>
    </xf>
    <xf numFmtId="0" fontId="23" fillId="0" borderId="2" xfId="1" applyFont="1" applyFill="1" applyBorder="1" applyAlignment="1" applyProtection="1">
      <alignment horizontal="left" vertical="center" wrapText="1"/>
    </xf>
    <xf numFmtId="0" fontId="49" fillId="0" borderId="45" xfId="0" applyFont="1" applyFill="1" applyBorder="1" applyAlignment="1">
      <alignment horizontal="center" vertical="center" wrapText="1"/>
    </xf>
    <xf numFmtId="2" fontId="23" fillId="0" borderId="2" xfId="1" applyNumberFormat="1" applyFont="1" applyFill="1" applyBorder="1" applyAlignment="1" applyProtection="1">
      <alignment horizontal="center" vertical="center" wrapText="1"/>
      <protection locked="0"/>
    </xf>
    <xf numFmtId="0" fontId="50" fillId="0" borderId="46" xfId="0" applyFont="1" applyFill="1" applyBorder="1" applyAlignment="1">
      <alignment horizontal="center" vertical="center" wrapText="1"/>
    </xf>
    <xf numFmtId="0" fontId="5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2" applyFill="1" applyBorder="1" applyAlignment="1">
      <alignment horizontal="center"/>
    </xf>
    <xf numFmtId="0" fontId="12" fillId="0" borderId="1" xfId="2" applyNumberFormat="1" applyFont="1" applyFill="1" applyBorder="1" applyAlignment="1">
      <alignment horizontal="center" wrapText="1"/>
    </xf>
    <xf numFmtId="2" fontId="14" fillId="0" borderId="1" xfId="2" applyNumberFormat="1" applyFill="1" applyBorder="1" applyAlignment="1">
      <alignment horizontal="center"/>
    </xf>
    <xf numFmtId="2" fontId="40" fillId="0" borderId="1" xfId="0" applyNumberFormat="1" applyFont="1" applyFill="1" applyBorder="1" applyAlignment="1">
      <alignment horizontal="center" vertical="center" wrapText="1"/>
    </xf>
    <xf numFmtId="2" fontId="52" fillId="0" borderId="1" xfId="0" applyNumberFormat="1" applyFont="1" applyFill="1" applyBorder="1" applyAlignment="1">
      <alignment horizontal="center" vertical="center" wrapText="1"/>
    </xf>
    <xf numFmtId="0" fontId="20" fillId="0" borderId="2" xfId="1" applyFont="1" applyFill="1" applyBorder="1" applyAlignment="1" applyProtection="1">
      <alignment horizontal="left" vertical="center" wrapText="1" indent="1"/>
    </xf>
    <xf numFmtId="0" fontId="20" fillId="0" borderId="1" xfId="1" applyFont="1" applyFill="1" applyBorder="1" applyAlignment="1" applyProtection="1">
      <alignment horizontal="left" vertical="center" wrapText="1"/>
    </xf>
    <xf numFmtId="0" fontId="20" fillId="0" borderId="1" xfId="1" applyFont="1" applyFill="1" applyBorder="1" applyAlignment="1" applyProtection="1">
      <alignment horizontal="left" vertical="center" wrapText="1" indent="1"/>
    </xf>
    <xf numFmtId="2" fontId="2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51" fillId="0" borderId="1" xfId="2" applyNumberFormat="1" applyFont="1" applyFill="1" applyBorder="1" applyAlignment="1">
      <alignment horizontal="center" wrapText="1"/>
    </xf>
    <xf numFmtId="0" fontId="0" fillId="0" borderId="1" xfId="0" applyFill="1" applyBorder="1" applyAlignment="1" applyProtection="1">
      <alignment wrapText="1"/>
    </xf>
    <xf numFmtId="0" fontId="0" fillId="0" borderId="1" xfId="0" applyFill="1" applyBorder="1" applyProtection="1"/>
    <xf numFmtId="0" fontId="0" fillId="0" borderId="1" xfId="0" applyFill="1" applyBorder="1" applyAlignment="1" applyProtection="1">
      <alignment horizontal="center" vertical="center"/>
    </xf>
    <xf numFmtId="1" fontId="25" fillId="0" borderId="6" xfId="2" applyNumberFormat="1" applyFont="1" applyFill="1" applyBorder="1" applyAlignment="1" applyProtection="1">
      <alignment horizontal="left" vertical="center" wrapText="1"/>
      <protection locked="0"/>
    </xf>
    <xf numFmtId="0" fontId="25" fillId="0" borderId="6" xfId="2" applyFont="1" applyFill="1" applyBorder="1" applyAlignment="1" applyProtection="1">
      <alignment horizontal="left" vertical="center" wrapText="1"/>
      <protection locked="0"/>
    </xf>
    <xf numFmtId="0" fontId="53" fillId="0" borderId="1" xfId="0" applyFont="1" applyFill="1" applyBorder="1" applyProtection="1"/>
    <xf numFmtId="14" fontId="53" fillId="0" borderId="1" xfId="0" applyNumberFormat="1" applyFont="1" applyFill="1" applyBorder="1" applyProtection="1"/>
    <xf numFmtId="0" fontId="53" fillId="0" borderId="1" xfId="0" applyNumberFormat="1" applyFont="1" applyFill="1" applyBorder="1" applyAlignment="1" applyProtection="1">
      <alignment horizontal="center"/>
    </xf>
    <xf numFmtId="173" fontId="23" fillId="2" borderId="1" xfId="1" applyNumberFormat="1" applyFont="1" applyFill="1" applyBorder="1" applyAlignment="1" applyProtection="1">
      <alignment horizontal="right" vertical="center"/>
      <protection locked="0"/>
    </xf>
    <xf numFmtId="1" fontId="18" fillId="0" borderId="1" xfId="0" applyNumberFormat="1" applyFont="1" applyFill="1" applyBorder="1" applyProtection="1">
      <protection locked="0"/>
    </xf>
    <xf numFmtId="3" fontId="18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1" xfId="2" applyFont="1" applyFill="1" applyBorder="1" applyAlignment="1" applyProtection="1">
      <alignment horizontal="right" vertical="top"/>
      <protection locked="0"/>
    </xf>
    <xf numFmtId="3" fontId="18" fillId="0" borderId="0" xfId="3" applyNumberFormat="1" applyFont="1" applyProtection="1">
      <protection locked="0"/>
    </xf>
    <xf numFmtId="0" fontId="20" fillId="0" borderId="1" xfId="15" applyFont="1" applyFill="1" applyBorder="1" applyAlignment="1" applyProtection="1">
      <alignment horizontal="center" vertical="center" wrapText="1"/>
      <protection locked="0"/>
    </xf>
    <xf numFmtId="0" fontId="20" fillId="0" borderId="1" xfId="15" applyFont="1" applyFill="1" applyBorder="1" applyAlignment="1" applyProtection="1">
      <alignment vertical="center" wrapText="1"/>
      <protection locked="0"/>
    </xf>
    <xf numFmtId="0" fontId="20" fillId="0" borderId="1" xfId="15" applyFont="1" applyFill="1" applyBorder="1" applyAlignment="1" applyProtection="1">
      <alignment horizontal="left" vertical="center" wrapText="1"/>
      <protection locked="0"/>
    </xf>
    <xf numFmtId="49" fontId="20" fillId="0" borderId="1" xfId="15" applyNumberFormat="1" applyFont="1" applyFill="1" applyBorder="1" applyAlignment="1" applyProtection="1">
      <alignment vertical="center" wrapText="1"/>
      <protection locked="0"/>
    </xf>
    <xf numFmtId="14" fontId="12" fillId="0" borderId="1" xfId="3" applyNumberFormat="1" applyFill="1" applyBorder="1" applyAlignment="1" applyProtection="1">
      <alignment vertical="center"/>
      <protection locked="0"/>
    </xf>
    <xf numFmtId="14" fontId="22" fillId="2" borderId="0" xfId="9" applyNumberFormat="1" applyFont="1" applyFill="1" applyBorder="1" applyAlignment="1" applyProtection="1">
      <alignment horizontal="center" vertical="center"/>
    </xf>
    <xf numFmtId="0" fontId="20" fillId="2" borderId="0" xfId="9" applyFont="1" applyFill="1" applyBorder="1" applyAlignment="1" applyProtection="1">
      <alignment horizontal="left" vertical="center" wrapText="1"/>
      <protection locked="0"/>
    </xf>
    <xf numFmtId="0" fontId="30" fillId="4" borderId="9" xfId="9" applyFont="1" applyFill="1" applyBorder="1" applyAlignment="1" applyProtection="1">
      <alignment horizontal="center" vertical="center"/>
    </xf>
    <xf numFmtId="0" fontId="30" fillId="4" borderId="11" xfId="9" applyFont="1" applyFill="1" applyBorder="1" applyAlignment="1" applyProtection="1">
      <alignment horizontal="center" vertical="center"/>
    </xf>
    <xf numFmtId="0" fontId="30" fillId="4" borderId="10" xfId="9" applyFont="1" applyFill="1" applyBorder="1" applyAlignment="1" applyProtection="1">
      <alignment horizontal="center" vertical="center"/>
    </xf>
    <xf numFmtId="14" fontId="22" fillId="2" borderId="34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center" vertical="center" wrapText="1"/>
    </xf>
    <xf numFmtId="14" fontId="22" fillId="2" borderId="0" xfId="9" applyNumberFormat="1" applyFont="1" applyFill="1" applyBorder="1" applyAlignment="1" applyProtection="1">
      <alignment horizontal="left" vertical="center" wrapText="1"/>
    </xf>
    <xf numFmtId="0" fontId="18" fillId="0" borderId="0" xfId="1" applyNumberFormat="1" applyFont="1" applyFill="1" applyBorder="1" applyAlignment="1" applyProtection="1">
      <alignment horizontal="center" vertical="center"/>
    </xf>
    <xf numFmtId="0" fontId="18" fillId="5" borderId="0" xfId="1" applyFont="1" applyFill="1" applyAlignment="1" applyProtection="1">
      <alignment horizontal="center" vertical="center"/>
    </xf>
    <xf numFmtId="0" fontId="18" fillId="0" borderId="0" xfId="1" applyNumberFormat="1" applyFont="1" applyBorder="1" applyAlignment="1" applyProtection="1">
      <alignment horizontal="center" vertical="center"/>
    </xf>
    <xf numFmtId="0" fontId="18" fillId="2" borderId="0" xfId="1" applyFont="1" applyFill="1" applyBorder="1" applyAlignment="1" applyProtection="1">
      <alignment horizontal="left" vertical="center" wrapText="1"/>
    </xf>
    <xf numFmtId="0" fontId="18" fillId="0" borderId="0" xfId="0" applyFont="1" applyAlignment="1" applyProtection="1">
      <alignment horizontal="center" vertical="center"/>
      <protection locked="0"/>
    </xf>
    <xf numFmtId="14" fontId="18" fillId="0" borderId="0" xfId="1" applyNumberFormat="1" applyFont="1" applyFill="1" applyBorder="1" applyAlignment="1" applyProtection="1">
      <alignment horizontal="center" vertical="center"/>
    </xf>
    <xf numFmtId="14" fontId="22" fillId="2" borderId="0" xfId="10" applyNumberFormat="1" applyFont="1" applyFill="1" applyBorder="1" applyAlignment="1" applyProtection="1">
      <alignment horizontal="center" vertical="center"/>
    </xf>
    <xf numFmtId="0" fontId="23" fillId="5" borderId="0" xfId="0" applyFont="1" applyFill="1" applyAlignment="1" applyProtection="1">
      <alignment horizontal="left" vertical="center"/>
    </xf>
    <xf numFmtId="14" fontId="22" fillId="2" borderId="0" xfId="10" applyNumberFormat="1" applyFont="1" applyFill="1" applyBorder="1" applyAlignment="1" applyProtection="1">
      <alignment horizontal="left" vertical="center" wrapText="1"/>
    </xf>
    <xf numFmtId="14" fontId="22" fillId="2" borderId="34" xfId="10" applyNumberFormat="1" applyFont="1" applyFill="1" applyBorder="1" applyAlignment="1" applyProtection="1">
      <alignment horizontal="center" vertical="center"/>
    </xf>
    <xf numFmtId="14" fontId="22" fillId="2" borderId="34" xfId="10" applyNumberFormat="1" applyFont="1" applyFill="1" applyBorder="1" applyAlignment="1" applyProtection="1">
      <alignment horizontal="center" vertical="center" wrapText="1"/>
    </xf>
    <xf numFmtId="14" fontId="22" fillId="2" borderId="0" xfId="1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left" vertical="top" wrapText="1"/>
      <protection locked="0"/>
    </xf>
    <xf numFmtId="0" fontId="18" fillId="5" borderId="0" xfId="1" applyFont="1" applyFill="1" applyAlignment="1" applyProtection="1">
      <alignment horizontal="right" vertical="center"/>
    </xf>
    <xf numFmtId="0" fontId="18" fillId="0" borderId="0" xfId="1" applyFont="1" applyFill="1" applyBorder="1" applyAlignment="1" applyProtection="1">
      <alignment horizontal="center" vertical="center"/>
    </xf>
    <xf numFmtId="0" fontId="20" fillId="5" borderId="1" xfId="4" applyFont="1" applyFill="1" applyBorder="1" applyAlignment="1" applyProtection="1">
      <alignment horizontal="center" vertical="center" wrapText="1"/>
    </xf>
    <xf numFmtId="0" fontId="18" fillId="5" borderId="0" xfId="1" applyFont="1" applyFill="1" applyBorder="1" applyAlignment="1" applyProtection="1">
      <alignment horizontal="center" vertical="center"/>
    </xf>
    <xf numFmtId="0" fontId="20" fillId="0" borderId="33" xfId="15" applyFont="1" applyFill="1" applyBorder="1" applyAlignment="1" applyProtection="1">
      <alignment horizontal="center" vertical="center" wrapText="1"/>
      <protection locked="0"/>
    </xf>
    <xf numFmtId="0" fontId="20" fillId="0" borderId="2" xfId="15" applyFont="1" applyFill="1" applyBorder="1" applyAlignment="1" applyProtection="1">
      <alignment horizontal="center" vertical="center" wrapText="1"/>
      <protection locked="0"/>
    </xf>
    <xf numFmtId="0" fontId="18" fillId="0" borderId="3" xfId="3" applyFont="1" applyBorder="1" applyAlignment="1" applyProtection="1">
      <alignment horizontal="center"/>
      <protection locked="0"/>
    </xf>
    <xf numFmtId="0" fontId="23" fillId="0" borderId="34" xfId="3" applyFont="1" applyBorder="1" applyAlignment="1" applyProtection="1">
      <alignment horizontal="center" vertical="center"/>
      <protection locked="0"/>
    </xf>
    <xf numFmtId="0" fontId="18" fillId="0" borderId="34" xfId="3" applyFont="1" applyBorder="1" applyAlignment="1" applyProtection="1">
      <alignment horizontal="center" vertical="center" wrapText="1"/>
      <protection locked="0"/>
    </xf>
    <xf numFmtId="0" fontId="18" fillId="0" borderId="0" xfId="3" applyFont="1" applyBorder="1" applyAlignment="1" applyProtection="1">
      <alignment horizontal="center" vertical="center" wrapText="1"/>
      <protection locked="0"/>
    </xf>
    <xf numFmtId="0" fontId="17" fillId="0" borderId="0" xfId="3" applyFont="1" applyAlignment="1">
      <alignment horizontal="center" vertical="center"/>
    </xf>
    <xf numFmtId="0" fontId="20" fillId="0" borderId="32" xfId="15" applyFont="1" applyFill="1" applyBorder="1" applyAlignment="1" applyProtection="1">
      <alignment horizontal="center" vertical="center" wrapText="1"/>
      <protection locked="0"/>
    </xf>
    <xf numFmtId="0" fontId="20" fillId="0" borderId="33" xfId="15" applyFont="1" applyBorder="1" applyAlignment="1" applyProtection="1">
      <alignment horizontal="center" vertical="center" wrapText="1"/>
      <protection locked="0"/>
    </xf>
    <xf numFmtId="0" fontId="20" fillId="0" borderId="32" xfId="15" applyFont="1" applyBorder="1" applyAlignment="1" applyProtection="1">
      <alignment horizontal="center" vertical="center" wrapText="1"/>
      <protection locked="0"/>
    </xf>
    <xf numFmtId="0" fontId="20" fillId="0" borderId="2" xfId="15" applyFont="1" applyBorder="1" applyAlignment="1" applyProtection="1">
      <alignment horizontal="center" vertical="center" wrapText="1"/>
      <protection locked="0"/>
    </xf>
    <xf numFmtId="0" fontId="35" fillId="5" borderId="0" xfId="3" applyFont="1" applyFill="1" applyBorder="1" applyAlignment="1">
      <alignment horizontal="left" vertical="center" wrapText="1"/>
    </xf>
    <xf numFmtId="0" fontId="18" fillId="5" borderId="0" xfId="3" applyFont="1" applyFill="1" applyBorder="1" applyAlignment="1" applyProtection="1">
      <alignment horizontal="left" vertical="center"/>
    </xf>
    <xf numFmtId="0" fontId="23" fillId="0" borderId="0" xfId="3" applyNumberFormat="1" applyFont="1" applyBorder="1" applyAlignment="1" applyProtection="1">
      <alignment horizontal="left" vertical="center"/>
    </xf>
    <xf numFmtId="0" fontId="20" fillId="0" borderId="29" xfId="3" applyFont="1" applyBorder="1" applyAlignment="1">
      <alignment horizontal="center" vertical="center"/>
    </xf>
    <xf numFmtId="0" fontId="18" fillId="0" borderId="1" xfId="2" applyFont="1" applyFill="1" applyBorder="1" applyAlignment="1" applyProtection="1">
      <alignment horizontal="center" vertical="top"/>
      <protection locked="0"/>
    </xf>
    <xf numFmtId="1" fontId="18" fillId="0" borderId="1" xfId="2" applyNumberFormat="1" applyFont="1" applyFill="1" applyBorder="1" applyAlignment="1" applyProtection="1">
      <alignment horizontal="center" vertical="top"/>
      <protection locked="0"/>
    </xf>
    <xf numFmtId="1" fontId="18" fillId="0" borderId="1" xfId="2" applyNumberFormat="1" applyFont="1" applyFill="1" applyBorder="1" applyAlignment="1" applyProtection="1">
      <alignment horizontal="center" vertical="center"/>
      <protection locked="0"/>
    </xf>
  </cellXfs>
  <cellStyles count="46">
    <cellStyle name="Comma" xfId="16" builtinId="3"/>
    <cellStyle name="Comma 2" xfId="39"/>
    <cellStyle name="Comma 3" xfId="43"/>
    <cellStyle name="Normal" xfId="0" builtinId="0"/>
    <cellStyle name="Normal 2" xfId="2"/>
    <cellStyle name="Normal 3" xfId="3"/>
    <cellStyle name="Normal 31" xfId="44"/>
    <cellStyle name="Normal 38" xfId="45"/>
    <cellStyle name="Normal 4" xfId="4"/>
    <cellStyle name="Normal 4 2" xfId="15"/>
    <cellStyle name="Normal 4 2 3" xfId="42"/>
    <cellStyle name="Normal 5" xfId="5"/>
    <cellStyle name="Normal 5 2" xfId="6"/>
    <cellStyle name="Normal 5 2 2" xfId="7"/>
    <cellStyle name="Normal 5 2 2 2" xfId="14"/>
    <cellStyle name="Normal 5 2 2 2 2" xfId="37"/>
    <cellStyle name="Normal 5 2 2 2 3" xfId="26"/>
    <cellStyle name="Normal 5 2 2 3" xfId="30"/>
    <cellStyle name="Normal 5 2 2 4" xfId="19"/>
    <cellStyle name="Normal 5 2 3" xfId="8"/>
    <cellStyle name="Normal 5 2 3 2" xfId="11"/>
    <cellStyle name="Normal 5 2 3 2 2" xfId="34"/>
    <cellStyle name="Normal 5 2 3 2 3" xfId="23"/>
    <cellStyle name="Normal 5 2 3 3" xfId="31"/>
    <cellStyle name="Normal 5 2 3 4" xfId="20"/>
    <cellStyle name="Normal 5 2 4" xfId="29"/>
    <cellStyle name="Normal 5 2 5" xfId="18"/>
    <cellStyle name="Normal 5 3" xfId="9"/>
    <cellStyle name="Normal 5 3 2" xfId="10"/>
    <cellStyle name="Normal 5 3 2 2" xfId="33"/>
    <cellStyle name="Normal 5 3 2 3" xfId="22"/>
    <cellStyle name="Normal 5 3 3" xfId="32"/>
    <cellStyle name="Normal 5 3 4" xfId="21"/>
    <cellStyle name="Normal 5 4" xfId="28"/>
    <cellStyle name="Normal 5 5" xfId="17"/>
    <cellStyle name="Normal 6" xfId="12"/>
    <cellStyle name="Normal 6 2" xfId="35"/>
    <cellStyle name="Normal 6 3" xfId="24"/>
    <cellStyle name="Normal 6 4" xfId="38"/>
    <cellStyle name="Normal 7" xfId="13"/>
    <cellStyle name="Normal 7 2" xfId="36"/>
    <cellStyle name="Normal 7 3" xfId="25"/>
    <cellStyle name="Normal 78" xfId="41"/>
    <cellStyle name="Normal 8" xfId="27"/>
    <cellStyle name="Normal 8 2" xfId="40"/>
    <cellStyle name="Normal_FORMEBI" xfId="1"/>
  </cellStyles>
  <dxfs count="0"/>
  <tableStyles count="0" defaultTableStyle="TableStyleMedium9" defaultPivotStyle="PivotStyleLight16"/>
  <colors>
    <mruColors>
      <color rgb="FFF3F3F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3" name="Straight Connector 2"/>
        <xdr:cNvCxnSpPr/>
      </xdr:nvCxnSpPr>
      <xdr:spPr>
        <a:xfrm>
          <a:off x="952500" y="11087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41</xdr:row>
      <xdr:rowOff>180975</xdr:rowOff>
    </xdr:from>
    <xdr:to>
      <xdr:col>2</xdr:col>
      <xdr:colOff>545037</xdr:colOff>
      <xdr:row>41</xdr:row>
      <xdr:rowOff>182563</xdr:rowOff>
    </xdr:to>
    <xdr:cxnSp macro="">
      <xdr:nvCxnSpPr>
        <xdr:cNvPr id="17" name="Straight Connector 16"/>
        <xdr:cNvCxnSpPr/>
      </xdr:nvCxnSpPr>
      <xdr:spPr>
        <a:xfrm>
          <a:off x="3696225" y="10334625"/>
          <a:ext cx="26400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171450</xdr:rowOff>
    </xdr:from>
    <xdr:to>
      <xdr:col>1</xdr:col>
      <xdr:colOff>1495425</xdr:colOff>
      <xdr:row>30</xdr:row>
      <xdr:rowOff>171450</xdr:rowOff>
    </xdr:to>
    <xdr:cxnSp macro="">
      <xdr:nvCxnSpPr>
        <xdr:cNvPr id="2" name="Straight Connector 1"/>
        <xdr:cNvCxnSpPr/>
      </xdr:nvCxnSpPr>
      <xdr:spPr>
        <a:xfrm>
          <a:off x="485775" y="625792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2743725</xdr:colOff>
      <xdr:row>30</xdr:row>
      <xdr:rowOff>180975</xdr:rowOff>
    </xdr:from>
    <xdr:to>
      <xdr:col>2</xdr:col>
      <xdr:colOff>545037</xdr:colOff>
      <xdr:row>30</xdr:row>
      <xdr:rowOff>182563</xdr:rowOff>
    </xdr:to>
    <xdr:cxnSp macro="">
      <xdr:nvCxnSpPr>
        <xdr:cNvPr id="3" name="Straight Connector 2"/>
        <xdr:cNvCxnSpPr/>
      </xdr:nvCxnSpPr>
      <xdr:spPr>
        <a:xfrm>
          <a:off x="3229500" y="6267450"/>
          <a:ext cx="162083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171450</xdr:rowOff>
    </xdr:from>
    <xdr:to>
      <xdr:col>1</xdr:col>
      <xdr:colOff>1495425</xdr:colOff>
      <xdr:row>41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0706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41</xdr:row>
      <xdr:rowOff>180975</xdr:rowOff>
    </xdr:from>
    <xdr:to>
      <xdr:col>2</xdr:col>
      <xdr:colOff>554556</xdr:colOff>
      <xdr:row>41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9753600"/>
          <a:ext cx="23733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190404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19050000"/>
          <a:ext cx="2439987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775607</xdr:colOff>
      <xdr:row>82</xdr:row>
      <xdr:rowOff>171450</xdr:rowOff>
    </xdr:from>
    <xdr:to>
      <xdr:col>1</xdr:col>
      <xdr:colOff>1318532</xdr:colOff>
      <xdr:row>82</xdr:row>
      <xdr:rowOff>171450</xdr:rowOff>
    </xdr:to>
    <xdr:cxnSp macro="">
      <xdr:nvCxnSpPr>
        <xdr:cNvPr id="2" name="Straight Connector 1"/>
        <xdr:cNvCxnSpPr/>
      </xdr:nvCxnSpPr>
      <xdr:spPr>
        <a:xfrm>
          <a:off x="775607" y="172974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2086495</xdr:colOff>
      <xdr:row>82</xdr:row>
      <xdr:rowOff>180975</xdr:rowOff>
    </xdr:from>
    <xdr:to>
      <xdr:col>1</xdr:col>
      <xdr:colOff>4827200</xdr:colOff>
      <xdr:row>82</xdr:row>
      <xdr:rowOff>182563</xdr:rowOff>
    </xdr:to>
    <xdr:cxnSp macro="">
      <xdr:nvCxnSpPr>
        <xdr:cNvPr id="3" name="Straight Connector 2"/>
        <xdr:cNvCxnSpPr/>
      </xdr:nvCxnSpPr>
      <xdr:spPr>
        <a:xfrm>
          <a:off x="3038995" y="17306925"/>
          <a:ext cx="2740705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34</xdr:row>
      <xdr:rowOff>171450</xdr:rowOff>
    </xdr:from>
    <xdr:to>
      <xdr:col>1</xdr:col>
      <xdr:colOff>1495425</xdr:colOff>
      <xdr:row>34</xdr:row>
      <xdr:rowOff>171450</xdr:rowOff>
    </xdr:to>
    <xdr:cxnSp macro="">
      <xdr:nvCxnSpPr>
        <xdr:cNvPr id="2" name="Straight Connector 1"/>
        <xdr:cNvCxnSpPr/>
      </xdr:nvCxnSpPr>
      <xdr:spPr>
        <a:xfrm>
          <a:off x="590550" y="653415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34</xdr:row>
      <xdr:rowOff>180975</xdr:rowOff>
    </xdr:from>
    <xdr:to>
      <xdr:col>2</xdr:col>
      <xdr:colOff>554556</xdr:colOff>
      <xdr:row>34</xdr:row>
      <xdr:rowOff>182563</xdr:rowOff>
    </xdr:to>
    <xdr:cxnSp macro="">
      <xdr:nvCxnSpPr>
        <xdr:cNvPr id="3" name="Straight Connector 2"/>
        <xdr:cNvCxnSpPr/>
      </xdr:nvCxnSpPr>
      <xdr:spPr>
        <a:xfrm>
          <a:off x="3343794" y="6543675"/>
          <a:ext cx="36687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23</xdr:row>
      <xdr:rowOff>171450</xdr:rowOff>
    </xdr:from>
    <xdr:to>
      <xdr:col>2</xdr:col>
      <xdr:colOff>1495425</xdr:colOff>
      <xdr:row>23</xdr:row>
      <xdr:rowOff>171450</xdr:rowOff>
    </xdr:to>
    <xdr:cxnSp macro="">
      <xdr:nvCxnSpPr>
        <xdr:cNvPr id="2" name="Straight Connector 1"/>
        <xdr:cNvCxnSpPr/>
      </xdr:nvCxnSpPr>
      <xdr:spPr>
        <a:xfrm>
          <a:off x="175260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171450</xdr:rowOff>
    </xdr:from>
    <xdr:to>
      <xdr:col>1</xdr:col>
      <xdr:colOff>1495425</xdr:colOff>
      <xdr:row>24</xdr:row>
      <xdr:rowOff>171450</xdr:rowOff>
    </xdr:to>
    <xdr:cxnSp macro="">
      <xdr:nvCxnSpPr>
        <xdr:cNvPr id="2" name="Straight Connector 1"/>
        <xdr:cNvCxnSpPr/>
      </xdr:nvCxnSpPr>
      <xdr:spPr>
        <a:xfrm>
          <a:off x="1504950" y="8524875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838200</xdr:colOff>
      <xdr:row>24</xdr:row>
      <xdr:rowOff>180975</xdr:rowOff>
    </xdr:from>
    <xdr:to>
      <xdr:col>6</xdr:col>
      <xdr:colOff>219075</xdr:colOff>
      <xdr:row>24</xdr:row>
      <xdr:rowOff>180975</xdr:rowOff>
    </xdr:to>
    <xdr:cxnSp macro="">
      <xdr:nvCxnSpPr>
        <xdr:cNvPr id="3" name="Straight Connector 2"/>
        <xdr:cNvCxnSpPr/>
      </xdr:nvCxnSpPr>
      <xdr:spPr>
        <a:xfrm>
          <a:off x="5572125" y="8534400"/>
          <a:ext cx="26098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24</xdr:row>
      <xdr:rowOff>171450</xdr:rowOff>
    </xdr:from>
    <xdr:to>
      <xdr:col>2</xdr:col>
      <xdr:colOff>1495425</xdr:colOff>
      <xdr:row>24</xdr:row>
      <xdr:rowOff>171450</xdr:rowOff>
    </xdr:to>
    <xdr:cxnSp macro="">
      <xdr:nvCxnSpPr>
        <xdr:cNvPr id="2" name="Straight Connector 1"/>
        <xdr:cNvCxnSpPr/>
      </xdr:nvCxnSpPr>
      <xdr:spPr>
        <a:xfrm>
          <a:off x="1238250" y="8334375"/>
          <a:ext cx="10096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495300</xdr:colOff>
      <xdr:row>24</xdr:row>
      <xdr:rowOff>152400</xdr:rowOff>
    </xdr:from>
    <xdr:to>
      <xdr:col>7</xdr:col>
      <xdr:colOff>9525</xdr:colOff>
      <xdr:row>24</xdr:row>
      <xdr:rowOff>152400</xdr:rowOff>
    </xdr:to>
    <xdr:cxnSp macro="">
      <xdr:nvCxnSpPr>
        <xdr:cNvPr id="3" name="Straight Connector 2"/>
        <xdr:cNvCxnSpPr/>
      </xdr:nvCxnSpPr>
      <xdr:spPr>
        <a:xfrm>
          <a:off x="3943350" y="8315325"/>
          <a:ext cx="33147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85</xdr:row>
      <xdr:rowOff>171450</xdr:rowOff>
    </xdr:from>
    <xdr:to>
      <xdr:col>1</xdr:col>
      <xdr:colOff>1495425</xdr:colOff>
      <xdr:row>85</xdr:row>
      <xdr:rowOff>171450</xdr:rowOff>
    </xdr:to>
    <xdr:cxnSp macro="">
      <xdr:nvCxnSpPr>
        <xdr:cNvPr id="2" name="Straight Connector 1"/>
        <xdr:cNvCxnSpPr/>
      </xdr:nvCxnSpPr>
      <xdr:spPr>
        <a:xfrm>
          <a:off x="952500" y="6134100"/>
          <a:ext cx="14954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2753244</xdr:colOff>
      <xdr:row>85</xdr:row>
      <xdr:rowOff>180975</xdr:rowOff>
    </xdr:from>
    <xdr:to>
      <xdr:col>2</xdr:col>
      <xdr:colOff>554556</xdr:colOff>
      <xdr:row>85</xdr:row>
      <xdr:rowOff>182563</xdr:rowOff>
    </xdr:to>
    <xdr:cxnSp macro="">
      <xdr:nvCxnSpPr>
        <xdr:cNvPr id="3" name="Straight Connector 2"/>
        <xdr:cNvCxnSpPr/>
      </xdr:nvCxnSpPr>
      <xdr:spPr>
        <a:xfrm>
          <a:off x="3705744" y="6143625"/>
          <a:ext cx="2601912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zaalishvili/AppData/Local/Microsoft/Windows/Temporary%20Internet%20Files/Content.Outlook/NKXX6P1B/Users/lmerabishvili/AppData/Local/Microsoft/Windows/Temporary%20Internet%20Files/Content.Outlook/DELNJLCD/axali%20formebi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mur%20Chilindrishvili/&#4318;&#4304;&#4320;&#4322;&#4312;&#4308;&#4305;&#4312;&#4321;%20&#4324;&#4317;&#4320;&#4315;&#4308;&#4305;&#4312;/&#4318;&#4317;&#4314;&#4312;&#4322;&#4318;&#4304;&#4320;&#4322;&#4312;&#4308;&#4305;&#4312;&#4321;%20&#4324;&#4317;&#4320;&#4315;&#4308;&#4305;&#4310;&#4308;%20&#4315;&#4323;&#4328;&#4304;&#4317;&#4305;&#4312;&#4321;%20&#4312;&#4321;&#4322;&#4317;&#4320;&#4312;&#4304;/&#4318;&#4304;&#4320;&#4322;&#4312;&#4308;&#4305;&#4312;&#4321;%20&#4324;&#4317;&#4320;&#4315;&#4308;&#4305;&#4312;%20&#4307;&#4304;%20&#4312;&#4316;&#4321;&#4322;&#4320;&#4323;&#4325;&#4330;&#4312;&#4304;%2016.01.2012&#4332;/forman-n1-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4.1"/>
      <sheetName val="ფორმა 4.2"/>
      <sheetName val="ფორმა N4.3"/>
      <sheetName val="ფორმა 4.4"/>
      <sheetName val="ფორმა N5"/>
      <sheetName val="ფორმა N5.1"/>
      <sheetName val="ფორმა N6"/>
      <sheetName val="ფორმა N6.1"/>
      <sheetName val="ფორმა N7"/>
      <sheetName val="ფორმა N8"/>
      <sheetName val="ფორმა N 8.1"/>
      <sheetName val="ფორმა N9"/>
      <sheetName val="ფორმა N9.1"/>
      <sheetName val="ფორმა N9.2"/>
      <sheetName val="ფორმა 9.3"/>
      <sheetName val="ფორმა 9.4"/>
      <sheetName val="ფორმა 9.5"/>
      <sheetName val="ფორმა 9.6"/>
      <sheetName val="ფორმა N 9.7"/>
      <sheetName val="&gt;&gt;&gt;&gt; 3 დღიანი"/>
      <sheetName val="ფორმა N10"/>
      <sheetName val="ფორმა N11"/>
      <sheetName val="ფორმა N12"/>
      <sheetName val="ფორმა N13"/>
      <sheetName val="ფორმა N14"/>
      <sheetName val="ფორმა 15"/>
      <sheetName val="Validation"/>
    </sheetNames>
    <sheetDataSet>
      <sheetData sheetId="0">
        <row r="4">
          <cell r="D4" t="str">
            <v xml:space="preserve"> </v>
          </cell>
        </row>
      </sheetData>
      <sheetData sheetId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ფორმა N1"/>
      <sheetName val="ფორმა N2"/>
      <sheetName val="ფორმა N3"/>
      <sheetName val="ფორმა N4"/>
      <sheetName val="ფორმა N5"/>
      <sheetName val="ფორმა N6"/>
      <sheetName val="ფორმა N7"/>
      <sheetName val="ფორმა N8"/>
      <sheetName val="ფორმა N9"/>
      <sheetName val="ფორმა N10"/>
      <sheetName val="ფორმა N10.1"/>
      <sheetName val="ფორმა N10.2"/>
      <sheetName val="Validation"/>
    </sheetNames>
    <sheetDataSet>
      <sheetData sheetId="0" refreshError="1"/>
      <sheetData sheetId="1" refreshError="1">
        <row r="4">
          <cell r="A4" t="str">
            <v>ანგარიშვალდებული პირის დასახელება: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view="pageBreakPreview" topLeftCell="A20" zoomScaleNormal="100" zoomScaleSheetLayoutView="100" workbookViewId="0">
      <selection activeCell="D20" sqref="D1:D1048576"/>
    </sheetView>
  </sheetViews>
  <sheetFormatPr defaultRowHeight="15" x14ac:dyDescent="0.2"/>
  <cols>
    <col min="1" max="1" width="6.28515625" style="252" bestFit="1" customWidth="1"/>
    <col min="2" max="2" width="13.140625" style="252" customWidth="1"/>
    <col min="3" max="3" width="17.85546875" style="252" customWidth="1"/>
    <col min="4" max="4" width="15.140625" style="252" customWidth="1"/>
    <col min="5" max="5" width="24.5703125" style="252" customWidth="1"/>
    <col min="6" max="6" width="19.140625" style="253" customWidth="1"/>
    <col min="7" max="7" width="21.140625" style="253" customWidth="1"/>
    <col min="8" max="8" width="19.140625" style="253" customWidth="1"/>
    <col min="9" max="9" width="16.42578125" style="252" bestFit="1" customWidth="1"/>
    <col min="10" max="10" width="17.42578125" style="252" customWidth="1"/>
    <col min="11" max="11" width="13.140625" style="252" bestFit="1" customWidth="1"/>
    <col min="12" max="12" width="15.28515625" style="252" customWidth="1"/>
    <col min="13" max="16384" width="9.140625" style="252"/>
  </cols>
  <sheetData>
    <row r="1" spans="1:12" s="262" customFormat="1" x14ac:dyDescent="0.2">
      <c r="A1" s="325" t="s">
        <v>289</v>
      </c>
      <c r="B1" s="312"/>
      <c r="C1" s="312"/>
      <c r="D1" s="312"/>
      <c r="E1" s="313"/>
      <c r="F1" s="307"/>
      <c r="G1" s="313"/>
      <c r="H1" s="324"/>
      <c r="I1" s="312"/>
      <c r="J1" s="313"/>
      <c r="K1" s="313"/>
      <c r="L1" s="323" t="s">
        <v>97</v>
      </c>
    </row>
    <row r="2" spans="1:12" s="262" customFormat="1" x14ac:dyDescent="0.2">
      <c r="A2" s="322" t="s">
        <v>128</v>
      </c>
      <c r="B2" s="312"/>
      <c r="C2" s="312"/>
      <c r="D2" s="312"/>
      <c r="E2" s="313"/>
      <c r="F2" s="307"/>
      <c r="G2" s="313"/>
      <c r="H2" s="321"/>
      <c r="I2" s="312"/>
      <c r="J2" s="313"/>
      <c r="K2" s="313"/>
      <c r="L2" s="383" t="s">
        <v>1330</v>
      </c>
    </row>
    <row r="3" spans="1:12" s="262" customFormat="1" x14ac:dyDescent="0.2">
      <c r="A3" s="320"/>
      <c r="B3" s="312"/>
      <c r="C3" s="319"/>
      <c r="D3" s="318"/>
      <c r="E3" s="313"/>
      <c r="F3" s="317"/>
      <c r="G3" s="313"/>
      <c r="H3" s="313"/>
      <c r="I3" s="307"/>
      <c r="J3" s="312"/>
      <c r="K3" s="312"/>
      <c r="L3" s="311"/>
    </row>
    <row r="4" spans="1:12" s="262" customFormat="1" x14ac:dyDescent="0.2">
      <c r="A4" s="346" t="s">
        <v>257</v>
      </c>
      <c r="B4" s="307"/>
      <c r="C4" s="307"/>
      <c r="D4" s="355"/>
      <c r="E4" s="356"/>
      <c r="F4" s="314"/>
      <c r="G4" s="313"/>
      <c r="H4" s="357"/>
      <c r="I4" s="356"/>
      <c r="J4" s="312"/>
      <c r="K4" s="313"/>
      <c r="L4" s="311"/>
    </row>
    <row r="5" spans="1:12" s="262" customFormat="1" ht="15.75" thickBot="1" x14ac:dyDescent="0.25">
      <c r="A5" s="358" t="s">
        <v>477</v>
      </c>
      <c r="B5" s="313"/>
      <c r="C5" s="316"/>
      <c r="D5" s="315"/>
      <c r="E5" s="313"/>
      <c r="F5" s="314"/>
      <c r="G5" s="314"/>
      <c r="H5" s="314"/>
      <c r="I5" s="313"/>
      <c r="J5" s="312"/>
      <c r="K5" s="312"/>
      <c r="L5" s="311"/>
    </row>
    <row r="6" spans="1:12" ht="15.75" thickBot="1" x14ac:dyDescent="0.25">
      <c r="A6" s="310"/>
      <c r="B6" s="309"/>
      <c r="C6" s="308"/>
      <c r="D6" s="308"/>
      <c r="E6" s="308"/>
      <c r="F6" s="307"/>
      <c r="G6" s="307"/>
      <c r="H6" s="307"/>
      <c r="I6" s="505" t="s">
        <v>405</v>
      </c>
      <c r="J6" s="506"/>
      <c r="K6" s="507"/>
      <c r="L6" s="306"/>
    </row>
    <row r="7" spans="1:12" s="294" customFormat="1" ht="51.75" thickBot="1" x14ac:dyDescent="0.25">
      <c r="A7" s="305" t="s">
        <v>64</v>
      </c>
      <c r="B7" s="304" t="s">
        <v>129</v>
      </c>
      <c r="C7" s="304" t="s">
        <v>404</v>
      </c>
      <c r="D7" s="303" t="s">
        <v>263</v>
      </c>
      <c r="E7" s="302" t="s">
        <v>403</v>
      </c>
      <c r="F7" s="301" t="s">
        <v>402</v>
      </c>
      <c r="G7" s="300" t="s">
        <v>216</v>
      </c>
      <c r="H7" s="299" t="s">
        <v>213</v>
      </c>
      <c r="I7" s="298" t="s">
        <v>401</v>
      </c>
      <c r="J7" s="297" t="s">
        <v>260</v>
      </c>
      <c r="K7" s="296" t="s">
        <v>217</v>
      </c>
      <c r="L7" s="295" t="s">
        <v>218</v>
      </c>
    </row>
    <row r="8" spans="1:12" s="288" customFormat="1" ht="15.75" thickBot="1" x14ac:dyDescent="0.25">
      <c r="A8" s="292">
        <v>1</v>
      </c>
      <c r="B8" s="430">
        <v>2</v>
      </c>
      <c r="C8" s="293">
        <v>3</v>
      </c>
      <c r="D8" s="428">
        <v>4</v>
      </c>
      <c r="E8" s="292">
        <v>5</v>
      </c>
      <c r="F8" s="430">
        <v>6</v>
      </c>
      <c r="G8" s="428">
        <v>7</v>
      </c>
      <c r="H8" s="291">
        <v>8</v>
      </c>
      <c r="I8" s="292">
        <v>9</v>
      </c>
      <c r="J8" s="291">
        <v>10</v>
      </c>
      <c r="K8" s="290">
        <v>11</v>
      </c>
      <c r="L8" s="289">
        <v>12</v>
      </c>
    </row>
    <row r="9" spans="1:12" ht="38.25" x14ac:dyDescent="0.25">
      <c r="A9" s="287">
        <v>1</v>
      </c>
      <c r="B9" s="491">
        <v>43773</v>
      </c>
      <c r="C9" s="279" t="s">
        <v>512</v>
      </c>
      <c r="D9" s="490">
        <v>15000</v>
      </c>
      <c r="E9" s="279" t="s">
        <v>1331</v>
      </c>
      <c r="F9" s="491" t="s">
        <v>1349</v>
      </c>
      <c r="G9" s="490" t="s">
        <v>1367</v>
      </c>
      <c r="H9" s="279" t="s">
        <v>1385</v>
      </c>
      <c r="I9" s="284"/>
      <c r="J9" s="283"/>
      <c r="K9" s="282"/>
      <c r="L9" s="281"/>
    </row>
    <row r="10" spans="1:12" ht="38.25" x14ac:dyDescent="0.25">
      <c r="A10" s="280">
        <v>2</v>
      </c>
      <c r="B10" s="491">
        <v>43773</v>
      </c>
      <c r="C10" s="279" t="s">
        <v>512</v>
      </c>
      <c r="D10" s="490">
        <v>10000</v>
      </c>
      <c r="E10" s="279" t="s">
        <v>1332</v>
      </c>
      <c r="F10" s="491" t="s">
        <v>1350</v>
      </c>
      <c r="G10" s="490" t="s">
        <v>1368</v>
      </c>
      <c r="H10" s="279" t="s">
        <v>1385</v>
      </c>
      <c r="I10" s="277"/>
      <c r="J10" s="276"/>
      <c r="K10" s="275"/>
      <c r="L10" s="274"/>
    </row>
    <row r="11" spans="1:12" ht="38.25" x14ac:dyDescent="0.25">
      <c r="A11" s="280">
        <v>3</v>
      </c>
      <c r="B11" s="491">
        <v>43773</v>
      </c>
      <c r="C11" s="279" t="s">
        <v>512</v>
      </c>
      <c r="D11" s="490">
        <v>20000</v>
      </c>
      <c r="E11" s="279" t="s">
        <v>1333</v>
      </c>
      <c r="F11" s="491" t="s">
        <v>1351</v>
      </c>
      <c r="G11" s="490" t="s">
        <v>1369</v>
      </c>
      <c r="H11" s="279" t="s">
        <v>1385</v>
      </c>
      <c r="I11" s="277"/>
      <c r="J11" s="276"/>
      <c r="K11" s="275"/>
      <c r="L11" s="274"/>
    </row>
    <row r="12" spans="1:12" ht="38.25" x14ac:dyDescent="0.25">
      <c r="A12" s="280">
        <v>4</v>
      </c>
      <c r="B12" s="491">
        <v>43773</v>
      </c>
      <c r="C12" s="279" t="s">
        <v>512</v>
      </c>
      <c r="D12" s="490">
        <v>15000</v>
      </c>
      <c r="E12" s="279" t="s">
        <v>1334</v>
      </c>
      <c r="F12" s="491" t="s">
        <v>1352</v>
      </c>
      <c r="G12" s="490" t="s">
        <v>1370</v>
      </c>
      <c r="H12" s="279" t="s">
        <v>1385</v>
      </c>
      <c r="I12" s="277"/>
      <c r="J12" s="276"/>
      <c r="K12" s="275"/>
      <c r="L12" s="274"/>
    </row>
    <row r="13" spans="1:12" ht="38.25" x14ac:dyDescent="0.25">
      <c r="A13" s="280">
        <v>5</v>
      </c>
      <c r="B13" s="491">
        <v>43773</v>
      </c>
      <c r="C13" s="279" t="s">
        <v>512</v>
      </c>
      <c r="D13" s="490">
        <v>20000</v>
      </c>
      <c r="E13" s="279" t="s">
        <v>1335</v>
      </c>
      <c r="F13" s="491" t="s">
        <v>1353</v>
      </c>
      <c r="G13" s="490" t="s">
        <v>1371</v>
      </c>
      <c r="H13" s="279" t="s">
        <v>1385</v>
      </c>
      <c r="I13" s="277"/>
      <c r="J13" s="276"/>
      <c r="K13" s="275"/>
      <c r="L13" s="274"/>
    </row>
    <row r="14" spans="1:12" ht="38.25" x14ac:dyDescent="0.25">
      <c r="A14" s="280">
        <v>6</v>
      </c>
      <c r="B14" s="491">
        <v>43773</v>
      </c>
      <c r="C14" s="279" t="s">
        <v>512</v>
      </c>
      <c r="D14" s="490">
        <v>5000</v>
      </c>
      <c r="E14" s="279" t="s">
        <v>1336</v>
      </c>
      <c r="F14" s="491" t="s">
        <v>1354</v>
      </c>
      <c r="G14" s="490" t="s">
        <v>1372</v>
      </c>
      <c r="H14" s="279" t="s">
        <v>1385</v>
      </c>
      <c r="I14" s="277"/>
      <c r="J14" s="276"/>
      <c r="K14" s="275"/>
      <c r="L14" s="274"/>
    </row>
    <row r="15" spans="1:12" ht="38.25" x14ac:dyDescent="0.25">
      <c r="A15" s="280">
        <v>7</v>
      </c>
      <c r="B15" s="491">
        <v>43773</v>
      </c>
      <c r="C15" s="279" t="s">
        <v>512</v>
      </c>
      <c r="D15" s="490">
        <v>5000</v>
      </c>
      <c r="E15" s="279" t="s">
        <v>1337</v>
      </c>
      <c r="F15" s="491" t="s">
        <v>1355</v>
      </c>
      <c r="G15" s="490" t="s">
        <v>1373</v>
      </c>
      <c r="H15" s="279" t="s">
        <v>1385</v>
      </c>
      <c r="I15" s="277"/>
      <c r="J15" s="276"/>
      <c r="K15" s="275"/>
      <c r="L15" s="274"/>
    </row>
    <row r="16" spans="1:12" ht="38.25" x14ac:dyDescent="0.25">
      <c r="A16" s="287">
        <v>8</v>
      </c>
      <c r="B16" s="491">
        <v>43773</v>
      </c>
      <c r="C16" s="279" t="s">
        <v>512</v>
      </c>
      <c r="D16" s="490">
        <v>5000</v>
      </c>
      <c r="E16" s="279" t="s">
        <v>1338</v>
      </c>
      <c r="F16" s="491" t="s">
        <v>1356</v>
      </c>
      <c r="G16" s="490" t="s">
        <v>1374</v>
      </c>
      <c r="H16" s="279" t="s">
        <v>1385</v>
      </c>
      <c r="I16" s="277"/>
      <c r="J16" s="276"/>
      <c r="K16" s="275"/>
      <c r="L16" s="274"/>
    </row>
    <row r="17" spans="1:12" ht="38.25" x14ac:dyDescent="0.25">
      <c r="A17" s="280">
        <v>9</v>
      </c>
      <c r="B17" s="491">
        <v>43773</v>
      </c>
      <c r="C17" s="279" t="s">
        <v>512</v>
      </c>
      <c r="D17" s="490">
        <v>6000</v>
      </c>
      <c r="E17" s="279" t="s">
        <v>1339</v>
      </c>
      <c r="F17" s="491" t="s">
        <v>1357</v>
      </c>
      <c r="G17" s="490" t="s">
        <v>1375</v>
      </c>
      <c r="H17" s="279" t="s">
        <v>1385</v>
      </c>
      <c r="I17" s="277"/>
      <c r="J17" s="276"/>
      <c r="K17" s="275"/>
      <c r="L17" s="274"/>
    </row>
    <row r="18" spans="1:12" ht="38.25" x14ac:dyDescent="0.25">
      <c r="A18" s="280">
        <v>10</v>
      </c>
      <c r="B18" s="491">
        <v>43773</v>
      </c>
      <c r="C18" s="279" t="s">
        <v>512</v>
      </c>
      <c r="D18" s="490">
        <v>6000</v>
      </c>
      <c r="E18" s="279" t="s">
        <v>1340</v>
      </c>
      <c r="F18" s="491" t="s">
        <v>1358</v>
      </c>
      <c r="G18" s="490" t="s">
        <v>1376</v>
      </c>
      <c r="H18" s="279" t="s">
        <v>1385</v>
      </c>
      <c r="I18" s="277"/>
      <c r="J18" s="276"/>
      <c r="K18" s="275"/>
      <c r="L18" s="274"/>
    </row>
    <row r="19" spans="1:12" ht="38.25" x14ac:dyDescent="0.25">
      <c r="A19" s="280">
        <v>11</v>
      </c>
      <c r="B19" s="491">
        <v>43773</v>
      </c>
      <c r="C19" s="279" t="s">
        <v>512</v>
      </c>
      <c r="D19" s="490">
        <v>5000</v>
      </c>
      <c r="E19" s="279" t="s">
        <v>1341</v>
      </c>
      <c r="F19" s="491" t="s">
        <v>1359</v>
      </c>
      <c r="G19" s="490" t="s">
        <v>1377</v>
      </c>
      <c r="H19" s="279" t="s">
        <v>1385</v>
      </c>
      <c r="I19" s="277"/>
      <c r="J19" s="276"/>
      <c r="K19" s="275"/>
      <c r="L19" s="274"/>
    </row>
    <row r="20" spans="1:12" ht="38.25" x14ac:dyDescent="0.25">
      <c r="A20" s="280">
        <v>12</v>
      </c>
      <c r="B20" s="491">
        <v>43773</v>
      </c>
      <c r="C20" s="279" t="s">
        <v>512</v>
      </c>
      <c r="D20" s="490">
        <v>5000</v>
      </c>
      <c r="E20" s="279" t="s">
        <v>1342</v>
      </c>
      <c r="F20" s="491" t="s">
        <v>1360</v>
      </c>
      <c r="G20" s="490" t="s">
        <v>1378</v>
      </c>
      <c r="H20" s="279" t="s">
        <v>1385</v>
      </c>
      <c r="I20" s="277"/>
      <c r="J20" s="276"/>
      <c r="K20" s="275"/>
      <c r="L20" s="274"/>
    </row>
    <row r="21" spans="1:12" ht="38.25" x14ac:dyDescent="0.25">
      <c r="A21" s="280">
        <v>13</v>
      </c>
      <c r="B21" s="491">
        <v>43773</v>
      </c>
      <c r="C21" s="279" t="s">
        <v>512</v>
      </c>
      <c r="D21" s="490">
        <v>14000</v>
      </c>
      <c r="E21" s="279" t="s">
        <v>1343</v>
      </c>
      <c r="F21" s="491" t="s">
        <v>1361</v>
      </c>
      <c r="G21" s="490" t="s">
        <v>1379</v>
      </c>
      <c r="H21" s="279" t="s">
        <v>1385</v>
      </c>
      <c r="I21" s="277"/>
      <c r="J21" s="276"/>
      <c r="K21" s="275"/>
      <c r="L21" s="274"/>
    </row>
    <row r="22" spans="1:12" ht="38.25" x14ac:dyDescent="0.25">
      <c r="A22" s="280">
        <v>14</v>
      </c>
      <c r="B22" s="491">
        <v>43773</v>
      </c>
      <c r="C22" s="279" t="s">
        <v>512</v>
      </c>
      <c r="D22" s="490">
        <v>3500</v>
      </c>
      <c r="E22" s="279" t="s">
        <v>1344</v>
      </c>
      <c r="F22" s="491" t="s">
        <v>1362</v>
      </c>
      <c r="G22" s="490" t="s">
        <v>1380</v>
      </c>
      <c r="H22" s="279" t="s">
        <v>1385</v>
      </c>
      <c r="I22" s="277"/>
      <c r="J22" s="276"/>
      <c r="K22" s="275"/>
      <c r="L22" s="274"/>
    </row>
    <row r="23" spans="1:12" ht="38.25" x14ac:dyDescent="0.25">
      <c r="A23" s="287">
        <v>15</v>
      </c>
      <c r="B23" s="491">
        <v>43773</v>
      </c>
      <c r="C23" s="279" t="s">
        <v>512</v>
      </c>
      <c r="D23" s="490">
        <v>4500</v>
      </c>
      <c r="E23" s="279" t="s">
        <v>1345</v>
      </c>
      <c r="F23" s="491" t="s">
        <v>1363</v>
      </c>
      <c r="G23" s="490" t="s">
        <v>1381</v>
      </c>
      <c r="H23" s="279" t="s">
        <v>1385</v>
      </c>
      <c r="I23" s="277"/>
      <c r="J23" s="276"/>
      <c r="K23" s="275"/>
      <c r="L23" s="274"/>
    </row>
    <row r="24" spans="1:12" ht="38.25" x14ac:dyDescent="0.25">
      <c r="A24" s="280">
        <v>16</v>
      </c>
      <c r="B24" s="491">
        <v>43773</v>
      </c>
      <c r="C24" s="279" t="s">
        <v>512</v>
      </c>
      <c r="D24" s="490">
        <v>4000</v>
      </c>
      <c r="E24" s="279" t="s">
        <v>1346</v>
      </c>
      <c r="F24" s="491" t="s">
        <v>1364</v>
      </c>
      <c r="G24" s="490" t="s">
        <v>1382</v>
      </c>
      <c r="H24" s="279" t="s">
        <v>1385</v>
      </c>
      <c r="I24" s="277"/>
      <c r="J24" s="276"/>
      <c r="K24" s="275"/>
      <c r="L24" s="274"/>
    </row>
    <row r="25" spans="1:12" ht="38.25" x14ac:dyDescent="0.25">
      <c r="A25" s="280">
        <v>17</v>
      </c>
      <c r="B25" s="491">
        <v>43742</v>
      </c>
      <c r="C25" s="279" t="s">
        <v>512</v>
      </c>
      <c r="D25" s="490">
        <v>15000</v>
      </c>
      <c r="E25" s="279" t="s">
        <v>1347</v>
      </c>
      <c r="F25" s="491" t="s">
        <v>1365</v>
      </c>
      <c r="G25" s="490" t="s">
        <v>1383</v>
      </c>
      <c r="H25" s="279" t="s">
        <v>1385</v>
      </c>
      <c r="I25" s="277"/>
      <c r="J25" s="276"/>
      <c r="K25" s="275"/>
      <c r="L25" s="274"/>
    </row>
    <row r="26" spans="1:12" ht="38.25" x14ac:dyDescent="0.25">
      <c r="A26" s="280">
        <v>18</v>
      </c>
      <c r="B26" s="491">
        <v>43742</v>
      </c>
      <c r="C26" s="279" t="s">
        <v>512</v>
      </c>
      <c r="D26" s="490">
        <v>6000</v>
      </c>
      <c r="E26" s="279" t="s">
        <v>1348</v>
      </c>
      <c r="F26" s="491" t="s">
        <v>1366</v>
      </c>
      <c r="G26" s="490" t="s">
        <v>1384</v>
      </c>
      <c r="H26" s="279" t="s">
        <v>1385</v>
      </c>
      <c r="I26" s="277"/>
      <c r="J26" s="276"/>
      <c r="K26" s="275"/>
      <c r="L26" s="274"/>
    </row>
    <row r="27" spans="1:12" ht="38.25" x14ac:dyDescent="0.25">
      <c r="A27" s="280">
        <v>19</v>
      </c>
      <c r="B27" s="491" t="s">
        <v>1419</v>
      </c>
      <c r="C27" s="279" t="s">
        <v>512</v>
      </c>
      <c r="D27" s="490">
        <v>50000</v>
      </c>
      <c r="E27" s="279" t="s">
        <v>1386</v>
      </c>
      <c r="F27" s="491" t="s">
        <v>1397</v>
      </c>
      <c r="G27" s="491" t="s">
        <v>1408</v>
      </c>
      <c r="H27" s="279" t="s">
        <v>1385</v>
      </c>
      <c r="I27" s="277"/>
      <c r="J27" s="276"/>
      <c r="K27" s="275"/>
      <c r="L27" s="274"/>
    </row>
    <row r="28" spans="1:12" ht="38.25" x14ac:dyDescent="0.25">
      <c r="A28" s="280">
        <v>20</v>
      </c>
      <c r="B28" s="491" t="s">
        <v>1419</v>
      </c>
      <c r="C28" s="279" t="s">
        <v>512</v>
      </c>
      <c r="D28" s="490">
        <v>50000</v>
      </c>
      <c r="E28" s="279" t="s">
        <v>1387</v>
      </c>
      <c r="F28" s="491" t="s">
        <v>1398</v>
      </c>
      <c r="G28" s="491" t="s">
        <v>1409</v>
      </c>
      <c r="H28" s="279" t="s">
        <v>1385</v>
      </c>
      <c r="I28" s="277"/>
      <c r="J28" s="276"/>
      <c r="K28" s="275"/>
      <c r="L28" s="274"/>
    </row>
    <row r="29" spans="1:12" ht="38.25" x14ac:dyDescent="0.25">
      <c r="A29" s="280">
        <v>21</v>
      </c>
      <c r="B29" s="491" t="s">
        <v>1420</v>
      </c>
      <c r="C29" s="279" t="s">
        <v>512</v>
      </c>
      <c r="D29" s="490">
        <v>3500</v>
      </c>
      <c r="E29" s="279" t="s">
        <v>1388</v>
      </c>
      <c r="F29" s="491" t="s">
        <v>1399</v>
      </c>
      <c r="G29" s="491" t="s">
        <v>1410</v>
      </c>
      <c r="H29" s="279" t="s">
        <v>1385</v>
      </c>
      <c r="I29" s="277"/>
      <c r="J29" s="276"/>
      <c r="K29" s="275"/>
      <c r="L29" s="274"/>
    </row>
    <row r="30" spans="1:12" ht="38.25" x14ac:dyDescent="0.25">
      <c r="A30" s="287">
        <v>22</v>
      </c>
      <c r="B30" s="491" t="s">
        <v>1420</v>
      </c>
      <c r="C30" s="279" t="s">
        <v>512</v>
      </c>
      <c r="D30" s="490">
        <v>5000</v>
      </c>
      <c r="E30" s="279" t="s">
        <v>1389</v>
      </c>
      <c r="F30" s="491" t="s">
        <v>1400</v>
      </c>
      <c r="G30" s="491" t="s">
        <v>1411</v>
      </c>
      <c r="H30" s="279" t="s">
        <v>1385</v>
      </c>
      <c r="I30" s="277"/>
      <c r="J30" s="276"/>
      <c r="K30" s="275"/>
      <c r="L30" s="274"/>
    </row>
    <row r="31" spans="1:12" ht="38.25" x14ac:dyDescent="0.25">
      <c r="A31" s="280">
        <v>23</v>
      </c>
      <c r="B31" s="491" t="s">
        <v>1420</v>
      </c>
      <c r="C31" s="279" t="s">
        <v>512</v>
      </c>
      <c r="D31" s="490">
        <v>5000</v>
      </c>
      <c r="E31" s="279" t="s">
        <v>1390</v>
      </c>
      <c r="F31" s="491" t="s">
        <v>1401</v>
      </c>
      <c r="G31" s="491" t="s">
        <v>1412</v>
      </c>
      <c r="H31" s="279" t="s">
        <v>1385</v>
      </c>
      <c r="I31" s="277"/>
      <c r="J31" s="276"/>
      <c r="K31" s="275"/>
      <c r="L31" s="274"/>
    </row>
    <row r="32" spans="1:12" ht="38.25" x14ac:dyDescent="0.25">
      <c r="A32" s="280">
        <v>24</v>
      </c>
      <c r="B32" s="491" t="s">
        <v>1420</v>
      </c>
      <c r="C32" s="279" t="s">
        <v>512</v>
      </c>
      <c r="D32" s="490">
        <v>4500</v>
      </c>
      <c r="E32" s="279" t="s">
        <v>1391</v>
      </c>
      <c r="F32" s="491" t="s">
        <v>1402</v>
      </c>
      <c r="G32" s="491" t="s">
        <v>1413</v>
      </c>
      <c r="H32" s="279" t="s">
        <v>1385</v>
      </c>
      <c r="I32" s="277"/>
      <c r="J32" s="276"/>
      <c r="K32" s="275"/>
      <c r="L32" s="274"/>
    </row>
    <row r="33" spans="1:12" ht="38.25" x14ac:dyDescent="0.25">
      <c r="A33" s="280">
        <v>25</v>
      </c>
      <c r="B33" s="491" t="s">
        <v>1420</v>
      </c>
      <c r="C33" s="279" t="s">
        <v>512</v>
      </c>
      <c r="D33" s="490">
        <v>3500</v>
      </c>
      <c r="E33" s="279" t="s">
        <v>1392</v>
      </c>
      <c r="F33" s="491" t="s">
        <v>1403</v>
      </c>
      <c r="G33" s="491" t="s">
        <v>1414</v>
      </c>
      <c r="H33" s="279" t="s">
        <v>1385</v>
      </c>
      <c r="I33" s="277"/>
      <c r="J33" s="276"/>
      <c r="K33" s="275"/>
      <c r="L33" s="274"/>
    </row>
    <row r="34" spans="1:12" ht="38.25" x14ac:dyDescent="0.25">
      <c r="A34" s="280">
        <v>26</v>
      </c>
      <c r="B34" s="491" t="s">
        <v>1420</v>
      </c>
      <c r="C34" s="279" t="s">
        <v>512</v>
      </c>
      <c r="D34" s="490">
        <v>4000</v>
      </c>
      <c r="E34" s="279" t="s">
        <v>1393</v>
      </c>
      <c r="F34" s="491" t="s">
        <v>1404</v>
      </c>
      <c r="G34" s="491" t="s">
        <v>1415</v>
      </c>
      <c r="H34" s="279" t="s">
        <v>1385</v>
      </c>
      <c r="I34" s="277"/>
      <c r="J34" s="276"/>
      <c r="K34" s="275"/>
      <c r="L34" s="274"/>
    </row>
    <row r="35" spans="1:12" ht="38.25" x14ac:dyDescent="0.25">
      <c r="A35" s="280">
        <v>27</v>
      </c>
      <c r="B35" s="491" t="s">
        <v>1420</v>
      </c>
      <c r="C35" s="279" t="s">
        <v>512</v>
      </c>
      <c r="D35" s="490">
        <v>6000</v>
      </c>
      <c r="E35" s="279" t="s">
        <v>1394</v>
      </c>
      <c r="F35" s="491" t="s">
        <v>1405</v>
      </c>
      <c r="G35" s="491" t="s">
        <v>1416</v>
      </c>
      <c r="H35" s="279" t="s">
        <v>1385</v>
      </c>
      <c r="I35" s="277"/>
      <c r="J35" s="276"/>
      <c r="K35" s="275"/>
      <c r="L35" s="274"/>
    </row>
    <row r="36" spans="1:12" ht="38.25" x14ac:dyDescent="0.25">
      <c r="A36" s="280">
        <v>28</v>
      </c>
      <c r="B36" s="491" t="s">
        <v>1421</v>
      </c>
      <c r="C36" s="279" t="s">
        <v>512</v>
      </c>
      <c r="D36" s="490">
        <v>20000</v>
      </c>
      <c r="E36" s="279" t="s">
        <v>1395</v>
      </c>
      <c r="F36" s="491" t="s">
        <v>1406</v>
      </c>
      <c r="G36" s="491" t="s">
        <v>1417</v>
      </c>
      <c r="H36" s="279" t="s">
        <v>1385</v>
      </c>
      <c r="I36" s="277"/>
      <c r="J36" s="276"/>
      <c r="K36" s="275"/>
      <c r="L36" s="274"/>
    </row>
    <row r="37" spans="1:12" ht="38.25" x14ac:dyDescent="0.25">
      <c r="A37" s="287">
        <v>29</v>
      </c>
      <c r="B37" s="491">
        <v>43803</v>
      </c>
      <c r="C37" s="279" t="s">
        <v>512</v>
      </c>
      <c r="D37" s="490">
        <v>20000</v>
      </c>
      <c r="E37" s="279" t="s">
        <v>1396</v>
      </c>
      <c r="F37" s="491" t="s">
        <v>1407</v>
      </c>
      <c r="G37" s="491" t="s">
        <v>1418</v>
      </c>
      <c r="H37" s="279" t="s">
        <v>1385</v>
      </c>
      <c r="I37" s="277"/>
      <c r="J37" s="276"/>
      <c r="K37" s="275"/>
      <c r="L37" s="274"/>
    </row>
    <row r="38" spans="1:12" ht="46.5" customHeight="1" x14ac:dyDescent="0.25">
      <c r="A38" s="280">
        <v>30</v>
      </c>
      <c r="B38" s="491" t="s">
        <v>1422</v>
      </c>
      <c r="C38" s="279" t="s">
        <v>512</v>
      </c>
      <c r="D38" s="490">
        <v>5000</v>
      </c>
      <c r="E38" s="279" t="s">
        <v>1423</v>
      </c>
      <c r="F38" s="491" t="s">
        <v>1424</v>
      </c>
      <c r="G38" s="279" t="s">
        <v>1425</v>
      </c>
      <c r="H38" s="279" t="s">
        <v>1385</v>
      </c>
      <c r="I38" s="277"/>
      <c r="J38" s="276"/>
      <c r="K38" s="275"/>
      <c r="L38" s="274"/>
    </row>
    <row r="39" spans="1:12" ht="25.5" x14ac:dyDescent="0.25">
      <c r="A39" s="280">
        <v>31</v>
      </c>
      <c r="B39" s="491" t="s">
        <v>1426</v>
      </c>
      <c r="C39" s="279" t="s">
        <v>512</v>
      </c>
      <c r="D39" s="490">
        <v>100000</v>
      </c>
      <c r="E39" s="279" t="s">
        <v>1427</v>
      </c>
      <c r="F39" s="492">
        <v>250724284</v>
      </c>
      <c r="G39" s="491" t="s">
        <v>1430</v>
      </c>
      <c r="H39" s="279" t="s">
        <v>1433</v>
      </c>
      <c r="I39" s="277"/>
      <c r="J39" s="276"/>
      <c r="K39" s="275"/>
      <c r="L39" s="274"/>
    </row>
    <row r="40" spans="1:12" ht="25.5" x14ac:dyDescent="0.25">
      <c r="A40" s="280">
        <v>32</v>
      </c>
      <c r="B40" s="491" t="s">
        <v>1426</v>
      </c>
      <c r="C40" s="279" t="s">
        <v>512</v>
      </c>
      <c r="D40" s="490">
        <v>50000</v>
      </c>
      <c r="E40" s="279" t="s">
        <v>1428</v>
      </c>
      <c r="F40" s="492">
        <v>239406380</v>
      </c>
      <c r="G40" s="491" t="s">
        <v>1431</v>
      </c>
      <c r="H40" s="279" t="s">
        <v>1433</v>
      </c>
      <c r="I40" s="277"/>
      <c r="J40" s="276"/>
      <c r="K40" s="275"/>
      <c r="L40" s="274"/>
    </row>
    <row r="41" spans="1:12" ht="25.5" x14ac:dyDescent="0.25">
      <c r="A41" s="280">
        <v>33</v>
      </c>
      <c r="B41" s="491" t="s">
        <v>1422</v>
      </c>
      <c r="C41" s="279" t="s">
        <v>512</v>
      </c>
      <c r="D41" s="490">
        <v>50000</v>
      </c>
      <c r="E41" s="279" t="s">
        <v>1429</v>
      </c>
      <c r="F41" s="492">
        <v>439393443</v>
      </c>
      <c r="G41" s="491" t="s">
        <v>1432</v>
      </c>
      <c r="H41" s="279" t="s">
        <v>1433</v>
      </c>
      <c r="I41" s="277"/>
      <c r="J41" s="276"/>
      <c r="K41" s="275"/>
      <c r="L41" s="274"/>
    </row>
    <row r="42" spans="1:12" x14ac:dyDescent="0.25">
      <c r="A42" s="280">
        <v>34</v>
      </c>
      <c r="B42" s="491"/>
      <c r="C42" s="279"/>
      <c r="D42" s="427"/>
      <c r="E42" s="429"/>
      <c r="F42" s="278"/>
      <c r="G42" s="286"/>
      <c r="H42" s="285"/>
      <c r="I42" s="277"/>
      <c r="J42" s="276"/>
      <c r="K42" s="275"/>
      <c r="L42" s="274"/>
    </row>
    <row r="43" spans="1:12" x14ac:dyDescent="0.25">
      <c r="A43" s="280">
        <v>35</v>
      </c>
      <c r="B43" s="491"/>
      <c r="C43" s="279"/>
      <c r="D43" s="427"/>
      <c r="E43" s="429"/>
      <c r="F43" s="278"/>
      <c r="G43" s="286"/>
      <c r="H43" s="285"/>
      <c r="I43" s="277"/>
      <c r="J43" s="276"/>
      <c r="K43" s="275"/>
      <c r="L43" s="274"/>
    </row>
    <row r="44" spans="1:12" ht="15.75" thickBot="1" x14ac:dyDescent="0.25">
      <c r="A44" s="273" t="s">
        <v>259</v>
      </c>
      <c r="B44" s="272"/>
      <c r="C44" s="271"/>
      <c r="D44" s="270"/>
      <c r="E44" s="269"/>
      <c r="F44" s="268"/>
      <c r="G44" s="268"/>
      <c r="H44" s="268"/>
      <c r="I44" s="267"/>
      <c r="J44" s="266"/>
      <c r="K44" s="265"/>
      <c r="L44" s="264"/>
    </row>
    <row r="45" spans="1:12" s="262" customFormat="1" x14ac:dyDescent="0.2">
      <c r="A45" s="504" t="s">
        <v>375</v>
      </c>
      <c r="B45" s="504"/>
      <c r="C45" s="504"/>
      <c r="D45" s="504"/>
      <c r="E45" s="504"/>
      <c r="F45" s="504"/>
      <c r="G45" s="504"/>
      <c r="H45" s="504"/>
      <c r="I45" s="504"/>
      <c r="J45" s="504"/>
      <c r="K45" s="504"/>
      <c r="L45" s="504"/>
    </row>
    <row r="46" spans="1:12" s="263" customFormat="1" ht="12.75" x14ac:dyDescent="0.2">
      <c r="A46" s="504" t="s">
        <v>400</v>
      </c>
      <c r="B46" s="504"/>
      <c r="C46" s="504"/>
      <c r="D46" s="504"/>
      <c r="E46" s="504"/>
      <c r="F46" s="504"/>
      <c r="G46" s="504"/>
      <c r="H46" s="504"/>
      <c r="I46" s="504"/>
      <c r="J46" s="504"/>
      <c r="K46" s="504"/>
      <c r="L46" s="504"/>
    </row>
    <row r="47" spans="1:12" s="263" customFormat="1" ht="12.75" x14ac:dyDescent="0.2">
      <c r="A47" s="504"/>
      <c r="B47" s="504"/>
      <c r="C47" s="504"/>
      <c r="D47" s="504"/>
      <c r="E47" s="504"/>
      <c r="F47" s="504"/>
      <c r="G47" s="504"/>
      <c r="H47" s="504"/>
      <c r="I47" s="504"/>
      <c r="J47" s="504"/>
      <c r="K47" s="504"/>
      <c r="L47" s="504"/>
    </row>
    <row r="48" spans="1:12" s="262" customFormat="1" x14ac:dyDescent="0.2">
      <c r="A48" s="504" t="s">
        <v>399</v>
      </c>
      <c r="B48" s="504"/>
      <c r="C48" s="504"/>
      <c r="D48" s="504"/>
      <c r="E48" s="504"/>
      <c r="F48" s="504"/>
      <c r="G48" s="504"/>
      <c r="H48" s="504"/>
      <c r="I48" s="504"/>
      <c r="J48" s="504"/>
      <c r="K48" s="504"/>
      <c r="L48" s="504"/>
    </row>
    <row r="49" spans="1:12" s="262" customFormat="1" x14ac:dyDescent="0.2">
      <c r="A49" s="504"/>
      <c r="B49" s="504"/>
      <c r="C49" s="504"/>
      <c r="D49" s="504"/>
      <c r="E49" s="504"/>
      <c r="F49" s="504"/>
      <c r="G49" s="504"/>
      <c r="H49" s="504"/>
      <c r="I49" s="504"/>
      <c r="J49" s="504"/>
      <c r="K49" s="504"/>
      <c r="L49" s="504"/>
    </row>
    <row r="50" spans="1:12" s="262" customFormat="1" x14ac:dyDescent="0.2">
      <c r="A50" s="504" t="s">
        <v>398</v>
      </c>
      <c r="B50" s="504"/>
      <c r="C50" s="504"/>
      <c r="D50" s="504"/>
      <c r="E50" s="504"/>
      <c r="F50" s="504"/>
      <c r="G50" s="504"/>
      <c r="H50" s="504"/>
      <c r="I50" s="504"/>
      <c r="J50" s="504"/>
      <c r="K50" s="504"/>
      <c r="L50" s="504"/>
    </row>
    <row r="51" spans="1:12" s="257" customFormat="1" x14ac:dyDescent="0.2">
      <c r="A51" s="510" t="s">
        <v>96</v>
      </c>
      <c r="B51" s="510"/>
      <c r="C51" s="256"/>
      <c r="D51" s="255"/>
      <c r="E51" s="256"/>
      <c r="F51" s="256"/>
      <c r="G51" s="255"/>
      <c r="H51" s="256"/>
      <c r="I51" s="256"/>
      <c r="J51" s="255"/>
      <c r="K51" s="256"/>
      <c r="L51" s="255"/>
    </row>
    <row r="52" spans="1:12" s="257" customFormat="1" x14ac:dyDescent="0.2">
      <c r="A52" s="256"/>
      <c r="B52" s="255"/>
      <c r="C52" s="260"/>
      <c r="D52" s="261"/>
      <c r="E52" s="260"/>
      <c r="F52" s="256"/>
      <c r="G52" s="255"/>
      <c r="H52" s="259"/>
      <c r="I52" s="256"/>
      <c r="J52" s="255"/>
      <c r="K52" s="256"/>
      <c r="L52" s="255"/>
    </row>
    <row r="53" spans="1:12" s="257" customFormat="1" ht="15" customHeight="1" x14ac:dyDescent="0.2">
      <c r="A53" s="256"/>
      <c r="B53" s="255"/>
      <c r="C53" s="503" t="s">
        <v>251</v>
      </c>
      <c r="D53" s="503"/>
      <c r="E53" s="503"/>
      <c r="F53" s="256"/>
      <c r="G53" s="255"/>
      <c r="H53" s="508" t="s">
        <v>397</v>
      </c>
      <c r="I53" s="258"/>
      <c r="J53" s="255"/>
      <c r="K53" s="256"/>
      <c r="L53" s="255"/>
    </row>
    <row r="54" spans="1:12" s="257" customFormat="1" x14ac:dyDescent="0.2">
      <c r="A54" s="256"/>
      <c r="B54" s="255"/>
      <c r="C54" s="256"/>
      <c r="D54" s="255"/>
      <c r="E54" s="256"/>
      <c r="F54" s="256"/>
      <c r="G54" s="255"/>
      <c r="H54" s="509"/>
      <c r="I54" s="258"/>
      <c r="J54" s="255"/>
      <c r="K54" s="256"/>
      <c r="L54" s="255"/>
    </row>
    <row r="55" spans="1:12" s="254" customFormat="1" x14ac:dyDescent="0.2">
      <c r="A55" s="256"/>
      <c r="B55" s="255"/>
      <c r="C55" s="503" t="s">
        <v>127</v>
      </c>
      <c r="D55" s="503"/>
      <c r="E55" s="503"/>
      <c r="F55" s="256"/>
      <c r="G55" s="255"/>
      <c r="H55" s="256"/>
      <c r="I55" s="256"/>
      <c r="J55" s="255"/>
      <c r="K55" s="256"/>
      <c r="L55" s="255"/>
    </row>
    <row r="56" spans="1:12" s="254" customFormat="1" x14ac:dyDescent="0.2">
      <c r="E56" s="252"/>
    </row>
    <row r="57" spans="1:12" s="254" customFormat="1" x14ac:dyDescent="0.2">
      <c r="E57" s="252"/>
    </row>
    <row r="58" spans="1:12" s="254" customFormat="1" x14ac:dyDescent="0.2">
      <c r="E58" s="252"/>
    </row>
    <row r="59" spans="1:12" s="254" customFormat="1" x14ac:dyDescent="0.2">
      <c r="E59" s="252"/>
    </row>
    <row r="60" spans="1:12" s="254" customFormat="1" x14ac:dyDescent="0.2"/>
  </sheetData>
  <mergeCells count="9">
    <mergeCell ref="C55:E55"/>
    <mergeCell ref="A46:L47"/>
    <mergeCell ref="A48:L49"/>
    <mergeCell ref="A50:L50"/>
    <mergeCell ref="I6:K6"/>
    <mergeCell ref="H53:H54"/>
    <mergeCell ref="A51:B51"/>
    <mergeCell ref="A45:L45"/>
    <mergeCell ref="C53:E53"/>
  </mergeCells>
  <dataValidations count="3">
    <dataValidation type="textLength" operator="equal" allowBlank="1" showInputMessage="1" showErrorMessage="1" errorTitle="პირადი ნომრის შევსების წესი" error="პირადი ნომერი უნდა შეიცავდეს 11 სიმბოლოს" sqref="F9:F10 F12:F37 F39:F44">
      <formula1>11</formula1>
    </dataValidation>
    <dataValidation type="list" allowBlank="1" showInputMessage="1" showErrorMessage="1" errorTitle="შემოსავლის ტიპის შევსების წესი" error="ველში იწერება შემდეგი შემოსავლის ტიპებიდან ერთ-ერთი:_x000a_- ფულადი შემოწირულობები_x000a_- არაფულადი შემოწირულობები_x000a_- საწევრო_x000a_" sqref="C9:C44">
      <formula1>"ფულადი შემოწირულობა, არაფულადი შემოწირულობა, საწევრო"</formula1>
    </dataValidation>
    <dataValidation allowBlank="1" showInputMessage="1" showErrorMessage="1" error="თვე/დღე/წელი" prompt="თვე/დღე/წელი" sqref="B9:B44"/>
  </dataValidations>
  <printOptions gridLines="1"/>
  <pageMargins left="0.11810804899387577" right="0.11810804899387577" top="0.354329615048119" bottom="0.354329615048119" header="0.31496062992125984" footer="0.31496062992125984"/>
  <pageSetup scale="6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30"/>
  <sheetViews>
    <sheetView view="pageBreakPreview" topLeftCell="A109" zoomScale="80" zoomScaleSheetLayoutView="80" workbookViewId="0">
      <selection activeCell="H115" sqref="H115"/>
    </sheetView>
  </sheetViews>
  <sheetFormatPr defaultRowHeight="12.75" x14ac:dyDescent="0.2"/>
  <cols>
    <col min="1" max="1" width="7.42578125" style="177" customWidth="1"/>
    <col min="2" max="2" width="20" style="177" customWidth="1"/>
    <col min="3" max="3" width="27.5703125" style="177" customWidth="1"/>
    <col min="4" max="4" width="19.28515625" style="177" customWidth="1"/>
    <col min="5" max="5" width="16.85546875" style="177" customWidth="1"/>
    <col min="6" max="6" width="13.140625" style="177" customWidth="1"/>
    <col min="7" max="7" width="17" style="177" customWidth="1"/>
    <col min="8" max="8" width="13.7109375" style="177" customWidth="1"/>
    <col min="9" max="9" width="19.42578125" style="177" bestFit="1" customWidth="1"/>
    <col min="10" max="10" width="18.5703125" style="177" bestFit="1" customWidth="1"/>
    <col min="11" max="11" width="16.7109375" style="177" customWidth="1"/>
    <col min="12" max="12" width="17.7109375" style="177" customWidth="1"/>
    <col min="13" max="13" width="12.85546875" style="177" customWidth="1"/>
    <col min="14" max="16384" width="9.140625" style="177"/>
  </cols>
  <sheetData>
    <row r="2" spans="1:13" ht="15" x14ac:dyDescent="0.3">
      <c r="A2" s="518" t="s">
        <v>412</v>
      </c>
      <c r="B2" s="518"/>
      <c r="C2" s="518"/>
      <c r="D2" s="518"/>
      <c r="E2" s="518"/>
      <c r="F2" s="328"/>
      <c r="G2" s="75"/>
      <c r="H2" s="75"/>
      <c r="I2" s="75"/>
      <c r="J2" s="75"/>
      <c r="K2" s="250"/>
      <c r="L2" s="251"/>
      <c r="M2" s="251" t="s">
        <v>97</v>
      </c>
    </row>
    <row r="3" spans="1:13" ht="15" x14ac:dyDescent="0.3">
      <c r="A3" s="74" t="s">
        <v>128</v>
      </c>
      <c r="B3" s="74"/>
      <c r="C3" s="72"/>
      <c r="D3" s="75"/>
      <c r="E3" s="75"/>
      <c r="F3" s="75"/>
      <c r="G3" s="75"/>
      <c r="H3" s="75"/>
      <c r="I3" s="75"/>
      <c r="J3" s="75"/>
      <c r="K3" s="250"/>
      <c r="L3" s="516" t="str">
        <f>'ფორმა N1'!L2</f>
        <v>10,04-30,04,2019</v>
      </c>
      <c r="M3" s="516"/>
    </row>
    <row r="4" spans="1:13" ht="15" x14ac:dyDescent="0.3">
      <c r="A4" s="74"/>
      <c r="B4" s="74"/>
      <c r="C4" s="74"/>
      <c r="D4" s="72"/>
      <c r="E4" s="72"/>
      <c r="F4" s="72"/>
      <c r="G4" s="72"/>
      <c r="H4" s="72"/>
      <c r="I4" s="72"/>
      <c r="J4" s="72"/>
      <c r="K4" s="250"/>
      <c r="L4" s="250"/>
      <c r="M4" s="250"/>
    </row>
    <row r="5" spans="1:13" ht="15" x14ac:dyDescent="0.3">
      <c r="A5" s="75" t="s">
        <v>257</v>
      </c>
      <c r="B5" s="75"/>
      <c r="C5" s="75"/>
      <c r="D5" s="75"/>
      <c r="E5" s="75"/>
      <c r="F5" s="75"/>
      <c r="G5" s="75"/>
      <c r="H5" s="75"/>
      <c r="I5" s="75"/>
      <c r="J5" s="75"/>
      <c r="K5" s="74"/>
      <c r="L5" s="74"/>
      <c r="M5" s="74"/>
    </row>
    <row r="6" spans="1:13" ht="15" x14ac:dyDescent="0.3">
      <c r="A6" s="78" t="str">
        <f>'ფორმა N1'!A5</f>
        <v>მპგ ქართული ოცნება დემოკრატიული საქართველო</v>
      </c>
      <c r="B6" s="78"/>
      <c r="C6" s="78"/>
      <c r="D6" s="78"/>
      <c r="E6" s="78"/>
      <c r="F6" s="78"/>
      <c r="G6" s="78"/>
      <c r="H6" s="78"/>
      <c r="I6" s="78"/>
      <c r="J6" s="78"/>
      <c r="K6" s="79"/>
      <c r="L6" s="79"/>
    </row>
    <row r="7" spans="1:13" ht="15" x14ac:dyDescent="0.3">
      <c r="A7" s="75"/>
      <c r="B7" s="75"/>
      <c r="C7" s="75"/>
      <c r="D7" s="75"/>
      <c r="E7" s="75"/>
      <c r="F7" s="75"/>
      <c r="G7" s="75"/>
      <c r="H7" s="75"/>
      <c r="I7" s="75"/>
      <c r="J7" s="75"/>
      <c r="K7" s="74"/>
      <c r="L7" s="74"/>
      <c r="M7" s="74"/>
    </row>
    <row r="8" spans="1:13" ht="15" x14ac:dyDescent="0.2">
      <c r="A8" s="249"/>
      <c r="B8" s="354"/>
      <c r="C8" s="249"/>
      <c r="D8" s="249"/>
      <c r="E8" s="249"/>
      <c r="F8" s="249"/>
      <c r="G8" s="249"/>
      <c r="H8" s="249"/>
      <c r="I8" s="249"/>
      <c r="J8" s="249"/>
      <c r="K8" s="76"/>
      <c r="L8" s="76"/>
      <c r="M8" s="76"/>
    </row>
    <row r="9" spans="1:13" ht="45" x14ac:dyDescent="0.2">
      <c r="A9" s="88" t="s">
        <v>64</v>
      </c>
      <c r="B9" s="88" t="s">
        <v>475</v>
      </c>
      <c r="C9" s="88" t="s">
        <v>413</v>
      </c>
      <c r="D9" s="88" t="s">
        <v>414</v>
      </c>
      <c r="E9" s="88" t="s">
        <v>415</v>
      </c>
      <c r="F9" s="88" t="s">
        <v>416</v>
      </c>
      <c r="G9" s="88" t="s">
        <v>417</v>
      </c>
      <c r="H9" s="88" t="s">
        <v>418</v>
      </c>
      <c r="I9" s="88" t="s">
        <v>419</v>
      </c>
      <c r="J9" s="88" t="s">
        <v>420</v>
      </c>
      <c r="K9" s="88" t="s">
        <v>421</v>
      </c>
      <c r="L9" s="88" t="s">
        <v>422</v>
      </c>
      <c r="M9" s="88" t="s">
        <v>299</v>
      </c>
    </row>
    <row r="10" spans="1:13" ht="76.5" x14ac:dyDescent="0.2">
      <c r="A10" s="433">
        <v>1</v>
      </c>
      <c r="B10" s="436" t="s">
        <v>1434</v>
      </c>
      <c r="C10" s="438" t="s">
        <v>1435</v>
      </c>
      <c r="D10" s="215" t="s">
        <v>1436</v>
      </c>
      <c r="E10" s="432">
        <v>204873388</v>
      </c>
      <c r="F10" s="433" t="s">
        <v>513</v>
      </c>
      <c r="G10" s="432" t="s">
        <v>1437</v>
      </c>
      <c r="H10" s="439">
        <v>18</v>
      </c>
      <c r="I10" s="433" t="s">
        <v>513</v>
      </c>
      <c r="J10" s="432" t="s">
        <v>1438</v>
      </c>
      <c r="K10" s="440">
        <v>193.33333333333334</v>
      </c>
      <c r="L10" s="478">
        <v>3480</v>
      </c>
      <c r="M10" s="442" t="s">
        <v>1439</v>
      </c>
    </row>
    <row r="11" spans="1:13" ht="216.75" x14ac:dyDescent="0.2">
      <c r="A11" s="433">
        <v>2</v>
      </c>
      <c r="B11" s="436" t="s">
        <v>1440</v>
      </c>
      <c r="C11" s="438" t="s">
        <v>514</v>
      </c>
      <c r="D11" s="215" t="s">
        <v>1441</v>
      </c>
      <c r="E11" s="432" t="s">
        <v>1442</v>
      </c>
      <c r="F11" s="433" t="s">
        <v>513</v>
      </c>
      <c r="G11" s="432" t="s">
        <v>1443</v>
      </c>
      <c r="H11" s="439"/>
      <c r="I11" s="433" t="s">
        <v>513</v>
      </c>
      <c r="J11" s="432"/>
      <c r="K11" s="440"/>
      <c r="L11" s="478">
        <v>400</v>
      </c>
      <c r="M11" s="442" t="s">
        <v>1444</v>
      </c>
    </row>
    <row r="12" spans="1:13" ht="204" x14ac:dyDescent="0.2">
      <c r="A12" s="433">
        <v>3</v>
      </c>
      <c r="B12" s="436" t="s">
        <v>1440</v>
      </c>
      <c r="C12" s="438" t="s">
        <v>514</v>
      </c>
      <c r="D12" s="215" t="s">
        <v>1441</v>
      </c>
      <c r="E12" s="432" t="s">
        <v>1442</v>
      </c>
      <c r="F12" s="433" t="s">
        <v>513</v>
      </c>
      <c r="G12" s="432" t="s">
        <v>1443</v>
      </c>
      <c r="H12" s="439"/>
      <c r="I12" s="433" t="s">
        <v>513</v>
      </c>
      <c r="J12" s="432"/>
      <c r="K12" s="440"/>
      <c r="L12" s="478">
        <v>300</v>
      </c>
      <c r="M12" s="442" t="s">
        <v>1445</v>
      </c>
    </row>
    <row r="13" spans="1:13" ht="229.5" x14ac:dyDescent="0.2">
      <c r="A13" s="433">
        <v>4</v>
      </c>
      <c r="B13" s="436" t="s">
        <v>1440</v>
      </c>
      <c r="C13" s="438" t="s">
        <v>514</v>
      </c>
      <c r="D13" s="215" t="s">
        <v>1446</v>
      </c>
      <c r="E13" s="432" t="s">
        <v>1447</v>
      </c>
      <c r="F13" s="433" t="s">
        <v>513</v>
      </c>
      <c r="G13" s="432" t="s">
        <v>1443</v>
      </c>
      <c r="H13" s="439"/>
      <c r="I13" s="433" t="s">
        <v>513</v>
      </c>
      <c r="J13" s="432"/>
      <c r="K13" s="440"/>
      <c r="L13" s="478">
        <v>800</v>
      </c>
      <c r="M13" s="442" t="s">
        <v>1448</v>
      </c>
    </row>
    <row r="14" spans="1:13" ht="153" x14ac:dyDescent="0.2">
      <c r="A14" s="433">
        <v>5</v>
      </c>
      <c r="B14" s="436" t="s">
        <v>1440</v>
      </c>
      <c r="C14" s="438" t="s">
        <v>514</v>
      </c>
      <c r="D14" s="215" t="s">
        <v>1446</v>
      </c>
      <c r="E14" s="432" t="s">
        <v>1447</v>
      </c>
      <c r="F14" s="433" t="s">
        <v>513</v>
      </c>
      <c r="G14" s="432" t="s">
        <v>1443</v>
      </c>
      <c r="H14" s="439"/>
      <c r="I14" s="433" t="s">
        <v>513</v>
      </c>
      <c r="J14" s="432"/>
      <c r="K14" s="440"/>
      <c r="L14" s="478">
        <v>200</v>
      </c>
      <c r="M14" s="442" t="s">
        <v>1449</v>
      </c>
    </row>
    <row r="15" spans="1:13" s="421" customFormat="1" ht="378" x14ac:dyDescent="0.2">
      <c r="A15" s="433">
        <v>6</v>
      </c>
      <c r="B15" s="436" t="s">
        <v>1440</v>
      </c>
      <c r="C15" s="438" t="s">
        <v>514</v>
      </c>
      <c r="D15" s="215" t="s">
        <v>1450</v>
      </c>
      <c r="E15" s="432" t="s">
        <v>1451</v>
      </c>
      <c r="F15" s="433" t="s">
        <v>513</v>
      </c>
      <c r="G15" s="432" t="s">
        <v>1443</v>
      </c>
      <c r="H15" s="439"/>
      <c r="I15" s="433" t="s">
        <v>513</v>
      </c>
      <c r="J15" s="432"/>
      <c r="K15" s="440"/>
      <c r="L15" s="478">
        <v>650</v>
      </c>
      <c r="M15" s="443" t="s">
        <v>1452</v>
      </c>
    </row>
    <row r="16" spans="1:13" s="421" customFormat="1" ht="378" x14ac:dyDescent="0.2">
      <c r="A16" s="433">
        <v>7</v>
      </c>
      <c r="B16" s="436" t="s">
        <v>1440</v>
      </c>
      <c r="C16" s="438" t="s">
        <v>514</v>
      </c>
      <c r="D16" s="215" t="s">
        <v>1453</v>
      </c>
      <c r="E16" s="432" t="s">
        <v>1454</v>
      </c>
      <c r="F16" s="433" t="s">
        <v>513</v>
      </c>
      <c r="G16" s="432" t="s">
        <v>1443</v>
      </c>
      <c r="H16" s="439"/>
      <c r="I16" s="433" t="s">
        <v>513</v>
      </c>
      <c r="J16" s="432"/>
      <c r="K16" s="440"/>
      <c r="L16" s="478">
        <v>450</v>
      </c>
      <c r="M16" s="443" t="s">
        <v>1455</v>
      </c>
    </row>
    <row r="17" spans="1:13" s="421" customFormat="1" ht="204" x14ac:dyDescent="0.25">
      <c r="A17" s="433">
        <v>8</v>
      </c>
      <c r="B17" s="436" t="s">
        <v>1440</v>
      </c>
      <c r="C17" s="438" t="s">
        <v>514</v>
      </c>
      <c r="D17" s="215" t="s">
        <v>1456</v>
      </c>
      <c r="E17" s="432" t="s">
        <v>1457</v>
      </c>
      <c r="F17" s="433" t="s">
        <v>513</v>
      </c>
      <c r="G17" s="432" t="s">
        <v>1443</v>
      </c>
      <c r="H17" s="444"/>
      <c r="I17" s="433" t="s">
        <v>513</v>
      </c>
      <c r="J17" s="432"/>
      <c r="K17" s="440"/>
      <c r="L17" s="478">
        <v>400</v>
      </c>
      <c r="M17" s="445" t="s">
        <v>1458</v>
      </c>
    </row>
    <row r="18" spans="1:13" s="421" customFormat="1" ht="216.75" x14ac:dyDescent="0.2">
      <c r="A18" s="433">
        <v>9</v>
      </c>
      <c r="B18" s="436" t="s">
        <v>1440</v>
      </c>
      <c r="C18" s="438" t="s">
        <v>514</v>
      </c>
      <c r="D18" s="215" t="s">
        <v>1459</v>
      </c>
      <c r="E18" s="432" t="s">
        <v>1460</v>
      </c>
      <c r="F18" s="433" t="s">
        <v>513</v>
      </c>
      <c r="G18" s="432" t="s">
        <v>1443</v>
      </c>
      <c r="H18" s="444"/>
      <c r="I18" s="433" t="s">
        <v>513</v>
      </c>
      <c r="J18" s="432"/>
      <c r="K18" s="440"/>
      <c r="L18" s="478">
        <v>300</v>
      </c>
      <c r="M18" s="446" t="s">
        <v>1461</v>
      </c>
    </row>
    <row r="19" spans="1:13" s="421" customFormat="1" ht="204" x14ac:dyDescent="0.25">
      <c r="A19" s="433">
        <v>10</v>
      </c>
      <c r="B19" s="436" t="s">
        <v>1440</v>
      </c>
      <c r="C19" s="438" t="s">
        <v>514</v>
      </c>
      <c r="D19" s="215" t="s">
        <v>1462</v>
      </c>
      <c r="E19" s="432" t="s">
        <v>1463</v>
      </c>
      <c r="F19" s="433" t="s">
        <v>513</v>
      </c>
      <c r="G19" s="432" t="s">
        <v>1443</v>
      </c>
      <c r="H19" s="444"/>
      <c r="I19" s="433" t="s">
        <v>513</v>
      </c>
      <c r="J19" s="432"/>
      <c r="K19" s="440"/>
      <c r="L19" s="478">
        <v>450</v>
      </c>
      <c r="M19" s="445" t="s">
        <v>1464</v>
      </c>
    </row>
    <row r="20" spans="1:13" s="421" customFormat="1" ht="255" x14ac:dyDescent="0.25">
      <c r="A20" s="433">
        <v>11</v>
      </c>
      <c r="B20" s="436" t="s">
        <v>1440</v>
      </c>
      <c r="C20" s="438" t="s">
        <v>514</v>
      </c>
      <c r="D20" s="215" t="s">
        <v>1465</v>
      </c>
      <c r="E20" s="432" t="s">
        <v>1466</v>
      </c>
      <c r="F20" s="433" t="s">
        <v>513</v>
      </c>
      <c r="G20" s="432" t="s">
        <v>1443</v>
      </c>
      <c r="H20" s="447"/>
      <c r="I20" s="433" t="s">
        <v>513</v>
      </c>
      <c r="J20" s="432"/>
      <c r="K20" s="440"/>
      <c r="L20" s="448">
        <v>300</v>
      </c>
      <c r="M20" s="449" t="s">
        <v>1467</v>
      </c>
    </row>
    <row r="21" spans="1:13" s="421" customFormat="1" ht="217.5" x14ac:dyDescent="0.25">
      <c r="A21" s="433">
        <v>12</v>
      </c>
      <c r="B21" s="436" t="s">
        <v>1440</v>
      </c>
      <c r="C21" s="438" t="s">
        <v>514</v>
      </c>
      <c r="D21" s="215" t="s">
        <v>1468</v>
      </c>
      <c r="E21" s="432" t="s">
        <v>1469</v>
      </c>
      <c r="F21" s="433" t="s">
        <v>513</v>
      </c>
      <c r="G21" s="432" t="s">
        <v>1443</v>
      </c>
      <c r="H21" s="447"/>
      <c r="I21" s="433" t="s">
        <v>513</v>
      </c>
      <c r="J21" s="432"/>
      <c r="K21" s="440"/>
      <c r="L21" s="448">
        <v>400</v>
      </c>
      <c r="M21" s="450" t="s">
        <v>1470</v>
      </c>
    </row>
    <row r="22" spans="1:13" s="421" customFormat="1" ht="255.75" x14ac:dyDescent="0.25">
      <c r="A22" s="433">
        <v>13</v>
      </c>
      <c r="B22" s="436" t="s">
        <v>1440</v>
      </c>
      <c r="C22" s="438" t="s">
        <v>514</v>
      </c>
      <c r="D22" s="215" t="s">
        <v>1471</v>
      </c>
      <c r="E22" s="432" t="s">
        <v>1472</v>
      </c>
      <c r="F22" s="433" t="s">
        <v>513</v>
      </c>
      <c r="G22" s="432" t="s">
        <v>1443</v>
      </c>
      <c r="H22" s="447"/>
      <c r="I22" s="433" t="s">
        <v>513</v>
      </c>
      <c r="J22" s="432"/>
      <c r="K22" s="440"/>
      <c r="L22" s="448">
        <v>300</v>
      </c>
      <c r="M22" s="450" t="s">
        <v>1473</v>
      </c>
    </row>
    <row r="23" spans="1:13" s="421" customFormat="1" ht="230.25" x14ac:dyDescent="0.25">
      <c r="A23" s="433">
        <v>14</v>
      </c>
      <c r="B23" s="436" t="s">
        <v>1440</v>
      </c>
      <c r="C23" s="438" t="s">
        <v>514</v>
      </c>
      <c r="D23" s="215" t="s">
        <v>1474</v>
      </c>
      <c r="E23" s="432" t="s">
        <v>1475</v>
      </c>
      <c r="F23" s="433" t="s">
        <v>513</v>
      </c>
      <c r="G23" s="432" t="s">
        <v>1443</v>
      </c>
      <c r="H23" s="451"/>
      <c r="I23" s="433" t="s">
        <v>513</v>
      </c>
      <c r="J23" s="432"/>
      <c r="K23" s="440"/>
      <c r="L23" s="448">
        <v>810</v>
      </c>
      <c r="M23" s="452" t="s">
        <v>1476</v>
      </c>
    </row>
    <row r="24" spans="1:13" s="421" customFormat="1" ht="128.25" x14ac:dyDescent="0.25">
      <c r="A24" s="433">
        <v>15</v>
      </c>
      <c r="B24" s="436" t="s">
        <v>1440</v>
      </c>
      <c r="C24" s="438" t="s">
        <v>514</v>
      </c>
      <c r="D24" s="215" t="s">
        <v>1474</v>
      </c>
      <c r="E24" s="432" t="s">
        <v>1475</v>
      </c>
      <c r="F24" s="433" t="s">
        <v>513</v>
      </c>
      <c r="G24" s="432" t="s">
        <v>1443</v>
      </c>
      <c r="H24" s="447"/>
      <c r="I24" s="433" t="s">
        <v>513</v>
      </c>
      <c r="J24" s="432"/>
      <c r="K24" s="440"/>
      <c r="L24" s="448">
        <v>100</v>
      </c>
      <c r="M24" s="453" t="s">
        <v>1477</v>
      </c>
    </row>
    <row r="25" spans="1:13" s="421" customFormat="1" ht="179.25" x14ac:dyDescent="0.25">
      <c r="A25" s="433">
        <v>16</v>
      </c>
      <c r="B25" s="436" t="s">
        <v>1440</v>
      </c>
      <c r="C25" s="438" t="s">
        <v>514</v>
      </c>
      <c r="D25" s="215" t="s">
        <v>1474</v>
      </c>
      <c r="E25" s="432" t="s">
        <v>1475</v>
      </c>
      <c r="F25" s="433" t="s">
        <v>513</v>
      </c>
      <c r="G25" s="432" t="s">
        <v>1443</v>
      </c>
      <c r="H25" s="447"/>
      <c r="I25" s="433" t="s">
        <v>513</v>
      </c>
      <c r="J25" s="432"/>
      <c r="K25" s="440"/>
      <c r="L25" s="448">
        <v>80</v>
      </c>
      <c r="M25" s="453" t="s">
        <v>1478</v>
      </c>
    </row>
    <row r="26" spans="1:13" s="421" customFormat="1" ht="319.5" x14ac:dyDescent="0.25">
      <c r="A26" s="433">
        <v>17</v>
      </c>
      <c r="B26" s="436" t="s">
        <v>1440</v>
      </c>
      <c r="C26" s="438" t="s">
        <v>514</v>
      </c>
      <c r="D26" s="215" t="s">
        <v>1479</v>
      </c>
      <c r="E26" s="432" t="s">
        <v>1480</v>
      </c>
      <c r="F26" s="433" t="s">
        <v>513</v>
      </c>
      <c r="G26" s="432" t="s">
        <v>1443</v>
      </c>
      <c r="H26" s="447"/>
      <c r="I26" s="433" t="s">
        <v>513</v>
      </c>
      <c r="J26" s="432"/>
      <c r="K26" s="440"/>
      <c r="L26" s="448">
        <v>700</v>
      </c>
      <c r="M26" s="453" t="s">
        <v>1481</v>
      </c>
    </row>
    <row r="27" spans="1:13" s="421" customFormat="1" ht="217.5" x14ac:dyDescent="0.25">
      <c r="A27" s="433">
        <v>18</v>
      </c>
      <c r="B27" s="436" t="s">
        <v>1440</v>
      </c>
      <c r="C27" s="438" t="s">
        <v>514</v>
      </c>
      <c r="D27" s="215" t="s">
        <v>1482</v>
      </c>
      <c r="E27" s="432" t="s">
        <v>1483</v>
      </c>
      <c r="F27" s="433" t="s">
        <v>513</v>
      </c>
      <c r="G27" s="432" t="s">
        <v>1443</v>
      </c>
      <c r="H27" s="447"/>
      <c r="I27" s="433" t="s">
        <v>513</v>
      </c>
      <c r="J27" s="432"/>
      <c r="K27" s="440"/>
      <c r="L27" s="448">
        <v>400</v>
      </c>
      <c r="M27" s="454" t="s">
        <v>1484</v>
      </c>
    </row>
    <row r="28" spans="1:13" s="421" customFormat="1" ht="217.5" x14ac:dyDescent="0.25">
      <c r="A28" s="433">
        <v>19</v>
      </c>
      <c r="B28" s="436" t="s">
        <v>1485</v>
      </c>
      <c r="C28" s="438" t="s">
        <v>514</v>
      </c>
      <c r="D28" s="215" t="s">
        <v>1486</v>
      </c>
      <c r="E28" s="432" t="s">
        <v>1487</v>
      </c>
      <c r="F28" s="433" t="s">
        <v>513</v>
      </c>
      <c r="G28" s="432" t="s">
        <v>1443</v>
      </c>
      <c r="H28" s="447"/>
      <c r="I28" s="433" t="s">
        <v>513</v>
      </c>
      <c r="J28" s="432"/>
      <c r="K28" s="440"/>
      <c r="L28" s="448">
        <v>400</v>
      </c>
      <c r="M28" s="454" t="s">
        <v>1488</v>
      </c>
    </row>
    <row r="29" spans="1:13" s="421" customFormat="1" ht="204.75" x14ac:dyDescent="0.25">
      <c r="A29" s="433">
        <v>20</v>
      </c>
      <c r="B29" s="436" t="s">
        <v>1485</v>
      </c>
      <c r="C29" s="438" t="s">
        <v>514</v>
      </c>
      <c r="D29" s="215" t="s">
        <v>1489</v>
      </c>
      <c r="E29" s="432" t="s">
        <v>1490</v>
      </c>
      <c r="F29" s="433" t="s">
        <v>513</v>
      </c>
      <c r="G29" s="432" t="s">
        <v>1443</v>
      </c>
      <c r="H29" s="447"/>
      <c r="I29" s="433" t="s">
        <v>513</v>
      </c>
      <c r="J29" s="432"/>
      <c r="K29" s="440"/>
      <c r="L29" s="448">
        <v>600</v>
      </c>
      <c r="M29" s="455" t="s">
        <v>1491</v>
      </c>
    </row>
    <row r="30" spans="1:13" s="421" customFormat="1" ht="204.75" x14ac:dyDescent="0.25">
      <c r="A30" s="433">
        <v>21</v>
      </c>
      <c r="B30" s="436" t="s">
        <v>1485</v>
      </c>
      <c r="C30" s="438" t="s">
        <v>514</v>
      </c>
      <c r="D30" s="215" t="s">
        <v>1489</v>
      </c>
      <c r="E30" s="432" t="s">
        <v>1490</v>
      </c>
      <c r="F30" s="433" t="s">
        <v>513</v>
      </c>
      <c r="G30" s="432" t="s">
        <v>1443</v>
      </c>
      <c r="H30" s="447"/>
      <c r="I30" s="433" t="s">
        <v>513</v>
      </c>
      <c r="J30" s="432"/>
      <c r="K30" s="440"/>
      <c r="L30" s="448">
        <v>100</v>
      </c>
      <c r="M30" s="456" t="s">
        <v>1492</v>
      </c>
    </row>
    <row r="31" spans="1:13" s="421" customFormat="1" ht="204.75" x14ac:dyDescent="0.25">
      <c r="A31" s="433">
        <v>22</v>
      </c>
      <c r="B31" s="436" t="s">
        <v>1485</v>
      </c>
      <c r="C31" s="438" t="s">
        <v>514</v>
      </c>
      <c r="D31" s="215" t="s">
        <v>1489</v>
      </c>
      <c r="E31" s="432" t="s">
        <v>1490</v>
      </c>
      <c r="F31" s="433" t="s">
        <v>513</v>
      </c>
      <c r="G31" s="432" t="s">
        <v>1443</v>
      </c>
      <c r="H31" s="447"/>
      <c r="I31" s="433" t="s">
        <v>513</v>
      </c>
      <c r="J31" s="432"/>
      <c r="K31" s="440"/>
      <c r="L31" s="448">
        <v>100</v>
      </c>
      <c r="M31" s="455" t="s">
        <v>1493</v>
      </c>
    </row>
    <row r="32" spans="1:13" s="421" customFormat="1" ht="204.75" x14ac:dyDescent="0.25">
      <c r="A32" s="433">
        <v>23</v>
      </c>
      <c r="B32" s="436" t="s">
        <v>1485</v>
      </c>
      <c r="C32" s="438" t="s">
        <v>514</v>
      </c>
      <c r="D32" s="215" t="s">
        <v>1489</v>
      </c>
      <c r="E32" s="432" t="s">
        <v>1490</v>
      </c>
      <c r="F32" s="433" t="s">
        <v>513</v>
      </c>
      <c r="G32" s="432" t="s">
        <v>1443</v>
      </c>
      <c r="H32" s="447"/>
      <c r="I32" s="433" t="s">
        <v>513</v>
      </c>
      <c r="J32" s="432"/>
      <c r="K32" s="440"/>
      <c r="L32" s="448">
        <v>100</v>
      </c>
      <c r="M32" s="455" t="s">
        <v>1494</v>
      </c>
    </row>
    <row r="33" spans="1:13" s="421" customFormat="1" ht="157.5" x14ac:dyDescent="0.2">
      <c r="A33" s="433">
        <v>24</v>
      </c>
      <c r="B33" s="436" t="s">
        <v>1485</v>
      </c>
      <c r="C33" s="438" t="s">
        <v>514</v>
      </c>
      <c r="D33" s="215" t="s">
        <v>1495</v>
      </c>
      <c r="E33" s="432" t="s">
        <v>1496</v>
      </c>
      <c r="F33" s="433" t="s">
        <v>513</v>
      </c>
      <c r="G33" s="432" t="s">
        <v>1443</v>
      </c>
      <c r="H33" s="457"/>
      <c r="I33" s="433" t="s">
        <v>513</v>
      </c>
      <c r="J33" s="432"/>
      <c r="K33" s="440"/>
      <c r="L33" s="458">
        <v>400</v>
      </c>
      <c r="M33" s="459" t="s">
        <v>1497</v>
      </c>
    </row>
    <row r="34" spans="1:13" s="421" customFormat="1" ht="191.25" x14ac:dyDescent="0.2">
      <c r="A34" s="433">
        <v>25</v>
      </c>
      <c r="B34" s="436" t="s">
        <v>1485</v>
      </c>
      <c r="C34" s="438" t="s">
        <v>514</v>
      </c>
      <c r="D34" s="215" t="s">
        <v>1495</v>
      </c>
      <c r="E34" s="432" t="s">
        <v>1496</v>
      </c>
      <c r="F34" s="433" t="s">
        <v>513</v>
      </c>
      <c r="G34" s="432" t="s">
        <v>1443</v>
      </c>
      <c r="H34" s="457"/>
      <c r="I34" s="433" t="s">
        <v>513</v>
      </c>
      <c r="J34" s="432"/>
      <c r="K34" s="440"/>
      <c r="L34" s="458">
        <v>150</v>
      </c>
      <c r="M34" s="459" t="s">
        <v>1498</v>
      </c>
    </row>
    <row r="35" spans="1:13" s="421" customFormat="1" ht="213.75" x14ac:dyDescent="0.2">
      <c r="A35" s="433">
        <v>26</v>
      </c>
      <c r="B35" s="436" t="s">
        <v>1485</v>
      </c>
      <c r="C35" s="438" t="s">
        <v>514</v>
      </c>
      <c r="D35" s="215" t="s">
        <v>1495</v>
      </c>
      <c r="E35" s="432" t="s">
        <v>1496</v>
      </c>
      <c r="F35" s="433" t="s">
        <v>513</v>
      </c>
      <c r="G35" s="432" t="s">
        <v>1443</v>
      </c>
      <c r="H35" s="457"/>
      <c r="I35" s="433" t="s">
        <v>513</v>
      </c>
      <c r="J35" s="432"/>
      <c r="K35" s="440"/>
      <c r="L35" s="458">
        <v>350</v>
      </c>
      <c r="M35" s="459" t="s">
        <v>1499</v>
      </c>
    </row>
    <row r="36" spans="1:13" s="421" customFormat="1" ht="180" x14ac:dyDescent="0.2">
      <c r="A36" s="433">
        <v>27</v>
      </c>
      <c r="B36" s="436" t="s">
        <v>1485</v>
      </c>
      <c r="C36" s="438" t="s">
        <v>514</v>
      </c>
      <c r="D36" s="215" t="s">
        <v>1495</v>
      </c>
      <c r="E36" s="432" t="s">
        <v>1496</v>
      </c>
      <c r="F36" s="433" t="s">
        <v>513</v>
      </c>
      <c r="G36" s="432" t="s">
        <v>1443</v>
      </c>
      <c r="H36" s="457"/>
      <c r="I36" s="433" t="s">
        <v>513</v>
      </c>
      <c r="J36" s="432"/>
      <c r="K36" s="440"/>
      <c r="L36" s="458">
        <v>300</v>
      </c>
      <c r="M36" s="459" t="s">
        <v>1500</v>
      </c>
    </row>
    <row r="37" spans="1:13" s="421" customFormat="1" ht="345" x14ac:dyDescent="0.3">
      <c r="A37" s="433">
        <v>28</v>
      </c>
      <c r="B37" s="433" t="s">
        <v>1485</v>
      </c>
      <c r="C37" s="460" t="s">
        <v>514</v>
      </c>
      <c r="D37" s="215" t="s">
        <v>1495</v>
      </c>
      <c r="E37" s="432" t="s">
        <v>1496</v>
      </c>
      <c r="F37" s="433" t="s">
        <v>513</v>
      </c>
      <c r="G37" s="432" t="s">
        <v>1443</v>
      </c>
      <c r="H37" s="461"/>
      <c r="I37" s="433" t="s">
        <v>513</v>
      </c>
      <c r="J37" s="432"/>
      <c r="K37" s="440"/>
      <c r="L37" s="462">
        <v>100</v>
      </c>
      <c r="M37" s="463" t="s">
        <v>1501</v>
      </c>
    </row>
    <row r="38" spans="1:13" s="421" customFormat="1" ht="345" x14ac:dyDescent="0.3">
      <c r="A38" s="433">
        <v>29</v>
      </c>
      <c r="B38" s="433" t="s">
        <v>1485</v>
      </c>
      <c r="C38" s="460" t="s">
        <v>514</v>
      </c>
      <c r="D38" s="215" t="s">
        <v>1495</v>
      </c>
      <c r="E38" s="432" t="s">
        <v>1496</v>
      </c>
      <c r="F38" s="433" t="s">
        <v>513</v>
      </c>
      <c r="G38" s="432" t="s">
        <v>1443</v>
      </c>
      <c r="H38" s="461"/>
      <c r="I38" s="433" t="s">
        <v>513</v>
      </c>
      <c r="J38" s="432"/>
      <c r="K38" s="440"/>
      <c r="L38" s="462">
        <v>300</v>
      </c>
      <c r="M38" s="463" t="s">
        <v>1502</v>
      </c>
    </row>
    <row r="39" spans="1:13" s="421" customFormat="1" ht="306" x14ac:dyDescent="0.2">
      <c r="A39" s="433">
        <v>30</v>
      </c>
      <c r="B39" s="433" t="s">
        <v>1485</v>
      </c>
      <c r="C39" s="460" t="s">
        <v>514</v>
      </c>
      <c r="D39" s="215" t="s">
        <v>1495</v>
      </c>
      <c r="E39" s="432" t="s">
        <v>1496</v>
      </c>
      <c r="F39" s="433" t="s">
        <v>513</v>
      </c>
      <c r="G39" s="432" t="s">
        <v>1443</v>
      </c>
      <c r="H39" s="461"/>
      <c r="I39" s="433" t="s">
        <v>513</v>
      </c>
      <c r="J39" s="432"/>
      <c r="K39" s="440"/>
      <c r="L39" s="462">
        <v>200</v>
      </c>
      <c r="M39" s="453" t="s">
        <v>1503</v>
      </c>
    </row>
    <row r="40" spans="1:13" s="421" customFormat="1" ht="45" x14ac:dyDescent="0.2">
      <c r="A40" s="433">
        <v>31</v>
      </c>
      <c r="B40" s="433"/>
      <c r="C40" s="460"/>
      <c r="D40" s="215"/>
      <c r="E40" s="432"/>
      <c r="F40" s="433" t="s">
        <v>513</v>
      </c>
      <c r="G40" s="432"/>
      <c r="H40" s="461"/>
      <c r="I40" s="433" t="s">
        <v>513</v>
      </c>
      <c r="J40" s="432"/>
      <c r="K40" s="440"/>
      <c r="L40" s="462"/>
      <c r="M40" s="453"/>
    </row>
    <row r="41" spans="1:13" s="421" customFormat="1" ht="140.25" x14ac:dyDescent="0.2">
      <c r="A41" s="433">
        <v>32</v>
      </c>
      <c r="B41" s="433" t="s">
        <v>1504</v>
      </c>
      <c r="C41" s="460" t="s">
        <v>514</v>
      </c>
      <c r="D41" s="215" t="s">
        <v>1505</v>
      </c>
      <c r="E41" s="432">
        <v>420429101</v>
      </c>
      <c r="F41" s="433" t="s">
        <v>513</v>
      </c>
      <c r="G41" s="432" t="s">
        <v>1506</v>
      </c>
      <c r="H41" s="461" t="s">
        <v>1507</v>
      </c>
      <c r="I41" s="433" t="s">
        <v>513</v>
      </c>
      <c r="J41" s="432" t="s">
        <v>1508</v>
      </c>
      <c r="K41" s="440"/>
      <c r="L41" s="462">
        <v>400</v>
      </c>
      <c r="M41" s="453" t="s">
        <v>1509</v>
      </c>
    </row>
    <row r="42" spans="1:13" s="421" customFormat="1" ht="191.25" x14ac:dyDescent="0.2">
      <c r="A42" s="433">
        <v>33</v>
      </c>
      <c r="B42" s="433" t="s">
        <v>1504</v>
      </c>
      <c r="C42" s="460" t="s">
        <v>514</v>
      </c>
      <c r="D42" s="215" t="s">
        <v>1505</v>
      </c>
      <c r="E42" s="432">
        <v>420429101</v>
      </c>
      <c r="F42" s="433" t="s">
        <v>513</v>
      </c>
      <c r="G42" s="432" t="s">
        <v>1506</v>
      </c>
      <c r="H42" s="461"/>
      <c r="I42" s="433" t="s">
        <v>513</v>
      </c>
      <c r="J42" s="432" t="s">
        <v>1508</v>
      </c>
      <c r="K42" s="440"/>
      <c r="L42" s="462">
        <v>1100</v>
      </c>
      <c r="M42" s="454" t="s">
        <v>1510</v>
      </c>
    </row>
    <row r="43" spans="1:13" s="421" customFormat="1" ht="140.25" x14ac:dyDescent="0.2">
      <c r="A43" s="433">
        <v>34</v>
      </c>
      <c r="B43" s="433" t="s">
        <v>1511</v>
      </c>
      <c r="C43" s="460" t="s">
        <v>514</v>
      </c>
      <c r="D43" s="215" t="s">
        <v>1512</v>
      </c>
      <c r="E43" s="432">
        <v>404470363</v>
      </c>
      <c r="F43" s="433" t="s">
        <v>513</v>
      </c>
      <c r="G43" s="432" t="s">
        <v>1506</v>
      </c>
      <c r="H43" s="461" t="s">
        <v>1513</v>
      </c>
      <c r="I43" s="433" t="s">
        <v>513</v>
      </c>
      <c r="J43" s="432" t="s">
        <v>1508</v>
      </c>
      <c r="K43" s="440"/>
      <c r="L43" s="462">
        <v>1000</v>
      </c>
      <c r="M43" s="453" t="s">
        <v>1514</v>
      </c>
    </row>
    <row r="44" spans="1:13" s="421" customFormat="1" ht="318.75" x14ac:dyDescent="0.2">
      <c r="A44" s="433">
        <v>35</v>
      </c>
      <c r="B44" s="433" t="s">
        <v>1511</v>
      </c>
      <c r="C44" s="460" t="s">
        <v>514</v>
      </c>
      <c r="D44" s="215" t="s">
        <v>1512</v>
      </c>
      <c r="E44" s="432">
        <v>404470363</v>
      </c>
      <c r="F44" s="433" t="s">
        <v>513</v>
      </c>
      <c r="G44" s="432" t="s">
        <v>1506</v>
      </c>
      <c r="H44" s="461"/>
      <c r="I44" s="433" t="s">
        <v>513</v>
      </c>
      <c r="J44" s="432" t="s">
        <v>1508</v>
      </c>
      <c r="K44" s="440"/>
      <c r="L44" s="462">
        <v>1000</v>
      </c>
      <c r="M44" s="464" t="s">
        <v>1515</v>
      </c>
    </row>
    <row r="45" spans="1:13" s="421" customFormat="1" ht="267.75" x14ac:dyDescent="0.2">
      <c r="A45" s="433">
        <v>36</v>
      </c>
      <c r="B45" s="433" t="s">
        <v>1516</v>
      </c>
      <c r="C45" s="460" t="s">
        <v>514</v>
      </c>
      <c r="D45" s="215" t="s">
        <v>1517</v>
      </c>
      <c r="E45" s="432">
        <v>419982978</v>
      </c>
      <c r="F45" s="433" t="s">
        <v>513</v>
      </c>
      <c r="G45" s="432" t="s">
        <v>1506</v>
      </c>
      <c r="H45" s="461" t="s">
        <v>1518</v>
      </c>
      <c r="I45" s="433" t="s">
        <v>513</v>
      </c>
      <c r="J45" s="432" t="s">
        <v>1508</v>
      </c>
      <c r="K45" s="440"/>
      <c r="L45" s="462">
        <v>3130</v>
      </c>
      <c r="M45" s="453" t="s">
        <v>1519</v>
      </c>
    </row>
    <row r="46" spans="1:13" s="421" customFormat="1" ht="153" x14ac:dyDescent="0.2">
      <c r="A46" s="433">
        <v>37</v>
      </c>
      <c r="B46" s="433" t="s">
        <v>1516</v>
      </c>
      <c r="C46" s="460" t="s">
        <v>514</v>
      </c>
      <c r="D46" s="215" t="s">
        <v>1479</v>
      </c>
      <c r="E46" s="432">
        <v>402084427</v>
      </c>
      <c r="F46" s="433" t="s">
        <v>513</v>
      </c>
      <c r="G46" s="432" t="s">
        <v>1506</v>
      </c>
      <c r="H46" s="461" t="s">
        <v>1520</v>
      </c>
      <c r="I46" s="433" t="s">
        <v>513</v>
      </c>
      <c r="J46" s="432" t="s">
        <v>1508</v>
      </c>
      <c r="K46" s="440"/>
      <c r="L46" s="462">
        <v>1000</v>
      </c>
      <c r="M46" s="453" t="s">
        <v>1521</v>
      </c>
    </row>
    <row r="47" spans="1:13" s="421" customFormat="1" ht="153" x14ac:dyDescent="0.2">
      <c r="A47" s="433">
        <v>38</v>
      </c>
      <c r="B47" s="433" t="s">
        <v>1511</v>
      </c>
      <c r="C47" s="460" t="s">
        <v>514</v>
      </c>
      <c r="D47" s="215" t="s">
        <v>1522</v>
      </c>
      <c r="E47" s="432">
        <v>412703034</v>
      </c>
      <c r="F47" s="433" t="s">
        <v>513</v>
      </c>
      <c r="G47" s="432" t="s">
        <v>1506</v>
      </c>
      <c r="H47" s="461" t="s">
        <v>1523</v>
      </c>
      <c r="I47" s="433" t="s">
        <v>513</v>
      </c>
      <c r="J47" s="432" t="s">
        <v>1508</v>
      </c>
      <c r="K47" s="440"/>
      <c r="L47" s="462">
        <v>1400</v>
      </c>
      <c r="M47" s="453" t="s">
        <v>1524</v>
      </c>
    </row>
    <row r="48" spans="1:13" s="421" customFormat="1" ht="191.25" x14ac:dyDescent="0.2">
      <c r="A48" s="433">
        <v>39</v>
      </c>
      <c r="B48" s="433" t="s">
        <v>1511</v>
      </c>
      <c r="C48" s="460" t="s">
        <v>514</v>
      </c>
      <c r="D48" s="215" t="s">
        <v>1522</v>
      </c>
      <c r="E48" s="432">
        <v>412703034</v>
      </c>
      <c r="F48" s="433" t="s">
        <v>513</v>
      </c>
      <c r="G48" s="432" t="s">
        <v>1506</v>
      </c>
      <c r="H48" s="461"/>
      <c r="I48" s="433" t="s">
        <v>513</v>
      </c>
      <c r="J48" s="432" t="s">
        <v>1508</v>
      </c>
      <c r="K48" s="440"/>
      <c r="L48" s="462">
        <v>600</v>
      </c>
      <c r="M48" s="454" t="s">
        <v>1525</v>
      </c>
    </row>
    <row r="49" spans="1:13" s="421" customFormat="1" ht="153" x14ac:dyDescent="0.2">
      <c r="A49" s="433">
        <v>40</v>
      </c>
      <c r="B49" s="433" t="s">
        <v>1511</v>
      </c>
      <c r="C49" s="460" t="s">
        <v>514</v>
      </c>
      <c r="D49" s="215" t="s">
        <v>1486</v>
      </c>
      <c r="E49" s="432">
        <v>401951189</v>
      </c>
      <c r="F49" s="433" t="s">
        <v>513</v>
      </c>
      <c r="G49" s="432" t="s">
        <v>1506</v>
      </c>
      <c r="H49" s="461" t="s">
        <v>1526</v>
      </c>
      <c r="I49" s="433" t="s">
        <v>513</v>
      </c>
      <c r="J49" s="432" t="s">
        <v>1508</v>
      </c>
      <c r="K49" s="440"/>
      <c r="L49" s="462">
        <v>600</v>
      </c>
      <c r="M49" s="453" t="s">
        <v>1527</v>
      </c>
    </row>
    <row r="50" spans="1:13" s="421" customFormat="1" ht="165.75" x14ac:dyDescent="0.2">
      <c r="A50" s="433">
        <v>41</v>
      </c>
      <c r="B50" s="433" t="s">
        <v>1511</v>
      </c>
      <c r="C50" s="460" t="s">
        <v>514</v>
      </c>
      <c r="D50" s="215" t="s">
        <v>1528</v>
      </c>
      <c r="E50" s="432">
        <v>441994585</v>
      </c>
      <c r="F50" s="433" t="s">
        <v>513</v>
      </c>
      <c r="G50" s="432" t="s">
        <v>1506</v>
      </c>
      <c r="H50" s="461" t="s">
        <v>1529</v>
      </c>
      <c r="I50" s="433" t="s">
        <v>513</v>
      </c>
      <c r="J50" s="432" t="s">
        <v>1508</v>
      </c>
      <c r="K50" s="440"/>
      <c r="L50" s="462">
        <v>2000</v>
      </c>
      <c r="M50" s="453" t="s">
        <v>1530</v>
      </c>
    </row>
    <row r="51" spans="1:13" s="421" customFormat="1" ht="191.25" x14ac:dyDescent="0.2">
      <c r="A51" s="433">
        <v>42</v>
      </c>
      <c r="B51" s="433" t="s">
        <v>1511</v>
      </c>
      <c r="C51" s="460" t="s">
        <v>514</v>
      </c>
      <c r="D51" s="215" t="s">
        <v>1528</v>
      </c>
      <c r="E51" s="432">
        <v>441994585</v>
      </c>
      <c r="F51" s="433" t="s">
        <v>513</v>
      </c>
      <c r="G51" s="432" t="s">
        <v>1506</v>
      </c>
      <c r="H51" s="461"/>
      <c r="I51" s="433" t="s">
        <v>513</v>
      </c>
      <c r="J51" s="432" t="s">
        <v>1508</v>
      </c>
      <c r="K51" s="440"/>
      <c r="L51" s="462">
        <v>1500</v>
      </c>
      <c r="M51" s="453" t="s">
        <v>1531</v>
      </c>
    </row>
    <row r="52" spans="1:13" s="421" customFormat="1" ht="114.75" x14ac:dyDescent="0.2">
      <c r="A52" s="433">
        <v>43</v>
      </c>
      <c r="B52" s="433" t="s">
        <v>1511</v>
      </c>
      <c r="C52" s="460" t="s">
        <v>1532</v>
      </c>
      <c r="D52" s="215" t="s">
        <v>1528</v>
      </c>
      <c r="E52" s="432">
        <v>441994585</v>
      </c>
      <c r="F52" s="433" t="s">
        <v>513</v>
      </c>
      <c r="G52" s="432" t="s">
        <v>1506</v>
      </c>
      <c r="H52" s="465">
        <v>1000</v>
      </c>
      <c r="I52" s="433" t="s">
        <v>513</v>
      </c>
      <c r="J52" s="432" t="s">
        <v>1533</v>
      </c>
      <c r="K52" s="440">
        <v>1</v>
      </c>
      <c r="L52" s="462">
        <v>1000</v>
      </c>
      <c r="M52" s="454" t="s">
        <v>1534</v>
      </c>
    </row>
    <row r="53" spans="1:13" s="421" customFormat="1" ht="229.5" x14ac:dyDescent="0.2">
      <c r="A53" s="433">
        <v>44</v>
      </c>
      <c r="B53" s="433" t="s">
        <v>1511</v>
      </c>
      <c r="C53" s="460" t="s">
        <v>514</v>
      </c>
      <c r="D53" s="215" t="s">
        <v>1535</v>
      </c>
      <c r="E53" s="432">
        <v>205284789</v>
      </c>
      <c r="F53" s="433" t="s">
        <v>513</v>
      </c>
      <c r="G53" s="432" t="s">
        <v>1506</v>
      </c>
      <c r="H53" s="465"/>
      <c r="I53" s="433" t="s">
        <v>513</v>
      </c>
      <c r="J53" s="432"/>
      <c r="K53" s="440"/>
      <c r="L53" s="462">
        <v>15646.8</v>
      </c>
      <c r="M53" s="454" t="s">
        <v>1536</v>
      </c>
    </row>
    <row r="54" spans="1:13" s="421" customFormat="1" ht="191.25" x14ac:dyDescent="0.2">
      <c r="A54" s="433">
        <v>45</v>
      </c>
      <c r="B54" s="433" t="s">
        <v>1511</v>
      </c>
      <c r="C54" s="460" t="s">
        <v>514</v>
      </c>
      <c r="D54" s="215" t="s">
        <v>1537</v>
      </c>
      <c r="E54" s="432">
        <v>401982217</v>
      </c>
      <c r="F54" s="433" t="s">
        <v>513</v>
      </c>
      <c r="G54" s="432" t="s">
        <v>1506</v>
      </c>
      <c r="H54" s="465"/>
      <c r="I54" s="433" t="s">
        <v>513</v>
      </c>
      <c r="J54" s="432"/>
      <c r="K54" s="440"/>
      <c r="L54" s="462">
        <v>1500</v>
      </c>
      <c r="M54" s="454" t="s">
        <v>1538</v>
      </c>
    </row>
    <row r="55" spans="1:13" s="421" customFormat="1" ht="165.75" x14ac:dyDescent="0.2">
      <c r="A55" s="433">
        <v>46</v>
      </c>
      <c r="B55" s="433" t="s">
        <v>1511</v>
      </c>
      <c r="C55" s="460" t="s">
        <v>514</v>
      </c>
      <c r="D55" s="215" t="s">
        <v>1537</v>
      </c>
      <c r="E55" s="432">
        <v>401982217</v>
      </c>
      <c r="F55" s="433" t="s">
        <v>513</v>
      </c>
      <c r="G55" s="432" t="s">
        <v>1506</v>
      </c>
      <c r="H55" s="465"/>
      <c r="I55" s="433" t="s">
        <v>513</v>
      </c>
      <c r="J55" s="432" t="s">
        <v>1508</v>
      </c>
      <c r="K55" s="440"/>
      <c r="L55" s="462">
        <v>500</v>
      </c>
      <c r="M55" s="453" t="s">
        <v>1539</v>
      </c>
    </row>
    <row r="56" spans="1:13" s="421" customFormat="1" ht="165.75" x14ac:dyDescent="0.2">
      <c r="A56" s="433">
        <v>47</v>
      </c>
      <c r="B56" s="433" t="s">
        <v>1540</v>
      </c>
      <c r="C56" s="460" t="s">
        <v>514</v>
      </c>
      <c r="D56" s="215" t="s">
        <v>1541</v>
      </c>
      <c r="E56" s="432">
        <v>416328307</v>
      </c>
      <c r="F56" s="433" t="s">
        <v>513</v>
      </c>
      <c r="G56" s="432" t="s">
        <v>1506</v>
      </c>
      <c r="H56" s="465" t="s">
        <v>1520</v>
      </c>
      <c r="I56" s="433" t="s">
        <v>513</v>
      </c>
      <c r="J56" s="432" t="s">
        <v>1508</v>
      </c>
      <c r="K56" s="440"/>
      <c r="L56" s="462">
        <v>2000</v>
      </c>
      <c r="M56" s="453" t="s">
        <v>1542</v>
      </c>
    </row>
    <row r="57" spans="1:13" s="421" customFormat="1" ht="191.25" x14ac:dyDescent="0.2">
      <c r="A57" s="433">
        <v>48</v>
      </c>
      <c r="B57" s="433" t="s">
        <v>1540</v>
      </c>
      <c r="C57" s="460" t="s">
        <v>514</v>
      </c>
      <c r="D57" s="215" t="s">
        <v>1541</v>
      </c>
      <c r="E57" s="432">
        <v>416328307</v>
      </c>
      <c r="F57" s="433" t="s">
        <v>513</v>
      </c>
      <c r="G57" s="432" t="s">
        <v>1506</v>
      </c>
      <c r="H57" s="465"/>
      <c r="I57" s="433" t="s">
        <v>513</v>
      </c>
      <c r="J57" s="432" t="s">
        <v>1508</v>
      </c>
      <c r="K57" s="440"/>
      <c r="L57" s="462">
        <v>2000</v>
      </c>
      <c r="M57" s="453" t="s">
        <v>1543</v>
      </c>
    </row>
    <row r="58" spans="1:13" s="421" customFormat="1" ht="210" x14ac:dyDescent="0.25">
      <c r="A58" s="433">
        <v>49</v>
      </c>
      <c r="B58" s="433" t="s">
        <v>1540</v>
      </c>
      <c r="C58" s="460" t="s">
        <v>514</v>
      </c>
      <c r="D58" s="215" t="s">
        <v>1544</v>
      </c>
      <c r="E58" s="432">
        <v>400056265</v>
      </c>
      <c r="F58" s="433" t="s">
        <v>513</v>
      </c>
      <c r="G58" s="432" t="s">
        <v>1506</v>
      </c>
      <c r="H58" s="461" t="s">
        <v>1545</v>
      </c>
      <c r="I58" s="433" t="s">
        <v>513</v>
      </c>
      <c r="J58" s="432" t="s">
        <v>1508</v>
      </c>
      <c r="K58" s="440"/>
      <c r="L58" s="462">
        <v>1500</v>
      </c>
      <c r="M58" s="466" t="s">
        <v>1546</v>
      </c>
    </row>
    <row r="59" spans="1:13" s="421" customFormat="1" ht="225" x14ac:dyDescent="0.3">
      <c r="A59" s="433">
        <v>50</v>
      </c>
      <c r="B59" s="433" t="s">
        <v>1540</v>
      </c>
      <c r="C59" s="460" t="s">
        <v>514</v>
      </c>
      <c r="D59" s="215" t="s">
        <v>1544</v>
      </c>
      <c r="E59" s="432">
        <v>400056265</v>
      </c>
      <c r="F59" s="433" t="s">
        <v>513</v>
      </c>
      <c r="G59" s="432" t="s">
        <v>1506</v>
      </c>
      <c r="H59" s="461"/>
      <c r="I59" s="433" t="s">
        <v>513</v>
      </c>
      <c r="J59" s="432" t="s">
        <v>1508</v>
      </c>
      <c r="K59" s="440"/>
      <c r="L59" s="462">
        <v>1500</v>
      </c>
      <c r="M59" s="463" t="s">
        <v>1547</v>
      </c>
    </row>
    <row r="60" spans="1:13" s="421" customFormat="1" ht="180" x14ac:dyDescent="0.3">
      <c r="A60" s="433">
        <v>51</v>
      </c>
      <c r="B60" s="433" t="s">
        <v>1540</v>
      </c>
      <c r="C60" s="460" t="s">
        <v>514</v>
      </c>
      <c r="D60" s="215" t="s">
        <v>1548</v>
      </c>
      <c r="E60" s="432">
        <v>404961797</v>
      </c>
      <c r="F60" s="433" t="s">
        <v>513</v>
      </c>
      <c r="G60" s="432" t="s">
        <v>1506</v>
      </c>
      <c r="H60" s="461" t="s">
        <v>1549</v>
      </c>
      <c r="I60" s="433" t="s">
        <v>513</v>
      </c>
      <c r="J60" s="432" t="s">
        <v>1508</v>
      </c>
      <c r="K60" s="440"/>
      <c r="L60" s="462">
        <v>1000</v>
      </c>
      <c r="M60" s="463" t="s">
        <v>1550</v>
      </c>
    </row>
    <row r="61" spans="1:13" s="421" customFormat="1" ht="225" x14ac:dyDescent="0.3">
      <c r="A61" s="433">
        <v>52</v>
      </c>
      <c r="B61" s="433" t="s">
        <v>1540</v>
      </c>
      <c r="C61" s="460" t="s">
        <v>514</v>
      </c>
      <c r="D61" s="215" t="s">
        <v>1548</v>
      </c>
      <c r="E61" s="432">
        <v>404961797</v>
      </c>
      <c r="F61" s="433" t="s">
        <v>513</v>
      </c>
      <c r="G61" s="432" t="s">
        <v>1506</v>
      </c>
      <c r="H61" s="461"/>
      <c r="I61" s="433" t="s">
        <v>513</v>
      </c>
      <c r="J61" s="432" t="s">
        <v>1508</v>
      </c>
      <c r="K61" s="440"/>
      <c r="L61" s="462">
        <v>1000</v>
      </c>
      <c r="M61" s="463" t="s">
        <v>1551</v>
      </c>
    </row>
    <row r="62" spans="1:13" s="421" customFormat="1" ht="225" x14ac:dyDescent="0.3">
      <c r="A62" s="433">
        <v>53</v>
      </c>
      <c r="B62" s="433" t="s">
        <v>1511</v>
      </c>
      <c r="C62" s="460" t="s">
        <v>514</v>
      </c>
      <c r="D62" s="215" t="s">
        <v>1471</v>
      </c>
      <c r="E62" s="432">
        <v>206341010</v>
      </c>
      <c r="F62" s="433" t="s">
        <v>513</v>
      </c>
      <c r="G62" s="432" t="s">
        <v>1506</v>
      </c>
      <c r="H62" s="461" t="s">
        <v>1552</v>
      </c>
      <c r="I62" s="433" t="s">
        <v>513</v>
      </c>
      <c r="J62" s="432" t="s">
        <v>1508</v>
      </c>
      <c r="K62" s="440"/>
      <c r="L62" s="462">
        <v>1000</v>
      </c>
      <c r="M62" s="463" t="s">
        <v>1553</v>
      </c>
    </row>
    <row r="63" spans="1:13" s="421" customFormat="1" ht="195" x14ac:dyDescent="0.3">
      <c r="A63" s="433">
        <v>54</v>
      </c>
      <c r="B63" s="433" t="s">
        <v>1511</v>
      </c>
      <c r="C63" s="460" t="s">
        <v>514</v>
      </c>
      <c r="D63" s="215" t="s">
        <v>1468</v>
      </c>
      <c r="E63" s="432">
        <v>405003106</v>
      </c>
      <c r="F63" s="433" t="s">
        <v>513</v>
      </c>
      <c r="G63" s="432" t="s">
        <v>1506</v>
      </c>
      <c r="H63" s="461" t="s">
        <v>1520</v>
      </c>
      <c r="I63" s="433" t="s">
        <v>513</v>
      </c>
      <c r="J63" s="432" t="s">
        <v>1508</v>
      </c>
      <c r="K63" s="440"/>
      <c r="L63" s="462">
        <v>1500</v>
      </c>
      <c r="M63" s="463" t="s">
        <v>1554</v>
      </c>
    </row>
    <row r="64" spans="1:13" s="421" customFormat="1" ht="195" x14ac:dyDescent="0.3">
      <c r="A64" s="433">
        <v>55</v>
      </c>
      <c r="B64" s="433" t="s">
        <v>1511</v>
      </c>
      <c r="C64" s="460" t="s">
        <v>514</v>
      </c>
      <c r="D64" s="215" t="s">
        <v>1446</v>
      </c>
      <c r="E64" s="432">
        <v>404409252</v>
      </c>
      <c r="F64" s="433" t="s">
        <v>513</v>
      </c>
      <c r="G64" s="432" t="s">
        <v>1506</v>
      </c>
      <c r="H64" s="461" t="s">
        <v>1555</v>
      </c>
      <c r="I64" s="433" t="s">
        <v>513</v>
      </c>
      <c r="J64" s="432" t="s">
        <v>1508</v>
      </c>
      <c r="K64" s="440"/>
      <c r="L64" s="462">
        <v>1500</v>
      </c>
      <c r="M64" s="463" t="s">
        <v>1556</v>
      </c>
    </row>
    <row r="65" spans="1:13" s="421" customFormat="1" ht="195" x14ac:dyDescent="0.3">
      <c r="A65" s="433">
        <v>56</v>
      </c>
      <c r="B65" s="433" t="s">
        <v>1504</v>
      </c>
      <c r="C65" s="460" t="s">
        <v>514</v>
      </c>
      <c r="D65" s="215" t="s">
        <v>1557</v>
      </c>
      <c r="E65" s="432">
        <v>400176581</v>
      </c>
      <c r="F65" s="433" t="s">
        <v>513</v>
      </c>
      <c r="G65" s="432" t="s">
        <v>1506</v>
      </c>
      <c r="H65" s="461" t="s">
        <v>1520</v>
      </c>
      <c r="I65" s="433" t="s">
        <v>513</v>
      </c>
      <c r="J65" s="432" t="s">
        <v>1508</v>
      </c>
      <c r="K65" s="440"/>
      <c r="L65" s="462">
        <v>700</v>
      </c>
      <c r="M65" s="463" t="s">
        <v>1558</v>
      </c>
    </row>
    <row r="66" spans="1:13" s="421" customFormat="1" ht="225" x14ac:dyDescent="0.3">
      <c r="A66" s="433">
        <v>57</v>
      </c>
      <c r="B66" s="433" t="s">
        <v>1504</v>
      </c>
      <c r="C66" s="460" t="s">
        <v>514</v>
      </c>
      <c r="D66" s="215" t="s">
        <v>1557</v>
      </c>
      <c r="E66" s="432">
        <v>400176581</v>
      </c>
      <c r="F66" s="433" t="s">
        <v>513</v>
      </c>
      <c r="G66" s="432" t="s">
        <v>1506</v>
      </c>
      <c r="H66" s="461"/>
      <c r="I66" s="433" t="s">
        <v>513</v>
      </c>
      <c r="J66" s="432" t="s">
        <v>1508</v>
      </c>
      <c r="K66" s="440"/>
      <c r="L66" s="462">
        <v>300</v>
      </c>
      <c r="M66" s="463" t="s">
        <v>1551</v>
      </c>
    </row>
    <row r="67" spans="1:13" s="421" customFormat="1" ht="165.75" x14ac:dyDescent="0.2">
      <c r="A67" s="433">
        <v>58</v>
      </c>
      <c r="B67" s="433" t="s">
        <v>1511</v>
      </c>
      <c r="C67" s="460" t="s">
        <v>514</v>
      </c>
      <c r="D67" s="215" t="s">
        <v>1489</v>
      </c>
      <c r="E67" s="432">
        <v>405283562</v>
      </c>
      <c r="F67" s="433" t="s">
        <v>513</v>
      </c>
      <c r="G67" s="432" t="s">
        <v>1506</v>
      </c>
      <c r="H67" s="461" t="s">
        <v>1559</v>
      </c>
      <c r="I67" s="433" t="s">
        <v>513</v>
      </c>
      <c r="J67" s="432" t="s">
        <v>1508</v>
      </c>
      <c r="K67" s="440"/>
      <c r="L67" s="462">
        <v>3000</v>
      </c>
      <c r="M67" s="454" t="s">
        <v>1560</v>
      </c>
    </row>
    <row r="68" spans="1:13" s="421" customFormat="1" ht="195" x14ac:dyDescent="0.3">
      <c r="A68" s="433">
        <v>59</v>
      </c>
      <c r="B68" s="433" t="s">
        <v>1511</v>
      </c>
      <c r="C68" s="460" t="s">
        <v>514</v>
      </c>
      <c r="D68" s="215" t="s">
        <v>1489</v>
      </c>
      <c r="E68" s="432">
        <v>405283562</v>
      </c>
      <c r="F68" s="433" t="s">
        <v>513</v>
      </c>
      <c r="G68" s="432" t="s">
        <v>1506</v>
      </c>
      <c r="H68" s="461" t="s">
        <v>1559</v>
      </c>
      <c r="I68" s="433" t="s">
        <v>513</v>
      </c>
      <c r="J68" s="432" t="s">
        <v>1508</v>
      </c>
      <c r="K68" s="440"/>
      <c r="L68" s="462">
        <v>1500</v>
      </c>
      <c r="M68" s="467" t="s">
        <v>1561</v>
      </c>
    </row>
    <row r="69" spans="1:13" s="421" customFormat="1" ht="175.5" x14ac:dyDescent="0.2">
      <c r="A69" s="433">
        <v>60</v>
      </c>
      <c r="B69" s="436" t="s">
        <v>1511</v>
      </c>
      <c r="C69" s="438" t="s">
        <v>514</v>
      </c>
      <c r="D69" s="468" t="s">
        <v>1489</v>
      </c>
      <c r="E69" s="407">
        <v>405283562</v>
      </c>
      <c r="F69" s="433" t="s">
        <v>513</v>
      </c>
      <c r="G69" s="432" t="s">
        <v>1506</v>
      </c>
      <c r="H69" s="469" t="s">
        <v>1559</v>
      </c>
      <c r="I69" s="433" t="s">
        <v>513</v>
      </c>
      <c r="J69" s="407" t="s">
        <v>1508</v>
      </c>
      <c r="K69" s="470"/>
      <c r="L69" s="458">
        <v>1500</v>
      </c>
      <c r="M69" s="471" t="s">
        <v>1562</v>
      </c>
    </row>
    <row r="70" spans="1:13" s="421" customFormat="1" ht="175.5" x14ac:dyDescent="0.2">
      <c r="A70" s="433">
        <v>61</v>
      </c>
      <c r="B70" s="436" t="s">
        <v>1511</v>
      </c>
      <c r="C70" s="438" t="s">
        <v>514</v>
      </c>
      <c r="D70" s="215" t="s">
        <v>1489</v>
      </c>
      <c r="E70" s="432">
        <v>405283562</v>
      </c>
      <c r="F70" s="433" t="s">
        <v>513</v>
      </c>
      <c r="G70" s="432" t="s">
        <v>1506</v>
      </c>
      <c r="H70" s="469" t="s">
        <v>1559</v>
      </c>
      <c r="I70" s="433" t="s">
        <v>513</v>
      </c>
      <c r="J70" s="432" t="s">
        <v>1508</v>
      </c>
      <c r="K70" s="440"/>
      <c r="L70" s="458">
        <v>1000</v>
      </c>
      <c r="M70" s="471" t="s">
        <v>1563</v>
      </c>
    </row>
    <row r="71" spans="1:13" s="421" customFormat="1" ht="202.5" x14ac:dyDescent="0.2">
      <c r="A71" s="433">
        <v>62</v>
      </c>
      <c r="B71" s="436" t="s">
        <v>1511</v>
      </c>
      <c r="C71" s="438" t="s">
        <v>514</v>
      </c>
      <c r="D71" s="215" t="s">
        <v>1489</v>
      </c>
      <c r="E71" s="432">
        <v>405283562</v>
      </c>
      <c r="F71" s="433" t="s">
        <v>513</v>
      </c>
      <c r="G71" s="432" t="s">
        <v>1506</v>
      </c>
      <c r="H71" s="469"/>
      <c r="I71" s="433" t="s">
        <v>513</v>
      </c>
      <c r="J71" s="432" t="s">
        <v>1508</v>
      </c>
      <c r="K71" s="440"/>
      <c r="L71" s="458">
        <v>1200</v>
      </c>
      <c r="M71" s="471" t="s">
        <v>1564</v>
      </c>
    </row>
    <row r="72" spans="1:13" s="421" customFormat="1" ht="202.5" x14ac:dyDescent="0.2">
      <c r="A72" s="433">
        <v>63</v>
      </c>
      <c r="B72" s="436" t="s">
        <v>1511</v>
      </c>
      <c r="C72" s="438" t="s">
        <v>514</v>
      </c>
      <c r="D72" s="215" t="s">
        <v>1489</v>
      </c>
      <c r="E72" s="432">
        <v>405283562</v>
      </c>
      <c r="F72" s="433" t="s">
        <v>513</v>
      </c>
      <c r="G72" s="432" t="s">
        <v>1506</v>
      </c>
      <c r="H72" s="469"/>
      <c r="I72" s="433" t="s">
        <v>513</v>
      </c>
      <c r="J72" s="432" t="s">
        <v>1508</v>
      </c>
      <c r="K72" s="440"/>
      <c r="L72" s="458">
        <v>800</v>
      </c>
      <c r="M72" s="471" t="s">
        <v>1565</v>
      </c>
    </row>
    <row r="73" spans="1:13" s="421" customFormat="1" ht="202.5" x14ac:dyDescent="0.2">
      <c r="A73" s="433">
        <v>64</v>
      </c>
      <c r="B73" s="436" t="s">
        <v>1511</v>
      </c>
      <c r="C73" s="438" t="s">
        <v>514</v>
      </c>
      <c r="D73" s="215" t="s">
        <v>1489</v>
      </c>
      <c r="E73" s="432">
        <v>405283562</v>
      </c>
      <c r="F73" s="433" t="s">
        <v>513</v>
      </c>
      <c r="G73" s="432" t="s">
        <v>1506</v>
      </c>
      <c r="H73" s="469"/>
      <c r="I73" s="433" t="s">
        <v>513</v>
      </c>
      <c r="J73" s="432" t="s">
        <v>1508</v>
      </c>
      <c r="K73" s="440"/>
      <c r="L73" s="458">
        <v>500</v>
      </c>
      <c r="M73" s="471" t="s">
        <v>1566</v>
      </c>
    </row>
    <row r="74" spans="1:13" s="421" customFormat="1" ht="202.5" x14ac:dyDescent="0.2">
      <c r="A74" s="433">
        <v>65</v>
      </c>
      <c r="B74" s="436" t="s">
        <v>1511</v>
      </c>
      <c r="C74" s="438" t="s">
        <v>514</v>
      </c>
      <c r="D74" s="215" t="s">
        <v>1489</v>
      </c>
      <c r="E74" s="432">
        <v>405283562</v>
      </c>
      <c r="F74" s="433" t="s">
        <v>513</v>
      </c>
      <c r="G74" s="432" t="s">
        <v>1506</v>
      </c>
      <c r="H74" s="469"/>
      <c r="I74" s="433" t="s">
        <v>513</v>
      </c>
      <c r="J74" s="432" t="s">
        <v>1508</v>
      </c>
      <c r="K74" s="440"/>
      <c r="L74" s="458">
        <v>500</v>
      </c>
      <c r="M74" s="471" t="s">
        <v>1567</v>
      </c>
    </row>
    <row r="75" spans="1:13" s="421" customFormat="1" ht="162" x14ac:dyDescent="0.2">
      <c r="A75" s="433">
        <v>66</v>
      </c>
      <c r="B75" s="436" t="s">
        <v>1504</v>
      </c>
      <c r="C75" s="438" t="s">
        <v>514</v>
      </c>
      <c r="D75" s="215" t="s">
        <v>1568</v>
      </c>
      <c r="E75" s="432">
        <v>419987161</v>
      </c>
      <c r="F75" s="433" t="s">
        <v>513</v>
      </c>
      <c r="G75" s="432" t="s">
        <v>1506</v>
      </c>
      <c r="H75" s="469" t="s">
        <v>1569</v>
      </c>
      <c r="I75" s="433" t="s">
        <v>513</v>
      </c>
      <c r="J75" s="432" t="s">
        <v>1508</v>
      </c>
      <c r="K75" s="440"/>
      <c r="L75" s="458">
        <v>500</v>
      </c>
      <c r="M75" s="471" t="s">
        <v>1570</v>
      </c>
    </row>
    <row r="76" spans="1:13" s="421" customFormat="1" ht="189" x14ac:dyDescent="0.2">
      <c r="A76" s="433">
        <v>67</v>
      </c>
      <c r="B76" s="436" t="s">
        <v>1504</v>
      </c>
      <c r="C76" s="438" t="s">
        <v>514</v>
      </c>
      <c r="D76" s="215" t="s">
        <v>1568</v>
      </c>
      <c r="E76" s="432">
        <v>419987161</v>
      </c>
      <c r="F76" s="433" t="s">
        <v>513</v>
      </c>
      <c r="G76" s="432" t="s">
        <v>1506</v>
      </c>
      <c r="H76" s="469"/>
      <c r="I76" s="433" t="s">
        <v>513</v>
      </c>
      <c r="J76" s="432" t="s">
        <v>1508</v>
      </c>
      <c r="K76" s="440"/>
      <c r="L76" s="458">
        <v>500</v>
      </c>
      <c r="M76" s="471" t="s">
        <v>1571</v>
      </c>
    </row>
    <row r="77" spans="1:13" s="421" customFormat="1" ht="175.5" x14ac:dyDescent="0.2">
      <c r="A77" s="433">
        <v>68</v>
      </c>
      <c r="B77" s="436" t="s">
        <v>1504</v>
      </c>
      <c r="C77" s="438" t="s">
        <v>514</v>
      </c>
      <c r="D77" s="215" t="s">
        <v>1568</v>
      </c>
      <c r="E77" s="432">
        <v>419987161</v>
      </c>
      <c r="F77" s="433" t="s">
        <v>513</v>
      </c>
      <c r="G77" s="432" t="s">
        <v>1506</v>
      </c>
      <c r="H77" s="469"/>
      <c r="I77" s="433" t="s">
        <v>513</v>
      </c>
      <c r="J77" s="432" t="s">
        <v>1508</v>
      </c>
      <c r="K77" s="440"/>
      <c r="L77" s="458">
        <v>1000</v>
      </c>
      <c r="M77" s="471" t="s">
        <v>1572</v>
      </c>
    </row>
    <row r="78" spans="1:13" s="421" customFormat="1" ht="175.5" x14ac:dyDescent="0.2">
      <c r="A78" s="433">
        <v>69</v>
      </c>
      <c r="B78" s="436" t="s">
        <v>1511</v>
      </c>
      <c r="C78" s="438" t="s">
        <v>514</v>
      </c>
      <c r="D78" s="215" t="s">
        <v>1573</v>
      </c>
      <c r="E78" s="432">
        <v>405156762</v>
      </c>
      <c r="F78" s="433" t="s">
        <v>513</v>
      </c>
      <c r="G78" s="432" t="s">
        <v>1506</v>
      </c>
      <c r="H78" s="469" t="s">
        <v>1574</v>
      </c>
      <c r="I78" s="433" t="s">
        <v>513</v>
      </c>
      <c r="J78" s="432" t="s">
        <v>1508</v>
      </c>
      <c r="K78" s="440"/>
      <c r="L78" s="458">
        <v>2000</v>
      </c>
      <c r="M78" s="471" t="s">
        <v>1575</v>
      </c>
    </row>
    <row r="79" spans="1:13" s="421" customFormat="1" ht="202.5" x14ac:dyDescent="0.2">
      <c r="A79" s="433">
        <v>70</v>
      </c>
      <c r="B79" s="436" t="s">
        <v>1511</v>
      </c>
      <c r="C79" s="438" t="s">
        <v>514</v>
      </c>
      <c r="D79" s="215" t="s">
        <v>1573</v>
      </c>
      <c r="E79" s="432">
        <v>405156762</v>
      </c>
      <c r="F79" s="433" t="s">
        <v>513</v>
      </c>
      <c r="G79" s="432" t="s">
        <v>1506</v>
      </c>
      <c r="H79" s="469"/>
      <c r="I79" s="433" t="s">
        <v>513</v>
      </c>
      <c r="J79" s="432" t="s">
        <v>1508</v>
      </c>
      <c r="K79" s="440"/>
      <c r="L79" s="458">
        <v>1000</v>
      </c>
      <c r="M79" s="471" t="s">
        <v>1576</v>
      </c>
    </row>
    <row r="80" spans="1:13" s="421" customFormat="1" ht="162" x14ac:dyDescent="0.2">
      <c r="A80" s="433">
        <v>71</v>
      </c>
      <c r="B80" s="436" t="s">
        <v>1540</v>
      </c>
      <c r="C80" s="438" t="s">
        <v>514</v>
      </c>
      <c r="D80" s="215" t="s">
        <v>1577</v>
      </c>
      <c r="E80" s="432">
        <v>434171184</v>
      </c>
      <c r="F80" s="433" t="s">
        <v>513</v>
      </c>
      <c r="G80" s="432" t="s">
        <v>1506</v>
      </c>
      <c r="H80" s="469" t="s">
        <v>1578</v>
      </c>
      <c r="I80" s="433" t="s">
        <v>513</v>
      </c>
      <c r="J80" s="432" t="s">
        <v>1508</v>
      </c>
      <c r="K80" s="440"/>
      <c r="L80" s="458">
        <v>1200</v>
      </c>
      <c r="M80" s="471" t="s">
        <v>1579</v>
      </c>
    </row>
    <row r="81" spans="1:13" s="421" customFormat="1" ht="189" x14ac:dyDescent="0.2">
      <c r="A81" s="433">
        <v>72</v>
      </c>
      <c r="B81" s="436" t="s">
        <v>1540</v>
      </c>
      <c r="C81" s="438" t="s">
        <v>514</v>
      </c>
      <c r="D81" s="215" t="s">
        <v>1577</v>
      </c>
      <c r="E81" s="432">
        <v>434171184</v>
      </c>
      <c r="F81" s="433" t="s">
        <v>513</v>
      </c>
      <c r="G81" s="432" t="s">
        <v>1506</v>
      </c>
      <c r="H81" s="469"/>
      <c r="I81" s="433" t="s">
        <v>513</v>
      </c>
      <c r="J81" s="432" t="s">
        <v>1508</v>
      </c>
      <c r="K81" s="440"/>
      <c r="L81" s="458">
        <v>1300</v>
      </c>
      <c r="M81" s="471" t="s">
        <v>1580</v>
      </c>
    </row>
    <row r="82" spans="1:13" s="421" customFormat="1" ht="175.5" x14ac:dyDescent="0.2">
      <c r="A82" s="433">
        <v>73</v>
      </c>
      <c r="B82" s="436" t="s">
        <v>1511</v>
      </c>
      <c r="C82" s="438" t="s">
        <v>514</v>
      </c>
      <c r="D82" s="215" t="s">
        <v>1462</v>
      </c>
      <c r="E82" s="432">
        <v>404413773</v>
      </c>
      <c r="F82" s="433" t="s">
        <v>513</v>
      </c>
      <c r="G82" s="432" t="s">
        <v>1506</v>
      </c>
      <c r="H82" s="469" t="s">
        <v>1581</v>
      </c>
      <c r="I82" s="433" t="s">
        <v>513</v>
      </c>
      <c r="J82" s="432" t="s">
        <v>1508</v>
      </c>
      <c r="K82" s="440"/>
      <c r="L82" s="458">
        <v>500</v>
      </c>
      <c r="M82" s="471" t="s">
        <v>1582</v>
      </c>
    </row>
    <row r="83" spans="1:13" s="421" customFormat="1" ht="162" x14ac:dyDescent="0.2">
      <c r="A83" s="433">
        <v>74</v>
      </c>
      <c r="B83" s="436" t="s">
        <v>1511</v>
      </c>
      <c r="C83" s="438" t="s">
        <v>514</v>
      </c>
      <c r="D83" s="215" t="s">
        <v>1453</v>
      </c>
      <c r="E83" s="432">
        <v>415593414</v>
      </c>
      <c r="F83" s="433" t="s">
        <v>513</v>
      </c>
      <c r="G83" s="432" t="s">
        <v>1506</v>
      </c>
      <c r="H83" s="469" t="s">
        <v>1581</v>
      </c>
      <c r="I83" s="433" t="s">
        <v>513</v>
      </c>
      <c r="J83" s="432" t="s">
        <v>1508</v>
      </c>
      <c r="K83" s="440"/>
      <c r="L83" s="458">
        <v>500</v>
      </c>
      <c r="M83" s="471" t="s">
        <v>1583</v>
      </c>
    </row>
    <row r="84" spans="1:13" s="421" customFormat="1" ht="175.5" x14ac:dyDescent="0.2">
      <c r="A84" s="433">
        <v>75</v>
      </c>
      <c r="B84" s="436" t="s">
        <v>1504</v>
      </c>
      <c r="C84" s="438" t="s">
        <v>514</v>
      </c>
      <c r="D84" s="215" t="s">
        <v>1584</v>
      </c>
      <c r="E84" s="432">
        <v>212919797</v>
      </c>
      <c r="F84" s="433" t="s">
        <v>513</v>
      </c>
      <c r="G84" s="432" t="s">
        <v>1506</v>
      </c>
      <c r="H84" s="469" t="s">
        <v>1520</v>
      </c>
      <c r="I84" s="433" t="s">
        <v>513</v>
      </c>
      <c r="J84" s="432" t="s">
        <v>1508</v>
      </c>
      <c r="K84" s="440"/>
      <c r="L84" s="458">
        <v>2000</v>
      </c>
      <c r="M84" s="471" t="s">
        <v>1585</v>
      </c>
    </row>
    <row r="85" spans="1:13" s="421" customFormat="1" ht="225" x14ac:dyDescent="0.2">
      <c r="A85" s="433">
        <v>76</v>
      </c>
      <c r="B85" s="436" t="s">
        <v>1504</v>
      </c>
      <c r="C85" s="438" t="s">
        <v>514</v>
      </c>
      <c r="D85" s="215" t="s">
        <v>1584</v>
      </c>
      <c r="E85" s="432">
        <v>212919797</v>
      </c>
      <c r="F85" s="433" t="s">
        <v>513</v>
      </c>
      <c r="G85" s="432" t="s">
        <v>1506</v>
      </c>
      <c r="H85" s="472"/>
      <c r="I85" s="433" t="s">
        <v>513</v>
      </c>
      <c r="J85" s="432" t="s">
        <v>1508</v>
      </c>
      <c r="K85" s="440"/>
      <c r="L85" s="479">
        <v>1000</v>
      </c>
      <c r="M85" s="473" t="s">
        <v>1586</v>
      </c>
    </row>
    <row r="86" spans="1:13" s="421" customFormat="1" ht="195" x14ac:dyDescent="0.2">
      <c r="A86" s="433">
        <v>77</v>
      </c>
      <c r="B86" s="436" t="s">
        <v>1504</v>
      </c>
      <c r="C86" s="438" t="s">
        <v>514</v>
      </c>
      <c r="D86" s="215" t="s">
        <v>1456</v>
      </c>
      <c r="E86" s="432">
        <v>406146237</v>
      </c>
      <c r="F86" s="433" t="s">
        <v>513</v>
      </c>
      <c r="G86" s="432" t="s">
        <v>1506</v>
      </c>
      <c r="H86" s="472" t="s">
        <v>1587</v>
      </c>
      <c r="I86" s="433" t="s">
        <v>513</v>
      </c>
      <c r="J86" s="432" t="s">
        <v>1508</v>
      </c>
      <c r="K86" s="440"/>
      <c r="L86" s="479">
        <v>1000</v>
      </c>
      <c r="M86" s="473" t="s">
        <v>1588</v>
      </c>
    </row>
    <row r="87" spans="1:13" s="421" customFormat="1" ht="225" x14ac:dyDescent="0.2">
      <c r="A87" s="433">
        <v>78</v>
      </c>
      <c r="B87" s="436" t="s">
        <v>1504</v>
      </c>
      <c r="C87" s="438" t="s">
        <v>514</v>
      </c>
      <c r="D87" s="215" t="s">
        <v>1456</v>
      </c>
      <c r="E87" s="432">
        <v>406146237</v>
      </c>
      <c r="F87" s="433" t="s">
        <v>513</v>
      </c>
      <c r="G87" s="432" t="s">
        <v>1589</v>
      </c>
      <c r="H87" s="472"/>
      <c r="I87" s="433" t="s">
        <v>513</v>
      </c>
      <c r="J87" s="432" t="s">
        <v>1508</v>
      </c>
      <c r="K87" s="440"/>
      <c r="L87" s="479">
        <v>1000</v>
      </c>
      <c r="M87" s="473" t="s">
        <v>1590</v>
      </c>
    </row>
    <row r="88" spans="1:13" s="421" customFormat="1" ht="165.75" x14ac:dyDescent="0.2">
      <c r="A88" s="433">
        <v>79</v>
      </c>
      <c r="B88" s="436" t="s">
        <v>1511</v>
      </c>
      <c r="C88" s="438" t="s">
        <v>514</v>
      </c>
      <c r="D88" s="215" t="s">
        <v>1591</v>
      </c>
      <c r="E88" s="432">
        <v>212822775</v>
      </c>
      <c r="F88" s="433" t="s">
        <v>513</v>
      </c>
      <c r="G88" s="432" t="s">
        <v>1592</v>
      </c>
      <c r="H88" s="472"/>
      <c r="I88" s="433" t="s">
        <v>513</v>
      </c>
      <c r="J88" s="432" t="s">
        <v>1508</v>
      </c>
      <c r="K88" s="440"/>
      <c r="L88" s="479">
        <v>1200</v>
      </c>
      <c r="M88" s="474" t="s">
        <v>1593</v>
      </c>
    </row>
    <row r="89" spans="1:13" s="421" customFormat="1" ht="191.25" x14ac:dyDescent="0.2">
      <c r="A89" s="433">
        <v>80</v>
      </c>
      <c r="B89" s="436" t="s">
        <v>1511</v>
      </c>
      <c r="C89" s="438" t="s">
        <v>514</v>
      </c>
      <c r="D89" s="215" t="s">
        <v>1591</v>
      </c>
      <c r="E89" s="432">
        <v>212822775</v>
      </c>
      <c r="F89" s="433" t="s">
        <v>513</v>
      </c>
      <c r="G89" s="432" t="s">
        <v>1506</v>
      </c>
      <c r="H89" s="475"/>
      <c r="I89" s="433" t="s">
        <v>513</v>
      </c>
      <c r="J89" s="432" t="s">
        <v>1508</v>
      </c>
      <c r="K89" s="440"/>
      <c r="L89" s="462">
        <v>1200</v>
      </c>
      <c r="M89" s="476" t="s">
        <v>1594</v>
      </c>
    </row>
    <row r="90" spans="1:13" s="421" customFormat="1" ht="153" x14ac:dyDescent="0.2">
      <c r="A90" s="433">
        <v>81</v>
      </c>
      <c r="B90" s="436" t="s">
        <v>1511</v>
      </c>
      <c r="C90" s="438" t="s">
        <v>514</v>
      </c>
      <c r="D90" s="215" t="s">
        <v>1595</v>
      </c>
      <c r="E90" s="432">
        <v>402006468</v>
      </c>
      <c r="F90" s="433" t="s">
        <v>513</v>
      </c>
      <c r="G90" s="432" t="s">
        <v>1506</v>
      </c>
      <c r="H90" s="475" t="s">
        <v>1520</v>
      </c>
      <c r="I90" s="433" t="s">
        <v>513</v>
      </c>
      <c r="J90" s="432" t="s">
        <v>1508</v>
      </c>
      <c r="K90" s="440"/>
      <c r="L90" s="462">
        <v>1400</v>
      </c>
      <c r="M90" s="476" t="s">
        <v>1596</v>
      </c>
    </row>
    <row r="91" spans="1:13" s="421" customFormat="1" ht="165.75" x14ac:dyDescent="0.2">
      <c r="A91" s="433">
        <v>82</v>
      </c>
      <c r="B91" s="436" t="s">
        <v>1511</v>
      </c>
      <c r="C91" s="438" t="s">
        <v>514</v>
      </c>
      <c r="D91" s="215" t="s">
        <v>1595</v>
      </c>
      <c r="E91" s="432">
        <v>402006468</v>
      </c>
      <c r="F91" s="433" t="s">
        <v>513</v>
      </c>
      <c r="G91" s="432" t="s">
        <v>1506</v>
      </c>
      <c r="H91" s="475" t="s">
        <v>1520</v>
      </c>
      <c r="I91" s="433" t="s">
        <v>513</v>
      </c>
      <c r="J91" s="432" t="s">
        <v>1508</v>
      </c>
      <c r="K91" s="440"/>
      <c r="L91" s="462">
        <v>1100</v>
      </c>
      <c r="M91" s="476" t="s">
        <v>1597</v>
      </c>
    </row>
    <row r="92" spans="1:13" s="421" customFormat="1" ht="165.75" x14ac:dyDescent="0.2">
      <c r="A92" s="433">
        <v>83</v>
      </c>
      <c r="B92" s="436" t="s">
        <v>1511</v>
      </c>
      <c r="C92" s="438" t="s">
        <v>514</v>
      </c>
      <c r="D92" s="215" t="s">
        <v>1598</v>
      </c>
      <c r="E92" s="432">
        <v>211323735</v>
      </c>
      <c r="F92" s="433" t="s">
        <v>513</v>
      </c>
      <c r="G92" s="432" t="s">
        <v>1506</v>
      </c>
      <c r="H92" s="477" t="s">
        <v>1599</v>
      </c>
      <c r="I92" s="433" t="s">
        <v>513</v>
      </c>
      <c r="J92" s="432" t="s">
        <v>1508</v>
      </c>
      <c r="K92" s="440"/>
      <c r="L92" s="462">
        <v>600</v>
      </c>
      <c r="M92" s="476" t="s">
        <v>1600</v>
      </c>
    </row>
    <row r="93" spans="1:13" s="421" customFormat="1" ht="191.25" x14ac:dyDescent="0.2">
      <c r="A93" s="433">
        <v>84</v>
      </c>
      <c r="B93" s="436" t="s">
        <v>1511</v>
      </c>
      <c r="C93" s="438" t="s">
        <v>514</v>
      </c>
      <c r="D93" s="215" t="s">
        <v>1598</v>
      </c>
      <c r="E93" s="432">
        <v>211323735</v>
      </c>
      <c r="F93" s="433" t="s">
        <v>513</v>
      </c>
      <c r="G93" s="432" t="s">
        <v>1506</v>
      </c>
      <c r="H93" s="477"/>
      <c r="I93" s="433" t="s">
        <v>513</v>
      </c>
      <c r="J93" s="432" t="s">
        <v>1508</v>
      </c>
      <c r="K93" s="440"/>
      <c r="L93" s="462">
        <v>600</v>
      </c>
      <c r="M93" s="476" t="s">
        <v>1601</v>
      </c>
    </row>
    <row r="94" spans="1:13" s="421" customFormat="1" ht="153" x14ac:dyDescent="0.2">
      <c r="A94" s="433">
        <v>85</v>
      </c>
      <c r="B94" s="436" t="s">
        <v>1511</v>
      </c>
      <c r="C94" s="438" t="s">
        <v>514</v>
      </c>
      <c r="D94" s="215" t="s">
        <v>1459</v>
      </c>
      <c r="E94" s="432">
        <v>400188541</v>
      </c>
      <c r="F94" s="433" t="s">
        <v>513</v>
      </c>
      <c r="G94" s="432" t="s">
        <v>1506</v>
      </c>
      <c r="H94" s="444" t="s">
        <v>1520</v>
      </c>
      <c r="I94" s="433" t="s">
        <v>513</v>
      </c>
      <c r="J94" s="432" t="s">
        <v>1508</v>
      </c>
      <c r="K94" s="440"/>
      <c r="L94" s="478">
        <v>500</v>
      </c>
      <c r="M94" s="476" t="s">
        <v>1602</v>
      </c>
    </row>
    <row r="95" spans="1:13" s="421" customFormat="1" ht="165.75" x14ac:dyDescent="0.2">
      <c r="A95" s="433">
        <v>86</v>
      </c>
      <c r="B95" s="436" t="s">
        <v>1511</v>
      </c>
      <c r="C95" s="438" t="s">
        <v>514</v>
      </c>
      <c r="D95" s="215" t="s">
        <v>1441</v>
      </c>
      <c r="E95" s="432">
        <v>404473814</v>
      </c>
      <c r="F95" s="433" t="s">
        <v>513</v>
      </c>
      <c r="G95" s="432" t="s">
        <v>1506</v>
      </c>
      <c r="H95" s="444" t="s">
        <v>1603</v>
      </c>
      <c r="I95" s="433" t="s">
        <v>513</v>
      </c>
      <c r="J95" s="432" t="s">
        <v>1508</v>
      </c>
      <c r="K95" s="440"/>
      <c r="L95" s="478">
        <v>750</v>
      </c>
      <c r="M95" s="476" t="s">
        <v>1604</v>
      </c>
    </row>
    <row r="96" spans="1:13" s="421" customFormat="1" ht="165.75" x14ac:dyDescent="0.2">
      <c r="A96" s="433">
        <v>87</v>
      </c>
      <c r="B96" s="436" t="s">
        <v>1511</v>
      </c>
      <c r="C96" s="438" t="s">
        <v>514</v>
      </c>
      <c r="D96" s="215" t="s">
        <v>1441</v>
      </c>
      <c r="E96" s="432">
        <v>404473814</v>
      </c>
      <c r="F96" s="433" t="s">
        <v>513</v>
      </c>
      <c r="G96" s="432" t="s">
        <v>1506</v>
      </c>
      <c r="H96" s="444" t="s">
        <v>1605</v>
      </c>
      <c r="I96" s="433" t="s">
        <v>513</v>
      </c>
      <c r="J96" s="432" t="s">
        <v>1508</v>
      </c>
      <c r="K96" s="440"/>
      <c r="L96" s="478">
        <v>750</v>
      </c>
      <c r="M96" s="476" t="s">
        <v>1606</v>
      </c>
    </row>
    <row r="97" spans="1:13" s="421" customFormat="1" ht="165.75" x14ac:dyDescent="0.2">
      <c r="A97" s="433">
        <v>88</v>
      </c>
      <c r="B97" s="436" t="s">
        <v>1511</v>
      </c>
      <c r="C97" s="438" t="s">
        <v>514</v>
      </c>
      <c r="D97" s="215" t="s">
        <v>1441</v>
      </c>
      <c r="E97" s="432">
        <v>404473814</v>
      </c>
      <c r="F97" s="433" t="s">
        <v>513</v>
      </c>
      <c r="G97" s="432" t="s">
        <v>1506</v>
      </c>
      <c r="H97" s="444" t="s">
        <v>1607</v>
      </c>
      <c r="I97" s="433" t="s">
        <v>513</v>
      </c>
      <c r="J97" s="432" t="s">
        <v>1508</v>
      </c>
      <c r="K97" s="440"/>
      <c r="L97" s="478">
        <v>750</v>
      </c>
      <c r="M97" s="476" t="s">
        <v>1608</v>
      </c>
    </row>
    <row r="98" spans="1:13" s="421" customFormat="1" ht="165.75" x14ac:dyDescent="0.2">
      <c r="A98" s="433">
        <v>89</v>
      </c>
      <c r="B98" s="436" t="s">
        <v>1511</v>
      </c>
      <c r="C98" s="438" t="s">
        <v>514</v>
      </c>
      <c r="D98" s="215" t="s">
        <v>1441</v>
      </c>
      <c r="E98" s="432">
        <v>404473814</v>
      </c>
      <c r="F98" s="433" t="s">
        <v>513</v>
      </c>
      <c r="G98" s="432" t="s">
        <v>1506</v>
      </c>
      <c r="H98" s="444" t="s">
        <v>1607</v>
      </c>
      <c r="I98" s="433" t="s">
        <v>513</v>
      </c>
      <c r="J98" s="432" t="s">
        <v>1508</v>
      </c>
      <c r="K98" s="440"/>
      <c r="L98" s="478">
        <v>750</v>
      </c>
      <c r="M98" s="476" t="s">
        <v>1609</v>
      </c>
    </row>
    <row r="99" spans="1:13" s="421" customFormat="1" ht="153" x14ac:dyDescent="0.2">
      <c r="A99" s="433">
        <v>90</v>
      </c>
      <c r="B99" s="436" t="s">
        <v>1511</v>
      </c>
      <c r="C99" s="438" t="s">
        <v>514</v>
      </c>
      <c r="D99" s="215" t="s">
        <v>1610</v>
      </c>
      <c r="E99" s="432">
        <v>205271971</v>
      </c>
      <c r="F99" s="433" t="s">
        <v>513</v>
      </c>
      <c r="G99" s="432" t="s">
        <v>1506</v>
      </c>
      <c r="H99" s="444" t="s">
        <v>1611</v>
      </c>
      <c r="I99" s="433" t="s">
        <v>513</v>
      </c>
      <c r="J99" s="432" t="s">
        <v>1508</v>
      </c>
      <c r="K99" s="440"/>
      <c r="L99" s="478">
        <v>1500</v>
      </c>
      <c r="M99" s="476" t="s">
        <v>1612</v>
      </c>
    </row>
    <row r="100" spans="1:13" s="421" customFormat="1" ht="267.75" x14ac:dyDescent="0.2">
      <c r="A100" s="433">
        <v>91</v>
      </c>
      <c r="B100" s="436" t="s">
        <v>1511</v>
      </c>
      <c r="C100" s="438" t="s">
        <v>514</v>
      </c>
      <c r="D100" s="215" t="s">
        <v>1610</v>
      </c>
      <c r="E100" s="432">
        <v>205271971</v>
      </c>
      <c r="F100" s="433" t="s">
        <v>513</v>
      </c>
      <c r="G100" s="432" t="s">
        <v>1506</v>
      </c>
      <c r="H100" s="444"/>
      <c r="I100" s="433" t="s">
        <v>513</v>
      </c>
      <c r="J100" s="432" t="s">
        <v>1508</v>
      </c>
      <c r="K100" s="440"/>
      <c r="L100" s="478">
        <v>300</v>
      </c>
      <c r="M100" s="476" t="s">
        <v>1613</v>
      </c>
    </row>
    <row r="101" spans="1:13" s="421" customFormat="1" ht="60" x14ac:dyDescent="0.2">
      <c r="A101" s="433">
        <v>92</v>
      </c>
      <c r="B101" s="436" t="s">
        <v>1614</v>
      </c>
      <c r="C101" s="438" t="s">
        <v>1615</v>
      </c>
      <c r="D101" s="215" t="s">
        <v>1616</v>
      </c>
      <c r="E101" s="432">
        <v>219995600</v>
      </c>
      <c r="F101" s="433" t="s">
        <v>513</v>
      </c>
      <c r="G101" s="432" t="s">
        <v>1617</v>
      </c>
      <c r="H101" s="444"/>
      <c r="I101" s="433" t="s">
        <v>513</v>
      </c>
      <c r="J101" s="432"/>
      <c r="K101" s="440"/>
      <c r="L101" s="478">
        <v>43000</v>
      </c>
      <c r="M101" s="476" t="s">
        <v>1618</v>
      </c>
    </row>
    <row r="102" spans="1:13" s="421" customFormat="1" ht="51" x14ac:dyDescent="0.2">
      <c r="A102" s="433">
        <v>93</v>
      </c>
      <c r="B102" s="480" t="s">
        <v>1619</v>
      </c>
      <c r="C102" s="438" t="s">
        <v>1615</v>
      </c>
      <c r="D102" s="481" t="s">
        <v>1620</v>
      </c>
      <c r="E102" s="482">
        <v>234230178</v>
      </c>
      <c r="F102" s="482" t="s">
        <v>513</v>
      </c>
      <c r="G102" s="482" t="s">
        <v>1617</v>
      </c>
      <c r="H102" s="444"/>
      <c r="I102" s="482" t="s">
        <v>513</v>
      </c>
      <c r="J102" s="482"/>
      <c r="K102" s="483"/>
      <c r="L102" s="441">
        <v>15000</v>
      </c>
      <c r="M102" s="484" t="s">
        <v>1618</v>
      </c>
    </row>
    <row r="103" spans="1:13" s="421" customFormat="1" ht="51" x14ac:dyDescent="0.2">
      <c r="A103" s="433">
        <v>94</v>
      </c>
      <c r="B103" s="436" t="s">
        <v>1619</v>
      </c>
      <c r="C103" s="438" t="s">
        <v>1615</v>
      </c>
      <c r="D103" s="485" t="s">
        <v>1621</v>
      </c>
      <c r="E103" s="486">
        <v>212678093</v>
      </c>
      <c r="F103" s="433" t="s">
        <v>513</v>
      </c>
      <c r="G103" s="432" t="s">
        <v>1617</v>
      </c>
      <c r="H103" s="444"/>
      <c r="I103" s="433" t="s">
        <v>513</v>
      </c>
      <c r="J103" s="432"/>
      <c r="K103" s="440"/>
      <c r="L103" s="487">
        <v>25000</v>
      </c>
      <c r="M103" s="485" t="s">
        <v>1618</v>
      </c>
    </row>
    <row r="104" spans="1:13" s="421" customFormat="1" ht="45" x14ac:dyDescent="0.2">
      <c r="A104" s="433">
        <v>95</v>
      </c>
      <c r="B104" s="436" t="s">
        <v>1619</v>
      </c>
      <c r="C104" s="438" t="s">
        <v>1615</v>
      </c>
      <c r="D104" s="485" t="s">
        <v>1622</v>
      </c>
      <c r="E104" s="486">
        <v>215599323</v>
      </c>
      <c r="F104" s="433" t="s">
        <v>513</v>
      </c>
      <c r="G104" s="432" t="s">
        <v>1617</v>
      </c>
      <c r="H104" s="444"/>
      <c r="I104" s="433" t="s">
        <v>513</v>
      </c>
      <c r="J104" s="432"/>
      <c r="K104" s="440"/>
      <c r="L104" s="487">
        <v>10000</v>
      </c>
      <c r="M104" s="485" t="s">
        <v>1623</v>
      </c>
    </row>
    <row r="105" spans="1:13" s="421" customFormat="1" ht="51" x14ac:dyDescent="0.2">
      <c r="A105" s="433">
        <v>96</v>
      </c>
      <c r="B105" s="436" t="s">
        <v>1619</v>
      </c>
      <c r="C105" s="438" t="s">
        <v>1615</v>
      </c>
      <c r="D105" s="485" t="s">
        <v>1624</v>
      </c>
      <c r="E105" s="486">
        <v>230031195</v>
      </c>
      <c r="F105" s="433" t="s">
        <v>513</v>
      </c>
      <c r="G105" s="432" t="s">
        <v>1617</v>
      </c>
      <c r="H105" s="444"/>
      <c r="I105" s="433" t="s">
        <v>513</v>
      </c>
      <c r="J105" s="432"/>
      <c r="K105" s="440"/>
      <c r="L105" s="487">
        <v>9000</v>
      </c>
      <c r="M105" s="485" t="s">
        <v>1618</v>
      </c>
    </row>
    <row r="106" spans="1:13" s="421" customFormat="1" ht="51" x14ac:dyDescent="0.2">
      <c r="A106" s="433">
        <v>97</v>
      </c>
      <c r="B106" s="436" t="s">
        <v>1625</v>
      </c>
      <c r="C106" s="438" t="s">
        <v>1615</v>
      </c>
      <c r="D106" s="485" t="s">
        <v>1626</v>
      </c>
      <c r="E106" s="486">
        <v>245414680</v>
      </c>
      <c r="F106" s="433" t="s">
        <v>513</v>
      </c>
      <c r="G106" s="432" t="s">
        <v>1617</v>
      </c>
      <c r="H106" s="444"/>
      <c r="I106" s="433" t="s">
        <v>513</v>
      </c>
      <c r="J106" s="432" t="s">
        <v>1508</v>
      </c>
      <c r="K106" s="440"/>
      <c r="L106" s="487">
        <v>17500</v>
      </c>
      <c r="M106" s="485" t="s">
        <v>1618</v>
      </c>
    </row>
    <row r="107" spans="1:13" s="421" customFormat="1" ht="102" x14ac:dyDescent="0.2">
      <c r="A107" s="433">
        <v>98</v>
      </c>
      <c r="B107" s="436" t="s">
        <v>1627</v>
      </c>
      <c r="C107" s="438" t="s">
        <v>1532</v>
      </c>
      <c r="D107" s="485" t="s">
        <v>1628</v>
      </c>
      <c r="E107" s="486">
        <v>203863792</v>
      </c>
      <c r="F107" s="433" t="s">
        <v>513</v>
      </c>
      <c r="G107" s="432" t="s">
        <v>1629</v>
      </c>
      <c r="H107" s="444">
        <v>2500</v>
      </c>
      <c r="I107" s="433" t="s">
        <v>513</v>
      </c>
      <c r="J107" s="432" t="s">
        <v>1438</v>
      </c>
      <c r="K107" s="440"/>
      <c r="L107" s="487">
        <v>2000</v>
      </c>
      <c r="M107" s="485" t="s">
        <v>1630</v>
      </c>
    </row>
    <row r="108" spans="1:13" s="421" customFormat="1" ht="89.25" x14ac:dyDescent="0.2">
      <c r="A108" s="433">
        <v>99</v>
      </c>
      <c r="B108" s="436" t="s">
        <v>1631</v>
      </c>
      <c r="C108" s="438" t="s">
        <v>329</v>
      </c>
      <c r="D108" s="485" t="s">
        <v>1632</v>
      </c>
      <c r="E108" s="486">
        <v>1013001181</v>
      </c>
      <c r="F108" s="433" t="s">
        <v>513</v>
      </c>
      <c r="G108" s="432" t="s">
        <v>1631</v>
      </c>
      <c r="H108" s="444"/>
      <c r="I108" s="433" t="s">
        <v>513</v>
      </c>
      <c r="J108" s="432"/>
      <c r="K108" s="440"/>
      <c r="L108" s="487">
        <v>382.66</v>
      </c>
      <c r="M108" s="485" t="s">
        <v>1633</v>
      </c>
    </row>
    <row r="109" spans="1:13" s="421" customFormat="1" ht="63.75" x14ac:dyDescent="0.2">
      <c r="A109" s="433">
        <v>100</v>
      </c>
      <c r="B109" s="436"/>
      <c r="C109" s="438" t="s">
        <v>329</v>
      </c>
      <c r="D109" s="485" t="s">
        <v>1326</v>
      </c>
      <c r="E109" s="486">
        <v>404379294</v>
      </c>
      <c r="F109" s="433" t="s">
        <v>513</v>
      </c>
      <c r="G109" s="432"/>
      <c r="H109" s="444"/>
      <c r="I109" s="433" t="s">
        <v>513</v>
      </c>
      <c r="J109" s="432"/>
      <c r="K109" s="440"/>
      <c r="L109" s="487">
        <v>6906.74</v>
      </c>
      <c r="M109" s="485" t="s">
        <v>1634</v>
      </c>
    </row>
    <row r="110" spans="1:13" s="421" customFormat="1" ht="63.75" x14ac:dyDescent="0.2">
      <c r="A110" s="433">
        <v>101</v>
      </c>
      <c r="B110" s="436" t="s">
        <v>1627</v>
      </c>
      <c r="C110" s="438" t="s">
        <v>329</v>
      </c>
      <c r="D110" s="485" t="s">
        <v>1635</v>
      </c>
      <c r="E110" s="486">
        <v>204876606</v>
      </c>
      <c r="F110" s="433" t="s">
        <v>513</v>
      </c>
      <c r="G110" s="432" t="s">
        <v>1636</v>
      </c>
      <c r="H110" s="444"/>
      <c r="I110" s="433" t="s">
        <v>513</v>
      </c>
      <c r="J110" s="432"/>
      <c r="K110" s="440"/>
      <c r="L110" s="487">
        <v>2000</v>
      </c>
      <c r="M110" s="485" t="s">
        <v>1637</v>
      </c>
    </row>
    <row r="111" spans="1:13" s="421" customFormat="1" ht="45" x14ac:dyDescent="0.2">
      <c r="A111" s="433">
        <v>102</v>
      </c>
      <c r="B111" s="436"/>
      <c r="C111" s="438" t="s">
        <v>514</v>
      </c>
      <c r="D111" s="485" t="s">
        <v>515</v>
      </c>
      <c r="E111" s="486"/>
      <c r="F111" s="433" t="s">
        <v>513</v>
      </c>
      <c r="G111" s="432" t="s">
        <v>516</v>
      </c>
      <c r="H111" s="444"/>
      <c r="I111" s="433" t="s">
        <v>513</v>
      </c>
      <c r="J111" s="432"/>
      <c r="K111" s="440"/>
      <c r="L111" s="487">
        <v>7191.26</v>
      </c>
      <c r="M111" s="485"/>
    </row>
    <row r="112" spans="1:13" s="421" customFormat="1" ht="15" x14ac:dyDescent="0.2">
      <c r="A112" s="433">
        <v>103</v>
      </c>
      <c r="B112" s="436"/>
      <c r="C112" s="438"/>
      <c r="D112" s="485"/>
      <c r="E112" s="486"/>
      <c r="F112" s="433"/>
      <c r="G112" s="432"/>
      <c r="H112" s="444"/>
      <c r="I112" s="433"/>
      <c r="J112" s="432"/>
      <c r="K112" s="440"/>
      <c r="L112" s="487"/>
      <c r="M112" s="485"/>
    </row>
    <row r="113" spans="1:13" s="421" customFormat="1" ht="15" x14ac:dyDescent="0.2">
      <c r="A113" s="433">
        <v>104</v>
      </c>
      <c r="B113" s="436"/>
      <c r="C113" s="438"/>
      <c r="D113" s="485"/>
      <c r="E113" s="486"/>
      <c r="F113" s="433"/>
      <c r="G113" s="432"/>
      <c r="H113" s="444"/>
      <c r="I113" s="433"/>
      <c r="J113" s="432"/>
      <c r="K113" s="440"/>
      <c r="L113" s="487"/>
      <c r="M113" s="485"/>
    </row>
    <row r="114" spans="1:13" s="421" customFormat="1" ht="15" x14ac:dyDescent="0.2">
      <c r="A114" s="433">
        <v>105</v>
      </c>
      <c r="B114" s="436"/>
      <c r="C114" s="438"/>
      <c r="D114" s="485"/>
      <c r="E114" s="486"/>
      <c r="F114" s="433"/>
      <c r="G114" s="432"/>
      <c r="H114" s="444"/>
      <c r="I114" s="433"/>
      <c r="J114" s="432"/>
      <c r="K114" s="440"/>
      <c r="L114" s="487"/>
      <c r="M114" s="485"/>
    </row>
    <row r="115" spans="1:13" s="421" customFormat="1" ht="15" x14ac:dyDescent="0.2">
      <c r="A115" s="433"/>
      <c r="B115" s="436"/>
      <c r="C115" s="329"/>
      <c r="D115" s="432"/>
      <c r="E115" s="432"/>
      <c r="F115" s="432"/>
      <c r="G115" s="432"/>
      <c r="H115" s="432"/>
      <c r="I115" s="432"/>
      <c r="J115" s="432"/>
      <c r="K115" s="431"/>
      <c r="L115" s="431"/>
      <c r="M115" s="432"/>
    </row>
    <row r="116" spans="1:13" ht="15" x14ac:dyDescent="0.2">
      <c r="A116" s="85" t="s">
        <v>259</v>
      </c>
      <c r="B116" s="407"/>
      <c r="C116" s="329"/>
      <c r="D116" s="85"/>
      <c r="E116" s="85"/>
      <c r="F116" s="85"/>
      <c r="G116" s="85"/>
      <c r="H116" s="85"/>
      <c r="I116" s="85"/>
      <c r="J116" s="85"/>
      <c r="K116" s="4"/>
      <c r="L116" s="4"/>
      <c r="M116" s="85"/>
    </row>
    <row r="117" spans="1:13" ht="15" x14ac:dyDescent="0.3">
      <c r="A117" s="85"/>
      <c r="B117" s="407"/>
      <c r="C117" s="329"/>
      <c r="D117" s="97"/>
      <c r="E117" s="97"/>
      <c r="F117" s="97"/>
      <c r="G117" s="97"/>
      <c r="H117" s="85"/>
      <c r="I117" s="85"/>
      <c r="J117" s="85"/>
      <c r="K117" s="85" t="s">
        <v>423</v>
      </c>
      <c r="L117" s="84">
        <f>SUM(L10:L116)</f>
        <v>232877.46</v>
      </c>
      <c r="M117" s="85"/>
    </row>
    <row r="118" spans="1:13" ht="15" x14ac:dyDescent="0.3">
      <c r="A118" s="204"/>
      <c r="B118" s="204"/>
      <c r="C118" s="204"/>
      <c r="D118" s="204"/>
      <c r="E118" s="204"/>
      <c r="F118" s="204"/>
      <c r="G118" s="204"/>
      <c r="H118" s="204"/>
      <c r="I118" s="204"/>
      <c r="J118" s="204"/>
      <c r="K118" s="204"/>
      <c r="L118" s="176"/>
    </row>
    <row r="119" spans="1:13" ht="15" x14ac:dyDescent="0.3">
      <c r="A119" s="205" t="s">
        <v>424</v>
      </c>
      <c r="B119" s="205"/>
      <c r="C119" s="205"/>
      <c r="D119" s="204"/>
      <c r="E119" s="204"/>
      <c r="F119" s="204"/>
      <c r="G119" s="204"/>
      <c r="H119" s="204"/>
      <c r="I119" s="204"/>
      <c r="J119" s="204"/>
      <c r="K119" s="204"/>
      <c r="L119" s="176"/>
    </row>
    <row r="120" spans="1:13" ht="15" x14ac:dyDescent="0.3">
      <c r="A120" s="205" t="s">
        <v>425</v>
      </c>
      <c r="B120" s="205"/>
      <c r="C120" s="205"/>
      <c r="D120" s="204"/>
      <c r="E120" s="204"/>
      <c r="F120" s="204"/>
      <c r="G120" s="204"/>
      <c r="H120" s="204"/>
      <c r="I120" s="204"/>
      <c r="J120" s="204"/>
      <c r="K120" s="204"/>
      <c r="L120" s="176"/>
    </row>
    <row r="121" spans="1:13" ht="15" x14ac:dyDescent="0.3">
      <c r="A121" s="193" t="s">
        <v>426</v>
      </c>
      <c r="B121" s="193"/>
      <c r="C121" s="205"/>
      <c r="D121" s="176"/>
      <c r="E121" s="176"/>
      <c r="F121" s="176"/>
      <c r="G121" s="176"/>
      <c r="H121" s="176"/>
      <c r="I121" s="176"/>
      <c r="J121" s="176"/>
      <c r="K121" s="176"/>
      <c r="L121" s="176"/>
    </row>
    <row r="122" spans="1:13" ht="15" x14ac:dyDescent="0.3">
      <c r="A122" s="193" t="s">
        <v>427</v>
      </c>
      <c r="B122" s="193"/>
      <c r="C122" s="205"/>
      <c r="D122" s="176"/>
      <c r="E122" s="176"/>
      <c r="F122" s="176"/>
      <c r="G122" s="176"/>
      <c r="H122" s="176"/>
      <c r="I122" s="176"/>
      <c r="J122" s="176"/>
      <c r="K122" s="176"/>
      <c r="L122" s="176"/>
    </row>
    <row r="123" spans="1:13" ht="15" customHeight="1" x14ac:dyDescent="0.2">
      <c r="A123" s="523" t="s">
        <v>442</v>
      </c>
      <c r="B123" s="523"/>
      <c r="C123" s="523"/>
      <c r="D123" s="523"/>
      <c r="E123" s="523"/>
      <c r="F123" s="523"/>
      <c r="G123" s="523"/>
      <c r="H123" s="523"/>
      <c r="I123" s="523"/>
      <c r="J123" s="523"/>
      <c r="K123" s="523"/>
      <c r="L123" s="523"/>
    </row>
    <row r="124" spans="1:13" ht="15" customHeight="1" x14ac:dyDescent="0.2">
      <c r="A124" s="523"/>
      <c r="B124" s="523"/>
      <c r="C124" s="523"/>
      <c r="D124" s="523"/>
      <c r="E124" s="523"/>
      <c r="F124" s="523"/>
      <c r="G124" s="523"/>
      <c r="H124" s="523"/>
      <c r="I124" s="523"/>
      <c r="J124" s="523"/>
      <c r="K124" s="523"/>
      <c r="L124" s="523"/>
    </row>
    <row r="125" spans="1:13" ht="12.75" customHeight="1" x14ac:dyDescent="0.2">
      <c r="A125" s="349"/>
      <c r="B125" s="349"/>
      <c r="C125" s="349"/>
      <c r="D125" s="349"/>
      <c r="E125" s="349"/>
      <c r="F125" s="349"/>
      <c r="G125" s="349"/>
      <c r="H125" s="349"/>
      <c r="I125" s="349"/>
      <c r="J125" s="349"/>
      <c r="K125" s="349"/>
      <c r="L125" s="349"/>
    </row>
    <row r="126" spans="1:13" ht="15" x14ac:dyDescent="0.3">
      <c r="A126" s="519" t="s">
        <v>96</v>
      </c>
      <c r="B126" s="519"/>
      <c r="C126" s="519"/>
      <c r="D126" s="330"/>
      <c r="E126" s="331"/>
      <c r="F126" s="331"/>
      <c r="G126" s="330"/>
      <c r="H126" s="330"/>
      <c r="I126" s="330"/>
      <c r="J126" s="330"/>
      <c r="K126" s="330"/>
      <c r="L126" s="176"/>
    </row>
    <row r="127" spans="1:13" ht="15" x14ac:dyDescent="0.3">
      <c r="A127" s="330"/>
      <c r="B127" s="330"/>
      <c r="C127" s="331"/>
      <c r="D127" s="330"/>
      <c r="E127" s="331"/>
      <c r="F127" s="331"/>
      <c r="G127" s="330"/>
      <c r="H127" s="330"/>
      <c r="I127" s="330"/>
      <c r="J127" s="330"/>
      <c r="K127" s="332"/>
      <c r="L127" s="176"/>
    </row>
    <row r="128" spans="1:13" ht="15" customHeight="1" x14ac:dyDescent="0.3">
      <c r="A128" s="330"/>
      <c r="B128" s="330"/>
      <c r="C128" s="331"/>
      <c r="D128" s="520" t="s">
        <v>251</v>
      </c>
      <c r="E128" s="520"/>
      <c r="F128" s="333"/>
      <c r="G128" s="334"/>
      <c r="H128" s="521" t="s">
        <v>428</v>
      </c>
      <c r="I128" s="521"/>
      <c r="J128" s="521"/>
      <c r="K128" s="335"/>
      <c r="L128" s="176"/>
    </row>
    <row r="129" spans="1:12" ht="15" x14ac:dyDescent="0.3">
      <c r="A129" s="330"/>
      <c r="B129" s="330"/>
      <c r="C129" s="331"/>
      <c r="D129" s="330"/>
      <c r="E129" s="331"/>
      <c r="F129" s="331"/>
      <c r="G129" s="330"/>
      <c r="H129" s="522"/>
      <c r="I129" s="522"/>
      <c r="J129" s="522"/>
      <c r="K129" s="335"/>
      <c r="L129" s="176"/>
    </row>
    <row r="130" spans="1:12" ht="15" x14ac:dyDescent="0.3">
      <c r="A130" s="330"/>
      <c r="B130" s="330"/>
      <c r="C130" s="331"/>
      <c r="D130" s="517" t="s">
        <v>127</v>
      </c>
      <c r="E130" s="517"/>
      <c r="F130" s="333"/>
      <c r="G130" s="334"/>
      <c r="H130" s="330"/>
      <c r="I130" s="330"/>
      <c r="J130" s="330"/>
      <c r="K130" s="330"/>
      <c r="L130" s="176"/>
    </row>
  </sheetData>
  <mergeCells count="7">
    <mergeCell ref="D130:E130"/>
    <mergeCell ref="A2:E2"/>
    <mergeCell ref="L3:M3"/>
    <mergeCell ref="A126:C126"/>
    <mergeCell ref="D128:E128"/>
    <mergeCell ref="H128:J129"/>
    <mergeCell ref="A123:L124"/>
  </mergeCells>
  <dataValidations count="1">
    <dataValidation type="list" allowBlank="1" showInputMessage="1" showErrorMessage="1" sqref="C10:C117">
      <formula1>"სატელევიზიო რეკლამის ხარჯი,ბეჭდური რეკლამი ხარჯი,ინტერნეტ-რეკლამს ხრჯი,ბრენდირებული აქსესუარებით რკლამის ხარჯი,სხვა სარეკლამო ხარჯები,ბილბორდი,ლაით ბოქსი,ქუჩაში დამონტაჟებული ეკრანი,სატრანსპორტო საშუალებებზე განთავსებული რეკლამა, რადიო რეკლამა"</formula1>
    </dataValidation>
  </dataValidations>
  <printOptions gridLines="1"/>
  <pageMargins left="0.19684820647419099" right="0.19684820647419099" top="0.19684820647419099" bottom="0.19684820647419099" header="0.15748031496063" footer="0.15748031496063"/>
  <pageSetup scale="62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93"/>
  <sheetViews>
    <sheetView showGridLines="0" view="pageBreakPreview" topLeftCell="A7" zoomScale="80" zoomScaleNormal="100" zoomScaleSheetLayoutView="80" workbookViewId="0">
      <selection activeCell="K18" sqref="K18"/>
    </sheetView>
  </sheetViews>
  <sheetFormatPr defaultRowHeight="15" x14ac:dyDescent="0.3"/>
  <cols>
    <col min="1" max="1" width="12.85546875" style="29" customWidth="1"/>
    <col min="2" max="2" width="65.5703125" style="28" customWidth="1"/>
    <col min="3" max="4" width="14.85546875" style="2" customWidth="1"/>
    <col min="5" max="5" width="0.85546875" style="2" customWidth="1"/>
    <col min="6" max="16384" width="9.140625" style="2"/>
  </cols>
  <sheetData>
    <row r="1" spans="1:10" x14ac:dyDescent="0.3">
      <c r="A1" s="72" t="s">
        <v>212</v>
      </c>
      <c r="B1" s="119"/>
      <c r="C1" s="524" t="s">
        <v>186</v>
      </c>
      <c r="D1" s="524"/>
      <c r="E1" s="103"/>
    </row>
    <row r="2" spans="1:10" x14ac:dyDescent="0.3">
      <c r="A2" s="74" t="s">
        <v>128</v>
      </c>
      <c r="B2" s="119"/>
      <c r="C2" s="75"/>
      <c r="D2" s="201" t="str">
        <f>'ფორმა N1'!L2</f>
        <v>10,04-30,04,2019</v>
      </c>
      <c r="E2" s="103"/>
    </row>
    <row r="3" spans="1:10" x14ac:dyDescent="0.3">
      <c r="A3" s="114"/>
      <c r="B3" s="119"/>
      <c r="C3" s="75"/>
      <c r="D3" s="75"/>
      <c r="E3" s="103"/>
    </row>
    <row r="4" spans="1:10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106"/>
    </row>
    <row r="5" spans="1:10" x14ac:dyDescent="0.3">
      <c r="A5" s="117" t="str">
        <f>'ფორმა N1'!A5</f>
        <v>მპგ ქართული ოცნება დემოკრატიული საქართველო</v>
      </c>
      <c r="B5" s="118"/>
      <c r="C5" s="118"/>
      <c r="D5" s="59"/>
      <c r="E5" s="106"/>
    </row>
    <row r="6" spans="1:10" x14ac:dyDescent="0.3">
      <c r="A6" s="75"/>
      <c r="B6" s="74"/>
      <c r="C6" s="74"/>
      <c r="D6" s="74"/>
      <c r="E6" s="106"/>
    </row>
    <row r="7" spans="1:10" x14ac:dyDescent="0.3">
      <c r="A7" s="113"/>
      <c r="B7" s="120"/>
      <c r="C7" s="121"/>
      <c r="D7" s="121"/>
      <c r="E7" s="103"/>
    </row>
    <row r="8" spans="1:10" ht="45" x14ac:dyDescent="0.3">
      <c r="A8" s="122" t="s">
        <v>101</v>
      </c>
      <c r="B8" s="122" t="s">
        <v>178</v>
      </c>
      <c r="C8" s="122" t="s">
        <v>286</v>
      </c>
      <c r="D8" s="122" t="s">
        <v>240</v>
      </c>
      <c r="E8" s="103"/>
    </row>
    <row r="9" spans="1:10" x14ac:dyDescent="0.3">
      <c r="A9" s="49"/>
      <c r="B9" s="50"/>
      <c r="C9" s="150"/>
      <c r="D9" s="150"/>
      <c r="E9" s="103"/>
    </row>
    <row r="10" spans="1:10" x14ac:dyDescent="0.3">
      <c r="A10" s="51" t="s">
        <v>179</v>
      </c>
      <c r="B10" s="52"/>
      <c r="C10" s="414">
        <f>SUM(C11,C34)</f>
        <v>1278837.1900000002</v>
      </c>
      <c r="D10" s="414">
        <f>SUM(D11,D34)</f>
        <v>1365355.5399999998</v>
      </c>
      <c r="E10" s="103"/>
    </row>
    <row r="11" spans="1:10" x14ac:dyDescent="0.3">
      <c r="A11" s="53" t="s">
        <v>180</v>
      </c>
      <c r="B11" s="54"/>
      <c r="C11" s="423">
        <f>SUM(C12:C32)</f>
        <v>1064606.1000000001</v>
      </c>
      <c r="D11" s="423">
        <f>SUM(D12:D32)</f>
        <v>1153668.1499999999</v>
      </c>
      <c r="E11" s="103"/>
      <c r="G11" s="425">
        <f>C10+'ფორმა N2'!C9+'ფორმა N3'!C9-'ფორმა N4'!C11-'ფორმა N5'!C9</f>
        <v>1074811.4800000002</v>
      </c>
      <c r="H11" s="425">
        <f>G11+G47</f>
        <v>1365356.8500000003</v>
      </c>
      <c r="J11" s="425"/>
    </row>
    <row r="12" spans="1:10" x14ac:dyDescent="0.3">
      <c r="A12" s="57">
        <v>1110</v>
      </c>
      <c r="B12" s="56" t="s">
        <v>130</v>
      </c>
      <c r="C12" s="8"/>
      <c r="D12" s="8"/>
      <c r="E12" s="103"/>
      <c r="H12" s="425">
        <f>H11-D10</f>
        <v>1.3100000005215406</v>
      </c>
      <c r="J12" s="425"/>
    </row>
    <row r="13" spans="1:10" x14ac:dyDescent="0.3">
      <c r="A13" s="57">
        <v>1120</v>
      </c>
      <c r="B13" s="56" t="s">
        <v>131</v>
      </c>
      <c r="C13" s="8"/>
      <c r="D13" s="8"/>
      <c r="E13" s="103"/>
      <c r="J13" s="425"/>
    </row>
    <row r="14" spans="1:10" x14ac:dyDescent="0.3">
      <c r="A14" s="57">
        <v>1211</v>
      </c>
      <c r="B14" s="56" t="s">
        <v>132</v>
      </c>
      <c r="C14" s="422">
        <v>22397</v>
      </c>
      <c r="D14" s="494">
        <v>9717.18</v>
      </c>
      <c r="E14" s="103"/>
      <c r="G14" s="425">
        <f>C14+C18+'ფორმა N2'!D9+'ფორმა N3'!D9-'ფორმა N4'!D11-'ფორმა N5'!D9</f>
        <v>22879.010000000068</v>
      </c>
      <c r="H14" s="425"/>
    </row>
    <row r="15" spans="1:10" x14ac:dyDescent="0.3">
      <c r="A15" s="57">
        <v>1212</v>
      </c>
      <c r="B15" s="56" t="s">
        <v>133</v>
      </c>
      <c r="C15" s="422"/>
      <c r="D15" s="494"/>
      <c r="E15" s="103"/>
      <c r="G15" s="425">
        <f>G14-D14-D18</f>
        <v>0.14000000006672053</v>
      </c>
      <c r="H15" s="425"/>
    </row>
    <row r="16" spans="1:10" x14ac:dyDescent="0.3">
      <c r="A16" s="57">
        <v>1213</v>
      </c>
      <c r="B16" s="56" t="s">
        <v>134</v>
      </c>
      <c r="C16" s="422"/>
      <c r="D16" s="494"/>
      <c r="E16" s="103"/>
    </row>
    <row r="17" spans="1:5" x14ac:dyDescent="0.3">
      <c r="A17" s="57">
        <v>1214</v>
      </c>
      <c r="B17" s="56" t="s">
        <v>135</v>
      </c>
      <c r="C17" s="422"/>
      <c r="D17" s="494"/>
      <c r="E17" s="103"/>
    </row>
    <row r="18" spans="1:5" x14ac:dyDescent="0.3">
      <c r="A18" s="57">
        <v>1215</v>
      </c>
      <c r="B18" s="56" t="s">
        <v>136</v>
      </c>
      <c r="C18" s="422">
        <f>14963.08+1103.61+537.86</f>
        <v>16604.55</v>
      </c>
      <c r="D18" s="494">
        <f>11524.1+1097.45+540.14</f>
        <v>13161.69</v>
      </c>
      <c r="E18" s="103"/>
    </row>
    <row r="19" spans="1:5" x14ac:dyDescent="0.3">
      <c r="A19" s="57">
        <v>1300</v>
      </c>
      <c r="B19" s="56" t="s">
        <v>137</v>
      </c>
      <c r="C19" s="8"/>
      <c r="D19" s="437"/>
      <c r="E19" s="103"/>
    </row>
    <row r="20" spans="1:5" x14ac:dyDescent="0.3">
      <c r="A20" s="57">
        <v>1410</v>
      </c>
      <c r="B20" s="56" t="s">
        <v>138</v>
      </c>
      <c r="C20" s="8"/>
      <c r="D20" s="437"/>
      <c r="E20" s="103"/>
    </row>
    <row r="21" spans="1:5" x14ac:dyDescent="0.3">
      <c r="A21" s="57">
        <v>1421</v>
      </c>
      <c r="B21" s="56" t="s">
        <v>139</v>
      </c>
      <c r="C21" s="8"/>
      <c r="D21" s="437"/>
      <c r="E21" s="103"/>
    </row>
    <row r="22" spans="1:5" x14ac:dyDescent="0.3">
      <c r="A22" s="57">
        <v>1422</v>
      </c>
      <c r="B22" s="56" t="s">
        <v>140</v>
      </c>
      <c r="C22" s="8"/>
      <c r="D22" s="437"/>
      <c r="E22" s="103"/>
    </row>
    <row r="23" spans="1:5" x14ac:dyDescent="0.3">
      <c r="A23" s="57">
        <v>1423</v>
      </c>
      <c r="B23" s="56" t="s">
        <v>141</v>
      </c>
      <c r="C23" s="437">
        <v>120</v>
      </c>
      <c r="D23" s="437">
        <v>120</v>
      </c>
      <c r="E23" s="103"/>
    </row>
    <row r="24" spans="1:5" x14ac:dyDescent="0.3">
      <c r="A24" s="57">
        <v>1431</v>
      </c>
      <c r="B24" s="56" t="s">
        <v>142</v>
      </c>
      <c r="C24" s="437"/>
      <c r="D24" s="437"/>
      <c r="E24" s="103"/>
    </row>
    <row r="25" spans="1:5" x14ac:dyDescent="0.3">
      <c r="A25" s="57">
        <v>1432</v>
      </c>
      <c r="B25" s="56" t="s">
        <v>143</v>
      </c>
      <c r="C25" s="437"/>
      <c r="D25" s="437"/>
      <c r="E25" s="103"/>
    </row>
    <row r="26" spans="1:5" x14ac:dyDescent="0.3">
      <c r="A26" s="57">
        <v>1433</v>
      </c>
      <c r="B26" s="56" t="s">
        <v>144</v>
      </c>
      <c r="C26" s="437">
        <v>4823.34</v>
      </c>
      <c r="D26" s="437">
        <v>4823.34</v>
      </c>
      <c r="E26" s="103"/>
    </row>
    <row r="27" spans="1:5" x14ac:dyDescent="0.3">
      <c r="A27" s="57">
        <v>1441</v>
      </c>
      <c r="B27" s="56" t="s">
        <v>145</v>
      </c>
      <c r="C27" s="437">
        <v>6581.21</v>
      </c>
      <c r="D27" s="437">
        <f>67426.94</f>
        <v>67426.94</v>
      </c>
      <c r="E27" s="103"/>
    </row>
    <row r="28" spans="1:5" x14ac:dyDescent="0.3">
      <c r="A28" s="57">
        <v>1442</v>
      </c>
      <c r="B28" s="56" t="s">
        <v>146</v>
      </c>
      <c r="C28" s="437">
        <f>1012980+1100</f>
        <v>1014080</v>
      </c>
      <c r="D28" s="437">
        <f>1052947+1100+4372</f>
        <v>1058419</v>
      </c>
      <c r="E28" s="103"/>
    </row>
    <row r="29" spans="1:5" x14ac:dyDescent="0.3">
      <c r="A29" s="57">
        <v>1443</v>
      </c>
      <c r="B29" s="56" t="s">
        <v>147</v>
      </c>
      <c r="C29" s="437"/>
      <c r="D29" s="437"/>
      <c r="E29" s="103"/>
    </row>
    <row r="30" spans="1:5" x14ac:dyDescent="0.3">
      <c r="A30" s="57">
        <v>1444</v>
      </c>
      <c r="B30" s="56" t="s">
        <v>148</v>
      </c>
      <c r="C30" s="8"/>
      <c r="D30" s="8"/>
      <c r="E30" s="103"/>
    </row>
    <row r="31" spans="1:5" x14ac:dyDescent="0.3">
      <c r="A31" s="57">
        <v>1445</v>
      </c>
      <c r="B31" s="56" t="s">
        <v>149</v>
      </c>
      <c r="C31" s="8"/>
      <c r="D31" s="8"/>
      <c r="E31" s="103"/>
    </row>
    <row r="32" spans="1:5" x14ac:dyDescent="0.3">
      <c r="A32" s="57">
        <v>1446</v>
      </c>
      <c r="B32" s="56" t="s">
        <v>150</v>
      </c>
      <c r="C32" s="8"/>
      <c r="D32" s="8"/>
      <c r="E32" s="103"/>
    </row>
    <row r="33" spans="1:9" x14ac:dyDescent="0.3">
      <c r="A33" s="30"/>
      <c r="E33" s="103"/>
    </row>
    <row r="34" spans="1:9" x14ac:dyDescent="0.3">
      <c r="A34" s="58" t="s">
        <v>181</v>
      </c>
      <c r="B34" s="56"/>
      <c r="C34" s="423">
        <f>SUM(C35:C42)</f>
        <v>214231.09</v>
      </c>
      <c r="D34" s="423">
        <f>SUM(D35:D42)</f>
        <v>211687.38999999998</v>
      </c>
      <c r="E34" s="103"/>
    </row>
    <row r="35" spans="1:9" x14ac:dyDescent="0.3">
      <c r="A35" s="57">
        <v>2110</v>
      </c>
      <c r="B35" s="56" t="s">
        <v>89</v>
      </c>
      <c r="C35" s="8"/>
      <c r="D35" s="8"/>
      <c r="E35" s="103"/>
    </row>
    <row r="36" spans="1:9" x14ac:dyDescent="0.3">
      <c r="A36" s="57">
        <v>2120</v>
      </c>
      <c r="B36" s="56" t="s">
        <v>151</v>
      </c>
      <c r="C36" s="422">
        <v>187775.09</v>
      </c>
      <c r="D36" s="422">
        <v>187775.09</v>
      </c>
      <c r="E36" s="103"/>
    </row>
    <row r="37" spans="1:9" x14ac:dyDescent="0.3">
      <c r="A37" s="57">
        <v>2130</v>
      </c>
      <c r="B37" s="56" t="s">
        <v>90</v>
      </c>
      <c r="C37" s="422"/>
      <c r="D37" s="422"/>
      <c r="E37" s="103"/>
    </row>
    <row r="38" spans="1:9" x14ac:dyDescent="0.3">
      <c r="A38" s="57">
        <v>2140</v>
      </c>
      <c r="B38" s="56" t="s">
        <v>366</v>
      </c>
      <c r="C38" s="422"/>
      <c r="D38" s="422"/>
      <c r="E38" s="103"/>
    </row>
    <row r="39" spans="1:9" x14ac:dyDescent="0.3">
      <c r="A39" s="57">
        <v>2150</v>
      </c>
      <c r="B39" s="56" t="s">
        <v>369</v>
      </c>
      <c r="C39" s="422"/>
      <c r="D39" s="422"/>
      <c r="E39" s="103"/>
    </row>
    <row r="40" spans="1:9" x14ac:dyDescent="0.3">
      <c r="A40" s="57">
        <v>2220</v>
      </c>
      <c r="B40" s="56" t="s">
        <v>91</v>
      </c>
      <c r="C40" s="422">
        <v>26456</v>
      </c>
      <c r="D40" s="422">
        <v>23912.3</v>
      </c>
      <c r="E40" s="103"/>
    </row>
    <row r="41" spans="1:9" x14ac:dyDescent="0.3">
      <c r="A41" s="57">
        <v>2300</v>
      </c>
      <c r="B41" s="56" t="s">
        <v>152</v>
      </c>
      <c r="C41" s="8"/>
      <c r="D41" s="8"/>
      <c r="E41" s="103"/>
    </row>
    <row r="42" spans="1:9" x14ac:dyDescent="0.3">
      <c r="A42" s="57">
        <v>2400</v>
      </c>
      <c r="B42" s="56" t="s">
        <v>153</v>
      </c>
      <c r="C42" s="8"/>
      <c r="D42" s="8"/>
      <c r="E42" s="103"/>
    </row>
    <row r="43" spans="1:9" x14ac:dyDescent="0.3">
      <c r="A43" s="31"/>
      <c r="E43" s="103"/>
    </row>
    <row r="44" spans="1:9" x14ac:dyDescent="0.3">
      <c r="A44" s="55" t="s">
        <v>185</v>
      </c>
      <c r="B44" s="56"/>
      <c r="C44" s="423">
        <f>SUM(C45,C64)</f>
        <v>1278836.6499999999</v>
      </c>
      <c r="D44" s="423">
        <f>SUM(D45,D64)</f>
        <v>1365355.82</v>
      </c>
      <c r="E44" s="103"/>
    </row>
    <row r="45" spans="1:9" x14ac:dyDescent="0.3">
      <c r="A45" s="58" t="s">
        <v>182</v>
      </c>
      <c r="B45" s="56"/>
      <c r="C45" s="423">
        <f>SUM(C46:C61)</f>
        <v>1399394.65</v>
      </c>
      <c r="D45" s="423">
        <f>SUM(D46:D61)</f>
        <v>1689940.02</v>
      </c>
      <c r="E45" s="103"/>
    </row>
    <row r="46" spans="1:9" x14ac:dyDescent="0.3">
      <c r="A46" s="57">
        <v>3100</v>
      </c>
      <c r="B46" s="56" t="s">
        <v>154</v>
      </c>
      <c r="C46" s="422"/>
      <c r="D46" s="422"/>
      <c r="E46" s="103"/>
    </row>
    <row r="47" spans="1:9" x14ac:dyDescent="0.3">
      <c r="A47" s="57">
        <v>3210</v>
      </c>
      <c r="B47" s="56" t="s">
        <v>155</v>
      </c>
      <c r="C47" s="422">
        <v>1399303</v>
      </c>
      <c r="D47" s="422">
        <f>1589864+22891.71+9545.83+66734.33+812.5</f>
        <v>1689848.37</v>
      </c>
      <c r="E47" s="103"/>
      <c r="G47" s="425">
        <f>D47-C47</f>
        <v>290545.37000000011</v>
      </c>
      <c r="I47" s="425">
        <f>D47-C47</f>
        <v>290545.37000000011</v>
      </c>
    </row>
    <row r="48" spans="1:9" x14ac:dyDescent="0.3">
      <c r="A48" s="57">
        <v>3221</v>
      </c>
      <c r="B48" s="56" t="s">
        <v>156</v>
      </c>
      <c r="C48" s="422"/>
      <c r="D48" s="422"/>
      <c r="E48" s="103"/>
    </row>
    <row r="49" spans="1:5" x14ac:dyDescent="0.3">
      <c r="A49" s="57">
        <v>3222</v>
      </c>
      <c r="B49" s="56" t="s">
        <v>157</v>
      </c>
      <c r="C49" s="422"/>
      <c r="D49" s="422"/>
      <c r="E49" s="103"/>
    </row>
    <row r="50" spans="1:5" x14ac:dyDescent="0.3">
      <c r="A50" s="57">
        <v>3223</v>
      </c>
      <c r="B50" s="56" t="s">
        <v>158</v>
      </c>
      <c r="C50" s="422"/>
      <c r="D50" s="422"/>
      <c r="E50" s="103"/>
    </row>
    <row r="51" spans="1:5" x14ac:dyDescent="0.3">
      <c r="A51" s="57">
        <v>3224</v>
      </c>
      <c r="B51" s="56" t="s">
        <v>159</v>
      </c>
      <c r="C51" s="422"/>
      <c r="D51" s="422"/>
      <c r="E51" s="103"/>
    </row>
    <row r="52" spans="1:5" x14ac:dyDescent="0.3">
      <c r="A52" s="57">
        <v>3231</v>
      </c>
      <c r="B52" s="56" t="s">
        <v>160</v>
      </c>
      <c r="C52" s="422"/>
      <c r="D52" s="422"/>
      <c r="E52" s="103"/>
    </row>
    <row r="53" spans="1:5" x14ac:dyDescent="0.3">
      <c r="A53" s="57">
        <v>3232</v>
      </c>
      <c r="B53" s="56" t="s">
        <v>161</v>
      </c>
      <c r="C53" s="422"/>
      <c r="D53" s="422"/>
      <c r="E53" s="103"/>
    </row>
    <row r="54" spans="1:5" x14ac:dyDescent="0.3">
      <c r="A54" s="57">
        <v>3234</v>
      </c>
      <c r="B54" s="56" t="s">
        <v>162</v>
      </c>
      <c r="C54" s="422">
        <v>91.65</v>
      </c>
      <c r="D54" s="422">
        <v>91.65</v>
      </c>
      <c r="E54" s="103"/>
    </row>
    <row r="55" spans="1:5" ht="30" x14ac:dyDescent="0.3">
      <c r="A55" s="57">
        <v>3236</v>
      </c>
      <c r="B55" s="56" t="s">
        <v>177</v>
      </c>
      <c r="C55" s="422"/>
      <c r="D55" s="422"/>
      <c r="E55" s="103"/>
    </row>
    <row r="56" spans="1:5" ht="45" x14ac:dyDescent="0.3">
      <c r="A56" s="57">
        <v>3237</v>
      </c>
      <c r="B56" s="56" t="s">
        <v>163</v>
      </c>
      <c r="C56" s="422"/>
      <c r="D56" s="422"/>
      <c r="E56" s="103"/>
    </row>
    <row r="57" spans="1:5" x14ac:dyDescent="0.3">
      <c r="A57" s="57">
        <v>3241</v>
      </c>
      <c r="B57" s="56" t="s">
        <v>164</v>
      </c>
      <c r="C57" s="422"/>
      <c r="D57" s="422"/>
      <c r="E57" s="103"/>
    </row>
    <row r="58" spans="1:5" x14ac:dyDescent="0.3">
      <c r="A58" s="57">
        <v>3242</v>
      </c>
      <c r="B58" s="56" t="s">
        <v>165</v>
      </c>
      <c r="C58" s="8"/>
      <c r="D58" s="8"/>
      <c r="E58" s="103"/>
    </row>
    <row r="59" spans="1:5" x14ac:dyDescent="0.3">
      <c r="A59" s="57">
        <v>3243</v>
      </c>
      <c r="B59" s="56" t="s">
        <v>166</v>
      </c>
      <c r="C59" s="8"/>
      <c r="D59" s="8"/>
      <c r="E59" s="103"/>
    </row>
    <row r="60" spans="1:5" x14ac:dyDescent="0.3">
      <c r="A60" s="57">
        <v>3245</v>
      </c>
      <c r="B60" s="56" t="s">
        <v>167</v>
      </c>
      <c r="C60" s="8"/>
      <c r="D60" s="8"/>
      <c r="E60" s="103"/>
    </row>
    <row r="61" spans="1:5" x14ac:dyDescent="0.3">
      <c r="A61" s="57">
        <v>3246</v>
      </c>
      <c r="B61" s="56" t="s">
        <v>168</v>
      </c>
      <c r="C61" s="8"/>
      <c r="D61" s="8"/>
      <c r="E61" s="103"/>
    </row>
    <row r="62" spans="1:5" x14ac:dyDescent="0.3">
      <c r="A62" s="31"/>
      <c r="E62" s="103"/>
    </row>
    <row r="63" spans="1:5" x14ac:dyDescent="0.3">
      <c r="A63" s="32"/>
      <c r="E63" s="103"/>
    </row>
    <row r="64" spans="1:5" x14ac:dyDescent="0.3">
      <c r="A64" s="58" t="s">
        <v>183</v>
      </c>
      <c r="B64" s="56"/>
      <c r="C64" s="423">
        <f>SUM(C65:C67)</f>
        <v>-120558</v>
      </c>
      <c r="D64" s="423">
        <f>SUM(D65:D67)</f>
        <v>-324584.2</v>
      </c>
      <c r="E64" s="103"/>
    </row>
    <row r="65" spans="1:5" x14ac:dyDescent="0.3">
      <c r="A65" s="57">
        <v>5100</v>
      </c>
      <c r="B65" s="56" t="s">
        <v>238</v>
      </c>
      <c r="C65" s="422"/>
      <c r="D65" s="422"/>
      <c r="E65" s="103"/>
    </row>
    <row r="66" spans="1:5" x14ac:dyDescent="0.3">
      <c r="A66" s="57">
        <v>5220</v>
      </c>
      <c r="B66" s="56" t="s">
        <v>378</v>
      </c>
      <c r="C66" s="422">
        <v>-120558</v>
      </c>
      <c r="D66" s="422">
        <f>-324584.2</f>
        <v>-324584.2</v>
      </c>
      <c r="E66" s="103"/>
    </row>
    <row r="67" spans="1:5" x14ac:dyDescent="0.3">
      <c r="A67" s="57">
        <v>5230</v>
      </c>
      <c r="B67" s="56" t="s">
        <v>379</v>
      </c>
      <c r="C67" s="8"/>
      <c r="D67" s="8"/>
      <c r="E67" s="103"/>
    </row>
    <row r="68" spans="1:5" x14ac:dyDescent="0.3">
      <c r="A68" s="31"/>
      <c r="E68" s="103"/>
    </row>
    <row r="69" spans="1:5" x14ac:dyDescent="0.3">
      <c r="A69" s="2"/>
      <c r="E69" s="103"/>
    </row>
    <row r="70" spans="1:5" x14ac:dyDescent="0.3">
      <c r="A70" s="55" t="s">
        <v>184</v>
      </c>
      <c r="B70" s="56"/>
      <c r="C70" s="8"/>
      <c r="D70" s="8"/>
      <c r="E70" s="103"/>
    </row>
    <row r="71" spans="1:5" ht="30" x14ac:dyDescent="0.3">
      <c r="A71" s="57">
        <v>1</v>
      </c>
      <c r="B71" s="56" t="s">
        <v>169</v>
      </c>
      <c r="C71" s="8"/>
      <c r="D71" s="8"/>
      <c r="E71" s="103"/>
    </row>
    <row r="72" spans="1:5" x14ac:dyDescent="0.3">
      <c r="A72" s="57">
        <v>2</v>
      </c>
      <c r="B72" s="56" t="s">
        <v>170</v>
      </c>
      <c r="C72" s="8"/>
      <c r="D72" s="8"/>
      <c r="E72" s="103"/>
    </row>
    <row r="73" spans="1:5" x14ac:dyDescent="0.3">
      <c r="A73" s="57">
        <v>3</v>
      </c>
      <c r="B73" s="56" t="s">
        <v>171</v>
      </c>
      <c r="C73" s="8"/>
      <c r="D73" s="8"/>
      <c r="E73" s="103"/>
    </row>
    <row r="74" spans="1:5" x14ac:dyDescent="0.3">
      <c r="A74" s="57">
        <v>4</v>
      </c>
      <c r="B74" s="56" t="s">
        <v>334</v>
      </c>
      <c r="C74" s="8"/>
      <c r="D74" s="8"/>
      <c r="E74" s="103"/>
    </row>
    <row r="75" spans="1:5" x14ac:dyDescent="0.3">
      <c r="A75" s="57">
        <v>5</v>
      </c>
      <c r="B75" s="56" t="s">
        <v>172</v>
      </c>
      <c r="C75" s="8"/>
      <c r="D75" s="8"/>
      <c r="E75" s="103"/>
    </row>
    <row r="76" spans="1:5" x14ac:dyDescent="0.3">
      <c r="A76" s="57">
        <v>6</v>
      </c>
      <c r="B76" s="56" t="s">
        <v>173</v>
      </c>
      <c r="C76" s="8"/>
      <c r="D76" s="8"/>
      <c r="E76" s="103"/>
    </row>
    <row r="77" spans="1:5" x14ac:dyDescent="0.3">
      <c r="A77" s="57">
        <v>7</v>
      </c>
      <c r="B77" s="56" t="s">
        <v>174</v>
      </c>
      <c r="C77" s="8"/>
      <c r="D77" s="8"/>
      <c r="E77" s="103"/>
    </row>
    <row r="78" spans="1:5" x14ac:dyDescent="0.3">
      <c r="A78" s="57">
        <v>8</v>
      </c>
      <c r="B78" s="56" t="s">
        <v>175</v>
      </c>
      <c r="C78" s="8"/>
      <c r="D78" s="8"/>
      <c r="E78" s="103"/>
    </row>
    <row r="79" spans="1:5" x14ac:dyDescent="0.3">
      <c r="A79" s="57">
        <v>9</v>
      </c>
      <c r="B79" s="56" t="s">
        <v>176</v>
      </c>
      <c r="C79" s="8"/>
      <c r="D79" s="8"/>
      <c r="E79" s="103"/>
    </row>
    <row r="83" spans="1:9" x14ac:dyDescent="0.3">
      <c r="A83" s="2"/>
      <c r="B83" s="2"/>
    </row>
    <row r="84" spans="1:9" x14ac:dyDescent="0.3">
      <c r="A84" s="67" t="s">
        <v>96</v>
      </c>
      <c r="B84" s="2"/>
      <c r="E84" s="5"/>
    </row>
    <row r="85" spans="1:9" x14ac:dyDescent="0.3">
      <c r="A85" s="2"/>
      <c r="B85" s="2"/>
      <c r="E85"/>
      <c r="F85"/>
      <c r="G85"/>
      <c r="H85"/>
      <c r="I85"/>
    </row>
    <row r="86" spans="1:9" x14ac:dyDescent="0.3">
      <c r="A86" s="2"/>
      <c r="B86" s="2"/>
      <c r="D86" s="12"/>
      <c r="E86"/>
      <c r="F86"/>
      <c r="G86"/>
      <c r="H86"/>
      <c r="I86"/>
    </row>
    <row r="87" spans="1:9" x14ac:dyDescent="0.3">
      <c r="A87"/>
      <c r="B87" s="67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4" t="s">
        <v>127</v>
      </c>
    </row>
    <row r="90" spans="1:9" customFormat="1" ht="12.75" x14ac:dyDescent="0.2"/>
    <row r="91" spans="1:9" customFormat="1" ht="12.75" x14ac:dyDescent="0.2"/>
    <row r="92" spans="1:9" customFormat="1" ht="12.75" x14ac:dyDescent="0.2"/>
    <row r="93" spans="1:9" customFormat="1" ht="12.75" x14ac:dyDescent="0.2"/>
  </sheetData>
  <mergeCells count="1">
    <mergeCell ref="C1:D1"/>
  </mergeCells>
  <printOptions gridLines="1"/>
  <pageMargins left="0.31496062992126" right="0.31496062992126" top="0.74803149606299202" bottom="0.74803149606299202" header="0.31496062992126" footer="0.31496062992126"/>
  <pageSetup paperSize="9" scale="92" fitToHeight="2" orientation="portrait" r:id="rId1"/>
  <rowBreaks count="1" manualBreakCount="1">
    <brk id="43" max="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K31"/>
  <sheetViews>
    <sheetView showGridLines="0" view="pageBreakPreview" zoomScale="80" zoomScaleNormal="100" zoomScaleSheetLayoutView="80" workbookViewId="0">
      <selection activeCell="I11" sqref="I11:I14"/>
    </sheetView>
  </sheetViews>
  <sheetFormatPr defaultRowHeight="15" x14ac:dyDescent="0.3"/>
  <cols>
    <col min="1" max="1" width="4.85546875" style="2" customWidth="1"/>
    <col min="2" max="2" width="31.42578125" style="2" customWidth="1"/>
    <col min="3" max="3" width="18.42578125" style="2" customWidth="1"/>
    <col min="4" max="4" width="8.42578125" style="2" customWidth="1"/>
    <col min="5" max="5" width="13.5703125" style="2" customWidth="1"/>
    <col min="6" max="6" width="12.42578125" style="2" customWidth="1"/>
    <col min="7" max="8" width="13.85546875" style="2" customWidth="1"/>
    <col min="9" max="9" width="13.7109375" style="2" customWidth="1"/>
    <col min="10" max="10" width="15" style="2" customWidth="1"/>
    <col min="11" max="11" width="0.85546875" style="2" customWidth="1"/>
    <col min="12" max="16384" width="9.140625" style="2"/>
  </cols>
  <sheetData>
    <row r="1" spans="1:11" x14ac:dyDescent="0.3">
      <c r="A1" s="72" t="s">
        <v>392</v>
      </c>
      <c r="B1" s="74"/>
      <c r="C1" s="74"/>
      <c r="D1" s="74"/>
      <c r="E1" s="74"/>
      <c r="F1" s="74"/>
      <c r="G1" s="74"/>
      <c r="H1" s="74"/>
      <c r="I1" s="512" t="s">
        <v>97</v>
      </c>
      <c r="J1" s="512"/>
      <c r="K1" s="103"/>
    </row>
    <row r="2" spans="1:11" x14ac:dyDescent="0.3">
      <c r="A2" s="74" t="s">
        <v>128</v>
      </c>
      <c r="B2" s="74"/>
      <c r="C2" s="74"/>
      <c r="D2" s="74"/>
      <c r="E2" s="74"/>
      <c r="F2" s="74"/>
      <c r="G2" s="74"/>
      <c r="H2" s="74"/>
      <c r="I2" s="516" t="str">
        <f>'ფორმა N1'!L2</f>
        <v>10,04-30,04,2019</v>
      </c>
      <c r="J2" s="525"/>
      <c r="K2" s="103"/>
    </row>
    <row r="3" spans="1:11" x14ac:dyDescent="0.3">
      <c r="A3" s="74"/>
      <c r="B3" s="74"/>
      <c r="C3" s="74"/>
      <c r="D3" s="74"/>
      <c r="E3" s="74"/>
      <c r="F3" s="74"/>
      <c r="G3" s="74"/>
      <c r="H3" s="74"/>
      <c r="I3" s="73"/>
      <c r="J3" s="73"/>
      <c r="K3" s="103"/>
    </row>
    <row r="4" spans="1:11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123"/>
      <c r="G4" s="74"/>
      <c r="H4" s="74"/>
      <c r="I4" s="74"/>
      <c r="J4" s="74"/>
      <c r="K4" s="103"/>
    </row>
    <row r="5" spans="1:11" x14ac:dyDescent="0.3">
      <c r="A5" s="198" t="str">
        <f>'ფორმა N1'!A5</f>
        <v>მპგ ქართული ოცნება დემოკრატიული საქართველო</v>
      </c>
      <c r="B5" s="344"/>
      <c r="C5" s="344"/>
      <c r="D5" s="344"/>
      <c r="E5" s="344"/>
      <c r="F5" s="345"/>
      <c r="G5" s="344"/>
      <c r="H5" s="344"/>
      <c r="I5" s="344"/>
      <c r="J5" s="344"/>
      <c r="K5" s="103"/>
    </row>
    <row r="6" spans="1:11" x14ac:dyDescent="0.3">
      <c r="A6" s="75"/>
      <c r="B6" s="75"/>
      <c r="C6" s="74"/>
      <c r="D6" s="74"/>
      <c r="E6" s="74"/>
      <c r="F6" s="123"/>
      <c r="G6" s="74"/>
      <c r="H6" s="74"/>
      <c r="I6" s="74"/>
      <c r="J6" s="74"/>
      <c r="K6" s="103"/>
    </row>
    <row r="7" spans="1:11" x14ac:dyDescent="0.3">
      <c r="A7" s="124"/>
      <c r="B7" s="121"/>
      <c r="C7" s="121"/>
      <c r="D7" s="121"/>
      <c r="E7" s="121"/>
      <c r="F7" s="121"/>
      <c r="G7" s="121"/>
      <c r="H7" s="121"/>
      <c r="I7" s="121"/>
      <c r="J7" s="121"/>
      <c r="K7" s="103"/>
    </row>
    <row r="8" spans="1:11" s="27" customFormat="1" ht="45" x14ac:dyDescent="0.3">
      <c r="A8" s="126" t="s">
        <v>64</v>
      </c>
      <c r="B8" s="126" t="s">
        <v>99</v>
      </c>
      <c r="C8" s="127" t="s">
        <v>101</v>
      </c>
      <c r="D8" s="127" t="s">
        <v>258</v>
      </c>
      <c r="E8" s="127" t="s">
        <v>100</v>
      </c>
      <c r="F8" s="125" t="s">
        <v>239</v>
      </c>
      <c r="G8" s="125" t="s">
        <v>277</v>
      </c>
      <c r="H8" s="125" t="s">
        <v>278</v>
      </c>
      <c r="I8" s="125" t="s">
        <v>240</v>
      </c>
      <c r="J8" s="128" t="s">
        <v>102</v>
      </c>
      <c r="K8" s="103"/>
    </row>
    <row r="9" spans="1:11" s="27" customFormat="1" x14ac:dyDescent="0.3">
      <c r="A9" s="151">
        <v>1</v>
      </c>
      <c r="B9" s="151">
        <v>2</v>
      </c>
      <c r="C9" s="152">
        <v>3</v>
      </c>
      <c r="D9" s="152">
        <v>4</v>
      </c>
      <c r="E9" s="152">
        <v>5</v>
      </c>
      <c r="F9" s="152">
        <v>6</v>
      </c>
      <c r="G9" s="152">
        <v>7</v>
      </c>
      <c r="H9" s="152">
        <v>8</v>
      </c>
      <c r="I9" s="152">
        <v>9</v>
      </c>
      <c r="J9" s="152">
        <v>10</v>
      </c>
      <c r="K9" s="103"/>
    </row>
    <row r="10" spans="1:11" s="418" customFormat="1" ht="30" x14ac:dyDescent="0.3">
      <c r="A10" s="434">
        <v>1</v>
      </c>
      <c r="B10" s="434" t="s">
        <v>501</v>
      </c>
      <c r="C10" s="435" t="s">
        <v>502</v>
      </c>
      <c r="D10" s="435" t="s">
        <v>503</v>
      </c>
      <c r="E10" s="435" t="s">
        <v>504</v>
      </c>
      <c r="F10" s="420">
        <v>22397</v>
      </c>
      <c r="G10" s="420">
        <v>786420</v>
      </c>
      <c r="H10" s="420">
        <v>799099.68</v>
      </c>
      <c r="I10" s="420">
        <f>F10+G10-H10</f>
        <v>9717.3199999999488</v>
      </c>
      <c r="J10" s="420"/>
      <c r="K10" s="419"/>
    </row>
    <row r="11" spans="1:11" s="418" customFormat="1" ht="30" x14ac:dyDescent="0.3">
      <c r="A11" s="434">
        <v>2</v>
      </c>
      <c r="B11" s="434" t="s">
        <v>501</v>
      </c>
      <c r="C11" s="435" t="s">
        <v>505</v>
      </c>
      <c r="D11" s="435" t="s">
        <v>506</v>
      </c>
      <c r="E11" s="435" t="s">
        <v>504</v>
      </c>
      <c r="F11" s="420">
        <v>538</v>
      </c>
      <c r="G11" s="420">
        <v>2.2799999999999998</v>
      </c>
      <c r="H11" s="420">
        <v>0</v>
      </c>
      <c r="I11" s="435">
        <f t="shared" ref="I11:I15" si="0">F11+G11-H11</f>
        <v>540.28</v>
      </c>
      <c r="J11" s="420"/>
      <c r="K11" s="419"/>
    </row>
    <row r="12" spans="1:11" s="418" customFormat="1" ht="30" x14ac:dyDescent="0.3">
      <c r="A12" s="434">
        <v>3</v>
      </c>
      <c r="B12" s="434" t="s">
        <v>501</v>
      </c>
      <c r="C12" s="435" t="s">
        <v>505</v>
      </c>
      <c r="D12" s="435" t="s">
        <v>507</v>
      </c>
      <c r="E12" s="435" t="s">
        <v>504</v>
      </c>
      <c r="F12" s="420">
        <v>1104</v>
      </c>
      <c r="G12" s="420">
        <v>0</v>
      </c>
      <c r="H12" s="420">
        <v>6.16</v>
      </c>
      <c r="I12" s="435">
        <f t="shared" si="0"/>
        <v>1097.8399999999999</v>
      </c>
      <c r="J12" s="420"/>
      <c r="K12" s="419"/>
    </row>
    <row r="13" spans="1:11" s="418" customFormat="1" ht="30" x14ac:dyDescent="0.3">
      <c r="A13" s="434">
        <v>4</v>
      </c>
      <c r="B13" s="434" t="s">
        <v>501</v>
      </c>
      <c r="C13" s="435" t="s">
        <v>508</v>
      </c>
      <c r="D13" s="435" t="s">
        <v>503</v>
      </c>
      <c r="E13" s="435" t="s">
        <v>509</v>
      </c>
      <c r="F13" s="420"/>
      <c r="G13" s="420"/>
      <c r="H13" s="420"/>
      <c r="I13" s="435">
        <f t="shared" si="0"/>
        <v>0</v>
      </c>
      <c r="J13" s="420"/>
      <c r="K13" s="419"/>
    </row>
    <row r="14" spans="1:11" s="418" customFormat="1" ht="30" x14ac:dyDescent="0.3">
      <c r="A14" s="434">
        <v>5</v>
      </c>
      <c r="B14" s="434" t="s">
        <v>501</v>
      </c>
      <c r="C14" s="435" t="s">
        <v>510</v>
      </c>
      <c r="D14" s="435" t="s">
        <v>506</v>
      </c>
      <c r="E14" s="435" t="s">
        <v>509</v>
      </c>
      <c r="F14" s="420">
        <v>14963</v>
      </c>
      <c r="G14" s="420">
        <v>4221.28</v>
      </c>
      <c r="H14" s="420">
        <v>7660.26</v>
      </c>
      <c r="I14" s="435">
        <f t="shared" si="0"/>
        <v>11524.019999999999</v>
      </c>
      <c r="J14" s="420"/>
      <c r="K14" s="419"/>
    </row>
    <row r="15" spans="1:11" s="418" customFormat="1" ht="30" x14ac:dyDescent="0.3">
      <c r="A15" s="434">
        <v>6</v>
      </c>
      <c r="B15" s="434" t="s">
        <v>501</v>
      </c>
      <c r="C15" s="435" t="s">
        <v>511</v>
      </c>
      <c r="D15" s="435" t="s">
        <v>507</v>
      </c>
      <c r="E15" s="435" t="s">
        <v>509</v>
      </c>
      <c r="F15" s="420"/>
      <c r="G15" s="420"/>
      <c r="H15" s="420"/>
      <c r="I15" s="435">
        <f t="shared" si="0"/>
        <v>0</v>
      </c>
      <c r="J15" s="420"/>
      <c r="K15" s="419"/>
    </row>
    <row r="16" spans="1:11" s="27" customFormat="1" ht="15.75" x14ac:dyDescent="0.3">
      <c r="A16" s="424"/>
      <c r="B16" s="416"/>
      <c r="C16" s="415"/>
      <c r="D16" s="415"/>
      <c r="E16" s="410"/>
      <c r="F16" s="413"/>
      <c r="G16" s="413"/>
      <c r="H16" s="413"/>
      <c r="I16" s="413"/>
      <c r="J16" s="413"/>
      <c r="K16" s="103"/>
    </row>
    <row r="17" spans="1:10" x14ac:dyDescent="0.3">
      <c r="A17" s="102"/>
      <c r="B17" s="102"/>
      <c r="C17" s="102"/>
      <c r="D17" s="102"/>
      <c r="E17" s="102"/>
      <c r="F17" s="102"/>
      <c r="G17" s="102"/>
      <c r="H17" s="102"/>
      <c r="I17" s="102"/>
      <c r="J17" s="102"/>
    </row>
    <row r="18" spans="1:10" x14ac:dyDescent="0.3">
      <c r="A18" s="102"/>
      <c r="B18" s="102"/>
      <c r="C18" s="102"/>
      <c r="D18" s="102"/>
      <c r="E18" s="102"/>
      <c r="F18" s="102"/>
      <c r="G18" s="102"/>
      <c r="H18" s="102"/>
      <c r="I18" s="102"/>
      <c r="J18" s="102"/>
    </row>
    <row r="19" spans="1:10" x14ac:dyDescent="0.3">
      <c r="A19" s="102"/>
      <c r="B19" s="102"/>
      <c r="C19" s="102"/>
      <c r="D19" s="102"/>
      <c r="E19" s="102"/>
      <c r="F19" s="102"/>
      <c r="G19" s="102"/>
      <c r="H19" s="102"/>
      <c r="I19" s="102"/>
      <c r="J19" s="102"/>
    </row>
    <row r="20" spans="1:10" x14ac:dyDescent="0.3">
      <c r="A20" s="102"/>
      <c r="B20" s="102"/>
      <c r="C20" s="102"/>
      <c r="D20" s="102"/>
      <c r="E20" s="102"/>
      <c r="F20" s="102"/>
      <c r="G20" s="102"/>
      <c r="H20" s="102"/>
      <c r="I20" s="102"/>
      <c r="J20" s="102"/>
    </row>
    <row r="21" spans="1:10" x14ac:dyDescent="0.3">
      <c r="A21" s="102"/>
      <c r="B21" s="208" t="s">
        <v>96</v>
      </c>
      <c r="C21" s="102"/>
      <c r="D21" s="102"/>
      <c r="E21" s="102"/>
      <c r="F21" s="209"/>
      <c r="G21" s="102"/>
      <c r="H21" s="102"/>
      <c r="I21" s="102"/>
      <c r="J21" s="102"/>
    </row>
    <row r="22" spans="1:10" x14ac:dyDescent="0.3">
      <c r="A22" s="102"/>
      <c r="B22" s="102"/>
      <c r="C22" s="102"/>
      <c r="D22" s="102"/>
      <c r="E22" s="102"/>
      <c r="F22" s="99"/>
      <c r="G22" s="99"/>
      <c r="H22" s="99"/>
      <c r="I22" s="99"/>
      <c r="J22" s="99"/>
    </row>
    <row r="23" spans="1:10" x14ac:dyDescent="0.3">
      <c r="A23" s="102"/>
      <c r="B23" s="102"/>
      <c r="C23" s="247"/>
      <c r="D23" s="102"/>
      <c r="E23" s="102"/>
      <c r="F23" s="247"/>
      <c r="G23" s="248"/>
      <c r="H23" s="248"/>
      <c r="I23" s="99"/>
      <c r="J23" s="99"/>
    </row>
    <row r="24" spans="1:10" x14ac:dyDescent="0.3">
      <c r="A24" s="99"/>
      <c r="B24" s="102"/>
      <c r="C24" s="210" t="s">
        <v>251</v>
      </c>
      <c r="D24" s="210"/>
      <c r="E24" s="102"/>
      <c r="F24" s="102" t="s">
        <v>256</v>
      </c>
      <c r="G24" s="99"/>
      <c r="H24" s="99"/>
      <c r="I24" s="99"/>
      <c r="J24" s="99"/>
    </row>
    <row r="25" spans="1:10" x14ac:dyDescent="0.3">
      <c r="A25" s="99"/>
      <c r="B25" s="102"/>
      <c r="C25" s="211" t="s">
        <v>127</v>
      </c>
      <c r="D25" s="102"/>
      <c r="E25" s="102"/>
      <c r="F25" s="102" t="s">
        <v>252</v>
      </c>
      <c r="G25" s="99"/>
      <c r="H25" s="99"/>
      <c r="I25" s="99"/>
      <c r="J25" s="99"/>
    </row>
    <row r="26" spans="1:10" customFormat="1" x14ac:dyDescent="0.3">
      <c r="A26" s="99"/>
      <c r="B26" s="102"/>
      <c r="C26" s="102"/>
      <c r="D26" s="211"/>
      <c r="E26" s="99"/>
      <c r="F26" s="99"/>
      <c r="G26" s="99"/>
      <c r="H26" s="99"/>
      <c r="I26" s="99"/>
      <c r="J26" s="99"/>
    </row>
    <row r="27" spans="1:10" customFormat="1" ht="12.75" x14ac:dyDescent="0.2">
      <c r="A27" s="99"/>
      <c r="B27" s="99"/>
      <c r="C27" s="99"/>
      <c r="D27" s="99"/>
      <c r="E27" s="99"/>
      <c r="F27" s="99"/>
      <c r="G27" s="99"/>
      <c r="H27" s="99"/>
      <c r="I27" s="99"/>
      <c r="J27" s="99"/>
    </row>
    <row r="28" spans="1:10" customFormat="1" ht="12.75" x14ac:dyDescent="0.2"/>
    <row r="29" spans="1:10" customFormat="1" ht="12.75" x14ac:dyDescent="0.2"/>
    <row r="30" spans="1:10" customFormat="1" ht="12.75" x14ac:dyDescent="0.2"/>
    <row r="31" spans="1:10" customFormat="1" ht="12.75" x14ac:dyDescent="0.2"/>
  </sheetData>
  <mergeCells count="2">
    <mergeCell ref="I1:J1"/>
    <mergeCell ref="I2:J2"/>
  </mergeCells>
  <dataValidations count="3">
    <dataValidation type="list" allowBlank="1" showInputMessage="1" showErrorMessage="1" errorTitle="ბანკის ველის შევსების წესი" error="აირჩიეთ ჩამოთვლილთაგან ერთ-ერთი ბანკი" sqref="B16">
      <formula1>"ვითიბი, ინვესტბანკი, კორ სტანდარტ ბანკი, ზირაათბანკი, ბანკი ქართუ, საქართველოს ბანკი, ბითიეი, თიბისი, ლიბერთი, პროკრედიტ ბანკი, ბანკი რესპუბლიკა, პრივატბანკი, ბაზისბანკი, პროგრეს ბანკი, ხალიკ ბანკი, კონსტანტა, ეიჩესბისი, აზერბ. საქართვ, კავკ. განვი. ბანკი"</formula1>
    </dataValidation>
    <dataValidation allowBlank="1" showInputMessage="1" showErrorMessage="1" error="თვე/დღე/წელი" prompt="თვე/დღე/წელი" sqref="E16"/>
    <dataValidation allowBlank="1" showInputMessage="1" showErrorMessage="1" prompt="თვე/დღე/წელი" sqref="J16"/>
  </dataValidations>
  <printOptions gridLines="1"/>
  <pageMargins left="0.25" right="0.25" top="0.75" bottom="0.75" header="0.3" footer="0.3"/>
  <pageSetup paperSize="9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9"/>
  <sheetViews>
    <sheetView view="pageBreakPreview" topLeftCell="A3" zoomScale="80" zoomScaleNormal="100" zoomScaleSheetLayoutView="80" workbookViewId="0">
      <selection activeCell="D11" sqref="D11"/>
    </sheetView>
  </sheetViews>
  <sheetFormatPr defaultRowHeight="15" x14ac:dyDescent="0.3"/>
  <cols>
    <col min="1" max="1" width="12" style="176" customWidth="1"/>
    <col min="2" max="2" width="13.28515625" style="176" customWidth="1"/>
    <col min="3" max="3" width="21.42578125" style="176" customWidth="1"/>
    <col min="4" max="4" width="17.85546875" style="176" customWidth="1"/>
    <col min="5" max="5" width="12.7109375" style="176" customWidth="1"/>
    <col min="6" max="6" width="36.85546875" style="176" customWidth="1"/>
    <col min="7" max="7" width="22.28515625" style="176" customWidth="1"/>
    <col min="8" max="8" width="0.5703125" style="176" customWidth="1"/>
    <col min="9" max="16384" width="9.140625" style="176"/>
  </cols>
  <sheetData>
    <row r="1" spans="1:8" x14ac:dyDescent="0.3">
      <c r="A1" s="72" t="s">
        <v>337</v>
      </c>
      <c r="B1" s="74"/>
      <c r="C1" s="74"/>
      <c r="D1" s="74"/>
      <c r="E1" s="74"/>
      <c r="F1" s="74"/>
      <c r="G1" s="155" t="s">
        <v>97</v>
      </c>
      <c r="H1" s="156"/>
    </row>
    <row r="2" spans="1:8" x14ac:dyDescent="0.3">
      <c r="A2" s="74" t="s">
        <v>128</v>
      </c>
      <c r="B2" s="74"/>
      <c r="C2" s="74"/>
      <c r="D2" s="74"/>
      <c r="E2" s="74"/>
      <c r="F2" s="74"/>
      <c r="G2" s="157" t="str">
        <f>'ფორმა N1'!L2</f>
        <v>10,04-30,04,2019</v>
      </c>
      <c r="H2" s="156"/>
    </row>
    <row r="3" spans="1:8" x14ac:dyDescent="0.3">
      <c r="A3" s="74"/>
      <c r="B3" s="74"/>
      <c r="C3" s="74"/>
      <c r="D3" s="74"/>
      <c r="E3" s="74"/>
      <c r="F3" s="74"/>
      <c r="G3" s="100"/>
      <c r="H3" s="156"/>
    </row>
    <row r="4" spans="1:8" x14ac:dyDescent="0.3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102"/>
    </row>
    <row r="5" spans="1:8" x14ac:dyDescent="0.3">
      <c r="A5" s="198" t="str">
        <f>'ფორმა N1'!A5</f>
        <v>მპგ ქართული ოცნება დემოკრატიული საქართველო</v>
      </c>
      <c r="B5" s="198"/>
      <c r="C5" s="198"/>
      <c r="D5" s="198"/>
      <c r="E5" s="198"/>
      <c r="F5" s="198"/>
      <c r="G5" s="198"/>
      <c r="H5" s="102"/>
    </row>
    <row r="6" spans="1:8" x14ac:dyDescent="0.3">
      <c r="A6" s="75"/>
      <c r="B6" s="74"/>
      <c r="C6" s="74"/>
      <c r="D6" s="74"/>
      <c r="E6" s="74"/>
      <c r="F6" s="74"/>
      <c r="G6" s="74"/>
      <c r="H6" s="102"/>
    </row>
    <row r="7" spans="1:8" x14ac:dyDescent="0.3">
      <c r="A7" s="74"/>
      <c r="B7" s="74"/>
      <c r="C7" s="74"/>
      <c r="D7" s="74"/>
      <c r="E7" s="74"/>
      <c r="F7" s="74"/>
      <c r="G7" s="74"/>
      <c r="H7" s="103"/>
    </row>
    <row r="8" spans="1:8" ht="45.75" customHeight="1" x14ac:dyDescent="0.3">
      <c r="A8" s="158" t="s">
        <v>295</v>
      </c>
      <c r="B8" s="158" t="s">
        <v>129</v>
      </c>
      <c r="C8" s="159" t="s">
        <v>335</v>
      </c>
      <c r="D8" s="159" t="s">
        <v>336</v>
      </c>
      <c r="E8" s="159" t="s">
        <v>258</v>
      </c>
      <c r="F8" s="158" t="s">
        <v>300</v>
      </c>
      <c r="G8" s="159" t="s">
        <v>296</v>
      </c>
      <c r="H8" s="103"/>
    </row>
    <row r="9" spans="1:8" x14ac:dyDescent="0.3">
      <c r="A9" s="160" t="s">
        <v>297</v>
      </c>
      <c r="B9" s="161"/>
      <c r="C9" s="162"/>
      <c r="D9" s="163"/>
      <c r="E9" s="163"/>
      <c r="F9" s="163"/>
      <c r="G9" s="164"/>
      <c r="H9" s="103"/>
    </row>
    <row r="10" spans="1:8" ht="15.75" x14ac:dyDescent="0.3">
      <c r="A10" s="161">
        <v>1</v>
      </c>
      <c r="B10" s="149"/>
      <c r="C10" s="165"/>
      <c r="D10" s="166"/>
      <c r="E10" s="166"/>
      <c r="F10" s="166"/>
      <c r="G10" s="167" t="str">
        <f>IF(ISBLANK(B10),"",G9+C10-D10)</f>
        <v/>
      </c>
      <c r="H10" s="103"/>
    </row>
    <row r="11" spans="1:8" ht="15.75" x14ac:dyDescent="0.3">
      <c r="A11" s="161">
        <v>2</v>
      </c>
      <c r="B11" s="149"/>
      <c r="C11" s="165"/>
      <c r="D11" s="166"/>
      <c r="E11" s="166"/>
      <c r="F11" s="166"/>
      <c r="G11" s="167" t="str">
        <f t="shared" ref="G11:G14" si="0">IF(ISBLANK(B11),"",G10+C11-D11)</f>
        <v/>
      </c>
      <c r="H11" s="103"/>
    </row>
    <row r="12" spans="1:8" ht="15.75" x14ac:dyDescent="0.3">
      <c r="A12" s="161">
        <v>3</v>
      </c>
      <c r="B12" s="149"/>
      <c r="C12" s="165"/>
      <c r="D12" s="166"/>
      <c r="E12" s="166"/>
      <c r="F12" s="166"/>
      <c r="G12" s="167" t="str">
        <f t="shared" si="0"/>
        <v/>
      </c>
      <c r="H12" s="103"/>
    </row>
    <row r="13" spans="1:8" ht="15.75" x14ac:dyDescent="0.3">
      <c r="A13" s="161">
        <v>4</v>
      </c>
      <c r="B13" s="149"/>
      <c r="C13" s="165"/>
      <c r="D13" s="166"/>
      <c r="E13" s="166"/>
      <c r="F13" s="166"/>
      <c r="G13" s="167" t="str">
        <f t="shared" si="0"/>
        <v/>
      </c>
      <c r="H13" s="103"/>
    </row>
    <row r="14" spans="1:8" ht="15.75" x14ac:dyDescent="0.3">
      <c r="A14" s="161">
        <v>5</v>
      </c>
      <c r="B14" s="149"/>
      <c r="C14" s="165"/>
      <c r="D14" s="166"/>
      <c r="E14" s="166"/>
      <c r="F14" s="166"/>
      <c r="G14" s="167" t="str">
        <f t="shared" si="0"/>
        <v/>
      </c>
      <c r="H14" s="103"/>
    </row>
    <row r="15" spans="1:8" ht="15.75" x14ac:dyDescent="0.3">
      <c r="A15" s="161" t="s">
        <v>261</v>
      </c>
      <c r="B15" s="149"/>
      <c r="C15" s="168"/>
      <c r="D15" s="169"/>
      <c r="E15" s="169"/>
      <c r="F15" s="169"/>
      <c r="G15" s="167" t="str">
        <f>IF(ISBLANK(B15),"",#REF!+C15-D15)</f>
        <v/>
      </c>
      <c r="H15" s="103"/>
    </row>
    <row r="16" spans="1:8" x14ac:dyDescent="0.3">
      <c r="A16" s="170" t="s">
        <v>298</v>
      </c>
      <c r="B16" s="171"/>
      <c r="C16" s="172"/>
      <c r="D16" s="173"/>
      <c r="E16" s="173"/>
      <c r="F16" s="174"/>
      <c r="G16" s="175" t="str">
        <f>G15</f>
        <v/>
      </c>
      <c r="H16" s="103"/>
    </row>
    <row r="20" spans="1:10" x14ac:dyDescent="0.3">
      <c r="B20" s="178" t="s">
        <v>96</v>
      </c>
      <c r="F20" s="179"/>
    </row>
    <row r="21" spans="1:10" x14ac:dyDescent="0.3">
      <c r="F21" s="177"/>
      <c r="G21" s="177"/>
      <c r="H21" s="177"/>
      <c r="I21" s="177"/>
      <c r="J21" s="177"/>
    </row>
    <row r="22" spans="1:10" x14ac:dyDescent="0.3">
      <c r="C22" s="180"/>
      <c r="F22" s="180"/>
      <c r="G22" s="181"/>
      <c r="H22" s="177"/>
      <c r="I22" s="177"/>
      <c r="J22" s="177"/>
    </row>
    <row r="23" spans="1:10" x14ac:dyDescent="0.3">
      <c r="A23" s="177"/>
      <c r="C23" s="182" t="s">
        <v>251</v>
      </c>
      <c r="F23" s="183" t="s">
        <v>256</v>
      </c>
      <c r="G23" s="181"/>
      <c r="H23" s="177"/>
      <c r="I23" s="177"/>
      <c r="J23" s="177"/>
    </row>
    <row r="24" spans="1:10" x14ac:dyDescent="0.3">
      <c r="A24" s="177"/>
      <c r="C24" s="184" t="s">
        <v>127</v>
      </c>
      <c r="F24" s="176" t="s">
        <v>252</v>
      </c>
      <c r="G24" s="177"/>
      <c r="H24" s="177"/>
      <c r="I24" s="177"/>
      <c r="J24" s="177"/>
    </row>
    <row r="25" spans="1:10" s="177" customFormat="1" x14ac:dyDescent="0.3">
      <c r="B25" s="176"/>
    </row>
    <row r="26" spans="1:10" s="177" customFormat="1" ht="12.75" x14ac:dyDescent="0.2"/>
    <row r="27" spans="1:10" s="177" customFormat="1" ht="12.75" x14ac:dyDescent="0.2"/>
    <row r="28" spans="1:10" s="177" customFormat="1" ht="12.75" x14ac:dyDescent="0.2"/>
    <row r="29" spans="1:10" s="177" customFormat="1" ht="12.75" x14ac:dyDescent="0.2"/>
  </sheetData>
  <dataValidations count="1">
    <dataValidation allowBlank="1" showInputMessage="1" showErrorMessage="1" prompt="თვე/დღე/წელი" sqref="B10:B15"/>
  </dataValidations>
  <printOptions gridLines="1"/>
  <pageMargins left="0.7" right="0.7" top="0.75" bottom="0.75" header="0.3" footer="0.3"/>
  <pageSetup scale="67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L53"/>
  <sheetViews>
    <sheetView showGridLines="0" view="pageBreakPreview" topLeftCell="A13" zoomScale="80" zoomScaleNormal="100" zoomScaleSheetLayoutView="80" workbookViewId="0">
      <selection activeCell="N31" sqref="N31"/>
    </sheetView>
  </sheetViews>
  <sheetFormatPr defaultRowHeight="15" x14ac:dyDescent="0.3"/>
  <cols>
    <col min="1" max="1" width="53.5703125" style="25" customWidth="1"/>
    <col min="2" max="2" width="10.7109375" style="25" customWidth="1"/>
    <col min="3" max="3" width="12.42578125" style="25" customWidth="1"/>
    <col min="4" max="4" width="10.42578125" style="25" customWidth="1"/>
    <col min="5" max="5" width="13.140625" style="25" customWidth="1"/>
    <col min="6" max="6" width="10.42578125" style="25" customWidth="1"/>
    <col min="7" max="8" width="10.5703125" style="25" customWidth="1"/>
    <col min="9" max="9" width="9.85546875" style="25" customWidth="1"/>
    <col min="10" max="10" width="12.7109375" style="25" customWidth="1"/>
    <col min="11" max="11" width="0.7109375" style="25" customWidth="1"/>
    <col min="12" max="16384" width="9.140625" style="25"/>
  </cols>
  <sheetData>
    <row r="1" spans="1:12" s="23" customFormat="1" x14ac:dyDescent="0.2">
      <c r="A1" s="134" t="s">
        <v>287</v>
      </c>
      <c r="B1" s="135"/>
      <c r="C1" s="135"/>
      <c r="D1" s="135"/>
      <c r="E1" s="135"/>
      <c r="F1" s="76"/>
      <c r="G1" s="76"/>
      <c r="H1" s="76"/>
      <c r="I1" s="527" t="s">
        <v>97</v>
      </c>
      <c r="J1" s="527"/>
      <c r="K1" s="141"/>
    </row>
    <row r="2" spans="1:12" s="23" customFormat="1" x14ac:dyDescent="0.3">
      <c r="A2" s="103" t="s">
        <v>128</v>
      </c>
      <c r="B2" s="135"/>
      <c r="C2" s="135"/>
      <c r="D2" s="135"/>
      <c r="E2" s="135"/>
      <c r="F2" s="136"/>
      <c r="G2" s="137"/>
      <c r="H2" s="137"/>
      <c r="I2" s="516" t="str">
        <f>'ფორმა N1'!L2</f>
        <v>10,04-30,04,2019</v>
      </c>
      <c r="J2" s="525"/>
      <c r="K2" s="141"/>
    </row>
    <row r="3" spans="1:12" s="23" customFormat="1" x14ac:dyDescent="0.2">
      <c r="A3" s="135"/>
      <c r="B3" s="135"/>
      <c r="C3" s="135"/>
      <c r="D3" s="135"/>
      <c r="E3" s="135"/>
      <c r="F3" s="136"/>
      <c r="G3" s="137"/>
      <c r="H3" s="137"/>
      <c r="I3" s="138"/>
      <c r="J3" s="73"/>
      <c r="K3" s="141"/>
    </row>
    <row r="4" spans="1:12" s="2" customFormat="1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74"/>
      <c r="E4" s="74"/>
      <c r="F4" s="75"/>
      <c r="G4" s="75"/>
      <c r="H4" s="75"/>
      <c r="I4" s="123"/>
      <c r="J4" s="74"/>
      <c r="K4" s="103"/>
      <c r="L4" s="23"/>
    </row>
    <row r="5" spans="1:12" s="2" customFormat="1" x14ac:dyDescent="0.3">
      <c r="A5" s="117" t="str">
        <f>'ფორმა N1'!A5</f>
        <v>მპგ ქართული ოცნება დემოკრატიული საქართველო</v>
      </c>
      <c r="B5" s="118"/>
      <c r="C5" s="118"/>
      <c r="D5" s="118"/>
      <c r="E5" s="118"/>
      <c r="F5" s="59"/>
      <c r="G5" s="59"/>
      <c r="H5" s="59"/>
      <c r="I5" s="129"/>
      <c r="J5" s="59"/>
      <c r="K5" s="103"/>
    </row>
    <row r="6" spans="1:12" s="23" customFormat="1" ht="13.5" x14ac:dyDescent="0.2">
      <c r="A6" s="139"/>
      <c r="B6" s="140"/>
      <c r="C6" s="140"/>
      <c r="D6" s="135"/>
      <c r="E6" s="135"/>
      <c r="F6" s="135"/>
      <c r="G6" s="135"/>
      <c r="H6" s="135"/>
      <c r="I6" s="135"/>
      <c r="J6" s="135"/>
      <c r="K6" s="141"/>
    </row>
    <row r="7" spans="1:12" ht="45" x14ac:dyDescent="0.3">
      <c r="A7" s="130"/>
      <c r="B7" s="526" t="s">
        <v>208</v>
      </c>
      <c r="C7" s="526"/>
      <c r="D7" s="526" t="s">
        <v>275</v>
      </c>
      <c r="E7" s="526"/>
      <c r="F7" s="526" t="s">
        <v>276</v>
      </c>
      <c r="G7" s="526"/>
      <c r="H7" s="148" t="s">
        <v>262</v>
      </c>
      <c r="I7" s="526" t="s">
        <v>211</v>
      </c>
      <c r="J7" s="526"/>
      <c r="K7" s="142"/>
    </row>
    <row r="8" spans="1:12" x14ac:dyDescent="0.3">
      <c r="A8" s="131" t="s">
        <v>103</v>
      </c>
      <c r="B8" s="132" t="s">
        <v>210</v>
      </c>
      <c r="C8" s="133" t="s">
        <v>209</v>
      </c>
      <c r="D8" s="132" t="s">
        <v>210</v>
      </c>
      <c r="E8" s="133" t="s">
        <v>209</v>
      </c>
      <c r="F8" s="132" t="s">
        <v>210</v>
      </c>
      <c r="G8" s="133" t="s">
        <v>209</v>
      </c>
      <c r="H8" s="133" t="s">
        <v>209</v>
      </c>
      <c r="I8" s="132" t="s">
        <v>210</v>
      </c>
      <c r="J8" s="133" t="s">
        <v>209</v>
      </c>
      <c r="K8" s="142"/>
    </row>
    <row r="9" spans="1:12" x14ac:dyDescent="0.3">
      <c r="A9" s="60" t="s">
        <v>104</v>
      </c>
      <c r="B9" s="80">
        <f>SUM(B10,B14,B17)</f>
        <v>3636</v>
      </c>
      <c r="C9" s="80">
        <f>SUM(C10,C14,C17)</f>
        <v>187774.78</v>
      </c>
      <c r="D9" s="80">
        <f t="shared" ref="D9:J9" si="0">SUM(D10,D14,D17)</f>
        <v>0</v>
      </c>
      <c r="E9" s="80">
        <f>SUM(E10,E14,E17)</f>
        <v>0</v>
      </c>
      <c r="F9" s="80">
        <f t="shared" si="0"/>
        <v>0</v>
      </c>
      <c r="G9" s="80">
        <f>SUM(G10,G14,G17)</f>
        <v>0</v>
      </c>
      <c r="H9" s="80">
        <f>SUM(H10,H14,H17)</f>
        <v>0</v>
      </c>
      <c r="I9" s="80">
        <f>SUM(I10,I14,I17)</f>
        <v>3636</v>
      </c>
      <c r="J9" s="80">
        <f t="shared" si="0"/>
        <v>187774.78</v>
      </c>
      <c r="K9" s="142"/>
    </row>
    <row r="10" spans="1:12" x14ac:dyDescent="0.3">
      <c r="A10" s="61" t="s">
        <v>105</v>
      </c>
      <c r="B10" s="130">
        <f>SUM(B11:B13)</f>
        <v>0</v>
      </c>
      <c r="C10" s="130">
        <f>SUM(C11:C13)</f>
        <v>0</v>
      </c>
      <c r="D10" s="130">
        <f t="shared" ref="D10:J10" si="1">SUM(D11:D13)</f>
        <v>0</v>
      </c>
      <c r="E10" s="130">
        <f>SUM(E11:E13)</f>
        <v>0</v>
      </c>
      <c r="F10" s="130">
        <f t="shared" si="1"/>
        <v>0</v>
      </c>
      <c r="G10" s="130">
        <f>SUM(G11:G13)</f>
        <v>0</v>
      </c>
      <c r="H10" s="130">
        <f>SUM(H11:H13)</f>
        <v>0</v>
      </c>
      <c r="I10" s="130">
        <f>SUM(I11:I13)</f>
        <v>0</v>
      </c>
      <c r="J10" s="130">
        <f t="shared" si="1"/>
        <v>0</v>
      </c>
      <c r="K10" s="142"/>
    </row>
    <row r="11" spans="1:12" x14ac:dyDescent="0.3">
      <c r="A11" s="61" t="s">
        <v>106</v>
      </c>
      <c r="B11" s="26"/>
      <c r="C11" s="26"/>
      <c r="D11" s="26"/>
      <c r="E11" s="26"/>
      <c r="F11" s="26"/>
      <c r="G11" s="26"/>
      <c r="H11" s="26"/>
      <c r="I11" s="26"/>
      <c r="J11" s="26"/>
      <c r="K11" s="142"/>
    </row>
    <row r="12" spans="1:12" x14ac:dyDescent="0.3">
      <c r="A12" s="61" t="s">
        <v>107</v>
      </c>
      <c r="B12" s="26"/>
      <c r="C12" s="26"/>
      <c r="D12" s="26"/>
      <c r="E12" s="26"/>
      <c r="F12" s="26"/>
      <c r="G12" s="26"/>
      <c r="H12" s="26"/>
      <c r="I12" s="26"/>
      <c r="J12" s="26"/>
      <c r="K12" s="142"/>
    </row>
    <row r="13" spans="1:12" x14ac:dyDescent="0.3">
      <c r="A13" s="61" t="s">
        <v>108</v>
      </c>
      <c r="B13" s="26"/>
      <c r="C13" s="26"/>
      <c r="D13" s="26"/>
      <c r="E13" s="26"/>
      <c r="F13" s="26"/>
      <c r="G13" s="26"/>
      <c r="H13" s="26"/>
      <c r="I13" s="26"/>
      <c r="J13" s="26"/>
      <c r="K13" s="142"/>
    </row>
    <row r="14" spans="1:12" x14ac:dyDescent="0.3">
      <c r="A14" s="61" t="s">
        <v>109</v>
      </c>
      <c r="B14" s="130">
        <f>SUM(B15:B16)</f>
        <v>3635</v>
      </c>
      <c r="C14" s="130">
        <f>SUM(C15:C16)</f>
        <v>187774.62</v>
      </c>
      <c r="D14" s="130">
        <f t="shared" ref="D14:J14" si="2">SUM(D15:D16)</f>
        <v>0</v>
      </c>
      <c r="E14" s="130">
        <f>SUM(E15:E16)</f>
        <v>0</v>
      </c>
      <c r="F14" s="130">
        <f t="shared" si="2"/>
        <v>0</v>
      </c>
      <c r="G14" s="130">
        <f>SUM(G15:G16)</f>
        <v>0</v>
      </c>
      <c r="H14" s="130">
        <f>SUM(H15:H16)</f>
        <v>0</v>
      </c>
      <c r="I14" s="130">
        <f>SUM(I15:I16)</f>
        <v>3635</v>
      </c>
      <c r="J14" s="130">
        <f t="shared" si="2"/>
        <v>187774.62</v>
      </c>
      <c r="K14" s="142"/>
    </row>
    <row r="15" spans="1:12" x14ac:dyDescent="0.3">
      <c r="A15" s="61" t="s">
        <v>110</v>
      </c>
      <c r="B15" s="26">
        <v>11</v>
      </c>
      <c r="C15" s="417">
        <v>117846.20999999999</v>
      </c>
      <c r="D15" s="26"/>
      <c r="E15" s="26"/>
      <c r="F15" s="26"/>
      <c r="G15" s="26"/>
      <c r="H15" s="26"/>
      <c r="I15" s="26">
        <f>B15+D15-F15</f>
        <v>11</v>
      </c>
      <c r="J15" s="417">
        <f>C15+E15-G15-H15</f>
        <v>117846.20999999999</v>
      </c>
      <c r="K15" s="142"/>
    </row>
    <row r="16" spans="1:12" x14ac:dyDescent="0.3">
      <c r="A16" s="61" t="s">
        <v>111</v>
      </c>
      <c r="B16" s="26">
        <v>3624</v>
      </c>
      <c r="C16" s="417">
        <f>68945.41+983</f>
        <v>69928.41</v>
      </c>
      <c r="D16" s="26"/>
      <c r="E16" s="26"/>
      <c r="F16" s="26"/>
      <c r="G16" s="26"/>
      <c r="H16" s="26"/>
      <c r="I16" s="26">
        <f>B16+D16-F16</f>
        <v>3624</v>
      </c>
      <c r="J16" s="417">
        <f>C16+E16-G16-H16</f>
        <v>69928.41</v>
      </c>
      <c r="K16" s="142"/>
    </row>
    <row r="17" spans="1:11" x14ac:dyDescent="0.3">
      <c r="A17" s="61" t="s">
        <v>112</v>
      </c>
      <c r="B17" s="130">
        <f>SUM(B18:B19,B22,B23)</f>
        <v>1</v>
      </c>
      <c r="C17" s="130">
        <f>SUM(C18:C19,C22,C23)</f>
        <v>0.16</v>
      </c>
      <c r="D17" s="130">
        <f t="shared" ref="D17:J17" si="3">SUM(D18:D19,D22,D23)</f>
        <v>0</v>
      </c>
      <c r="E17" s="130">
        <f>SUM(E18:E19,E22,E23)</f>
        <v>0</v>
      </c>
      <c r="F17" s="130">
        <f t="shared" si="3"/>
        <v>0</v>
      </c>
      <c r="G17" s="130">
        <f>SUM(G18:G19,G22,G23)</f>
        <v>0</v>
      </c>
      <c r="H17" s="130">
        <f>SUM(H18:H19,H22,H23)</f>
        <v>0</v>
      </c>
      <c r="I17" s="130">
        <f>SUM(I18:I19,I22,I23)</f>
        <v>1</v>
      </c>
      <c r="J17" s="130">
        <f t="shared" si="3"/>
        <v>0.16</v>
      </c>
      <c r="K17" s="142"/>
    </row>
    <row r="18" spans="1:11" x14ac:dyDescent="0.3">
      <c r="A18" s="61" t="s">
        <v>113</v>
      </c>
      <c r="B18" s="26"/>
      <c r="C18" s="26"/>
      <c r="D18" s="26"/>
      <c r="E18" s="26"/>
      <c r="F18" s="26"/>
      <c r="G18" s="26"/>
      <c r="H18" s="26"/>
      <c r="I18" s="26"/>
      <c r="J18" s="26"/>
      <c r="K18" s="142"/>
    </row>
    <row r="19" spans="1:11" x14ac:dyDescent="0.3">
      <c r="A19" s="61" t="s">
        <v>114</v>
      </c>
      <c r="B19" s="130">
        <f>SUM(B20:B21)</f>
        <v>1</v>
      </c>
      <c r="C19" s="130">
        <f>SUM(C20:C21)</f>
        <v>0.16</v>
      </c>
      <c r="D19" s="130">
        <f t="shared" ref="D19:J19" si="4">SUM(D20:D21)</f>
        <v>0</v>
      </c>
      <c r="E19" s="130">
        <f>SUM(E20:E21)</f>
        <v>0</v>
      </c>
      <c r="F19" s="130">
        <f t="shared" si="4"/>
        <v>0</v>
      </c>
      <c r="G19" s="130">
        <f>SUM(G20:G21)</f>
        <v>0</v>
      </c>
      <c r="H19" s="130">
        <f>SUM(H20:H21)</f>
        <v>0</v>
      </c>
      <c r="I19" s="130">
        <f>SUM(I20:I21)</f>
        <v>1</v>
      </c>
      <c r="J19" s="130">
        <f t="shared" si="4"/>
        <v>0.16</v>
      </c>
      <c r="K19" s="142"/>
    </row>
    <row r="20" spans="1:11" x14ac:dyDescent="0.3">
      <c r="A20" s="61" t="s">
        <v>115</v>
      </c>
      <c r="B20" s="26"/>
      <c r="C20" s="26"/>
      <c r="D20" s="26"/>
      <c r="E20" s="26"/>
      <c r="F20" s="26"/>
      <c r="G20" s="26"/>
      <c r="H20" s="26"/>
      <c r="I20" s="26"/>
      <c r="J20" s="26"/>
      <c r="K20" s="142"/>
    </row>
    <row r="21" spans="1:11" x14ac:dyDescent="0.3">
      <c r="A21" s="61" t="s">
        <v>116</v>
      </c>
      <c r="B21" s="412">
        <v>1</v>
      </c>
      <c r="C21" s="426">
        <v>0.16</v>
      </c>
      <c r="D21" s="26"/>
      <c r="E21" s="26"/>
      <c r="F21" s="26"/>
      <c r="G21" s="26"/>
      <c r="H21" s="26"/>
      <c r="I21" s="26">
        <v>1</v>
      </c>
      <c r="J21" s="26">
        <v>0.16</v>
      </c>
      <c r="K21" s="142"/>
    </row>
    <row r="22" spans="1:11" x14ac:dyDescent="0.3">
      <c r="A22" s="61" t="s">
        <v>117</v>
      </c>
      <c r="B22" s="26"/>
      <c r="C22" s="26"/>
      <c r="D22" s="26"/>
      <c r="E22" s="26"/>
      <c r="F22" s="26"/>
      <c r="G22" s="26"/>
      <c r="H22" s="26"/>
      <c r="I22" s="26"/>
      <c r="J22" s="26"/>
      <c r="K22" s="142"/>
    </row>
    <row r="23" spans="1:11" x14ac:dyDescent="0.3">
      <c r="A23" s="61" t="s">
        <v>118</v>
      </c>
      <c r="B23" s="26"/>
      <c r="C23" s="26"/>
      <c r="D23" s="26"/>
      <c r="E23" s="26"/>
      <c r="F23" s="26"/>
      <c r="G23" s="26"/>
      <c r="H23" s="26"/>
      <c r="I23" s="26"/>
      <c r="J23" s="26"/>
      <c r="K23" s="142"/>
    </row>
    <row r="24" spans="1:11" x14ac:dyDescent="0.3">
      <c r="A24" s="60" t="s">
        <v>119</v>
      </c>
      <c r="B24" s="80">
        <f>SUM(B25:B31)</f>
        <v>10315</v>
      </c>
      <c r="C24" s="80">
        <f t="shared" ref="C24:J24" si="5">SUM(C25:C31)</f>
        <v>26456</v>
      </c>
      <c r="D24" s="80">
        <f t="shared" si="5"/>
        <v>48700</v>
      </c>
      <c r="E24" s="80">
        <f t="shared" si="5"/>
        <v>145045</v>
      </c>
      <c r="F24" s="80">
        <f t="shared" si="5"/>
        <v>49800</v>
      </c>
      <c r="G24" s="80">
        <f t="shared" si="5"/>
        <v>147589</v>
      </c>
      <c r="H24" s="80">
        <f t="shared" si="5"/>
        <v>0</v>
      </c>
      <c r="I24" s="80">
        <f t="shared" si="5"/>
        <v>9215</v>
      </c>
      <c r="J24" s="80">
        <f t="shared" si="5"/>
        <v>23912</v>
      </c>
      <c r="K24" s="142"/>
    </row>
    <row r="25" spans="1:11" x14ac:dyDescent="0.3">
      <c r="A25" s="61" t="s">
        <v>241</v>
      </c>
      <c r="B25" s="26"/>
      <c r="C25" s="26"/>
      <c r="D25" s="26"/>
      <c r="E25" s="26"/>
      <c r="F25" s="26"/>
      <c r="G25" s="26"/>
      <c r="H25" s="26"/>
      <c r="I25" s="26"/>
      <c r="J25" s="26"/>
      <c r="K25" s="142"/>
    </row>
    <row r="26" spans="1:11" x14ac:dyDescent="0.3">
      <c r="A26" s="61" t="s">
        <v>242</v>
      </c>
      <c r="B26" s="26"/>
      <c r="C26" s="26"/>
      <c r="D26" s="26"/>
      <c r="E26" s="26"/>
      <c r="F26" s="26"/>
      <c r="G26" s="26"/>
      <c r="H26" s="26"/>
      <c r="I26" s="26"/>
      <c r="J26" s="26"/>
      <c r="K26" s="142"/>
    </row>
    <row r="27" spans="1:11" x14ac:dyDescent="0.3">
      <c r="A27" s="61" t="s">
        <v>243</v>
      </c>
      <c r="B27" s="26"/>
      <c r="C27" s="26"/>
      <c r="D27" s="26"/>
      <c r="E27" s="26"/>
      <c r="F27" s="26"/>
      <c r="G27" s="26"/>
      <c r="H27" s="26"/>
      <c r="I27" s="26"/>
      <c r="J27" s="26"/>
      <c r="K27" s="142"/>
    </row>
    <row r="28" spans="1:11" x14ac:dyDescent="0.3">
      <c r="A28" s="61" t="s">
        <v>244</v>
      </c>
      <c r="B28" s="26"/>
      <c r="C28" s="26"/>
      <c r="D28" s="26"/>
      <c r="E28" s="26"/>
      <c r="F28" s="26"/>
      <c r="G28" s="26"/>
      <c r="H28" s="26"/>
      <c r="I28" s="26"/>
      <c r="J28" s="26"/>
      <c r="K28" s="142"/>
    </row>
    <row r="29" spans="1:11" x14ac:dyDescent="0.3">
      <c r="A29" s="61" t="s">
        <v>245</v>
      </c>
      <c r="B29" s="26"/>
      <c r="C29" s="26"/>
      <c r="D29" s="26"/>
      <c r="E29" s="26"/>
      <c r="F29" s="26"/>
      <c r="G29" s="26"/>
      <c r="H29" s="26"/>
      <c r="I29" s="26"/>
      <c r="J29" s="26"/>
      <c r="K29" s="142"/>
    </row>
    <row r="30" spans="1:11" x14ac:dyDescent="0.3">
      <c r="A30" s="61" t="s">
        <v>246</v>
      </c>
      <c r="B30" s="26"/>
      <c r="C30" s="26"/>
      <c r="D30" s="26"/>
      <c r="E30" s="26"/>
      <c r="F30" s="26"/>
      <c r="G30" s="26"/>
      <c r="H30" s="26"/>
      <c r="I30" s="26"/>
      <c r="J30" s="26"/>
      <c r="K30" s="142"/>
    </row>
    <row r="31" spans="1:11" x14ac:dyDescent="0.3">
      <c r="A31" s="61" t="s">
        <v>247</v>
      </c>
      <c r="B31" s="26">
        <v>10315</v>
      </c>
      <c r="C31" s="417">
        <v>26456</v>
      </c>
      <c r="D31" s="26">
        <v>48700</v>
      </c>
      <c r="E31" s="26">
        <v>145045</v>
      </c>
      <c r="F31" s="26">
        <v>49800</v>
      </c>
      <c r="G31" s="26">
        <v>147589</v>
      </c>
      <c r="H31" s="26"/>
      <c r="I31" s="26">
        <f>B31+D31-F31</f>
        <v>9215</v>
      </c>
      <c r="J31" s="417">
        <f>C31+E31-G31-H31</f>
        <v>23912</v>
      </c>
      <c r="K31" s="142"/>
    </row>
    <row r="32" spans="1:11" x14ac:dyDescent="0.3">
      <c r="A32" s="60" t="s">
        <v>120</v>
      </c>
      <c r="B32" s="80">
        <f>SUM(B33:B35)</f>
        <v>0</v>
      </c>
      <c r="C32" s="80">
        <f>SUM(C33:C35)</f>
        <v>0</v>
      </c>
      <c r="D32" s="80">
        <f t="shared" ref="D32:J32" si="6">SUM(D33:D35)</f>
        <v>0</v>
      </c>
      <c r="E32" s="80">
        <f>SUM(E33:E35)</f>
        <v>0</v>
      </c>
      <c r="F32" s="80">
        <f t="shared" si="6"/>
        <v>0</v>
      </c>
      <c r="G32" s="80">
        <f>SUM(G33:G35)</f>
        <v>0</v>
      </c>
      <c r="H32" s="80">
        <f>SUM(H33:H35)</f>
        <v>0</v>
      </c>
      <c r="I32" s="80">
        <f>SUM(I33:I35)</f>
        <v>0</v>
      </c>
      <c r="J32" s="80">
        <f t="shared" si="6"/>
        <v>0</v>
      </c>
      <c r="K32" s="142"/>
    </row>
    <row r="33" spans="1:11" x14ac:dyDescent="0.3">
      <c r="A33" s="61" t="s">
        <v>248</v>
      </c>
      <c r="B33" s="26"/>
      <c r="C33" s="26"/>
      <c r="D33" s="26"/>
      <c r="E33" s="26"/>
      <c r="F33" s="26"/>
      <c r="G33" s="26"/>
      <c r="H33" s="26"/>
      <c r="I33" s="26"/>
      <c r="J33" s="26"/>
      <c r="K33" s="142"/>
    </row>
    <row r="34" spans="1:11" x14ac:dyDescent="0.3">
      <c r="A34" s="61" t="s">
        <v>249</v>
      </c>
      <c r="B34" s="26"/>
      <c r="C34" s="26"/>
      <c r="D34" s="26"/>
      <c r="E34" s="26"/>
      <c r="F34" s="26"/>
      <c r="G34" s="26"/>
      <c r="H34" s="26"/>
      <c r="I34" s="26"/>
      <c r="J34" s="26"/>
      <c r="K34" s="142"/>
    </row>
    <row r="35" spans="1:11" x14ac:dyDescent="0.3">
      <c r="A35" s="61" t="s">
        <v>250</v>
      </c>
      <c r="B35" s="26"/>
      <c r="C35" s="26"/>
      <c r="D35" s="26"/>
      <c r="E35" s="26"/>
      <c r="F35" s="26"/>
      <c r="G35" s="26"/>
      <c r="H35" s="26"/>
      <c r="I35" s="26"/>
      <c r="J35" s="26"/>
      <c r="K35" s="142"/>
    </row>
    <row r="36" spans="1:11" x14ac:dyDescent="0.3">
      <c r="A36" s="60" t="s">
        <v>121</v>
      </c>
      <c r="B36" s="80">
        <f t="shared" ref="B36:J36" si="7">SUM(B37:B39,B42)</f>
        <v>0</v>
      </c>
      <c r="C36" s="80">
        <f t="shared" si="7"/>
        <v>0</v>
      </c>
      <c r="D36" s="80">
        <f t="shared" si="7"/>
        <v>0</v>
      </c>
      <c r="E36" s="80">
        <f t="shared" si="7"/>
        <v>0</v>
      </c>
      <c r="F36" s="80">
        <f t="shared" si="7"/>
        <v>0</v>
      </c>
      <c r="G36" s="80">
        <f t="shared" si="7"/>
        <v>0</v>
      </c>
      <c r="H36" s="80">
        <f t="shared" si="7"/>
        <v>0</v>
      </c>
      <c r="I36" s="80">
        <f t="shared" si="7"/>
        <v>0</v>
      </c>
      <c r="J36" s="80">
        <f t="shared" si="7"/>
        <v>0</v>
      </c>
      <c r="K36" s="142"/>
    </row>
    <row r="37" spans="1:11" x14ac:dyDescent="0.3">
      <c r="A37" s="61" t="s">
        <v>122</v>
      </c>
      <c r="B37" s="26"/>
      <c r="C37" s="26"/>
      <c r="D37" s="26"/>
      <c r="E37" s="26"/>
      <c r="F37" s="26"/>
      <c r="G37" s="26"/>
      <c r="H37" s="26"/>
      <c r="I37" s="26"/>
      <c r="J37" s="26"/>
      <c r="K37" s="142"/>
    </row>
    <row r="38" spans="1:11" x14ac:dyDescent="0.3">
      <c r="A38" s="61" t="s">
        <v>123</v>
      </c>
      <c r="B38" s="26"/>
      <c r="C38" s="26"/>
      <c r="D38" s="26"/>
      <c r="E38" s="26"/>
      <c r="F38" s="26"/>
      <c r="G38" s="26"/>
      <c r="H38" s="26"/>
      <c r="I38" s="26"/>
      <c r="J38" s="26"/>
      <c r="K38" s="142"/>
    </row>
    <row r="39" spans="1:11" x14ac:dyDescent="0.3">
      <c r="A39" s="61" t="s">
        <v>124</v>
      </c>
      <c r="B39" s="130">
        <f t="shared" ref="B39:J39" si="8">SUM(B40:B41)</f>
        <v>0</v>
      </c>
      <c r="C39" s="130">
        <f t="shared" si="8"/>
        <v>0</v>
      </c>
      <c r="D39" s="130">
        <f t="shared" si="8"/>
        <v>0</v>
      </c>
      <c r="E39" s="130">
        <f t="shared" si="8"/>
        <v>0</v>
      </c>
      <c r="F39" s="130">
        <f t="shared" si="8"/>
        <v>0</v>
      </c>
      <c r="G39" s="130">
        <f t="shared" si="8"/>
        <v>0</v>
      </c>
      <c r="H39" s="130">
        <f t="shared" si="8"/>
        <v>0</v>
      </c>
      <c r="I39" s="130">
        <f t="shared" si="8"/>
        <v>0</v>
      </c>
      <c r="J39" s="130">
        <f t="shared" si="8"/>
        <v>0</v>
      </c>
      <c r="K39" s="142"/>
    </row>
    <row r="40" spans="1:11" ht="30" x14ac:dyDescent="0.3">
      <c r="A40" s="61" t="s">
        <v>380</v>
      </c>
      <c r="B40" s="26"/>
      <c r="C40" s="26"/>
      <c r="D40" s="26"/>
      <c r="E40" s="26"/>
      <c r="F40" s="26"/>
      <c r="G40" s="26"/>
      <c r="H40" s="26"/>
      <c r="I40" s="26"/>
      <c r="J40" s="26"/>
      <c r="K40" s="142"/>
    </row>
    <row r="41" spans="1:11" x14ac:dyDescent="0.3">
      <c r="A41" s="61" t="s">
        <v>125</v>
      </c>
      <c r="B41" s="26"/>
      <c r="C41" s="26"/>
      <c r="D41" s="26"/>
      <c r="E41" s="26"/>
      <c r="F41" s="26"/>
      <c r="G41" s="26"/>
      <c r="H41" s="26"/>
      <c r="I41" s="26"/>
      <c r="J41" s="26"/>
      <c r="K41" s="142"/>
    </row>
    <row r="42" spans="1:11" x14ac:dyDescent="0.3">
      <c r="A42" s="61" t="s">
        <v>126</v>
      </c>
      <c r="B42" s="26"/>
      <c r="C42" s="26"/>
      <c r="D42" s="26"/>
      <c r="E42" s="26"/>
      <c r="F42" s="26"/>
      <c r="G42" s="26"/>
      <c r="H42" s="26"/>
      <c r="I42" s="26"/>
      <c r="J42" s="26"/>
      <c r="K42" s="142"/>
    </row>
    <row r="43" spans="1:11" x14ac:dyDescent="0.3">
      <c r="A43" s="24"/>
      <c r="B43" s="24"/>
      <c r="C43" s="24"/>
      <c r="D43" s="24"/>
      <c r="E43" s="24"/>
      <c r="F43" s="24"/>
      <c r="G43" s="24"/>
      <c r="H43" s="24"/>
      <c r="I43" s="24"/>
      <c r="J43" s="24"/>
    </row>
    <row r="44" spans="1:11" s="23" customFormat="1" ht="12.75" x14ac:dyDescent="0.2"/>
    <row r="45" spans="1:11" s="23" customFormat="1" x14ac:dyDescent="0.3">
      <c r="A45" s="25"/>
    </row>
    <row r="46" spans="1:11" s="2" customFormat="1" x14ac:dyDescent="0.3">
      <c r="A46" s="69" t="s">
        <v>96</v>
      </c>
      <c r="D46" s="5"/>
    </row>
    <row r="47" spans="1:11" s="2" customFormat="1" x14ac:dyDescent="0.3">
      <c r="D47"/>
      <c r="E47"/>
      <c r="F47"/>
      <c r="G47"/>
      <c r="I47"/>
    </row>
    <row r="48" spans="1:11" s="2" customFormat="1" x14ac:dyDescent="0.3">
      <c r="B48" s="68"/>
      <c r="C48" s="68"/>
      <c r="F48" s="68"/>
      <c r="G48" s="71"/>
      <c r="H48" s="68"/>
      <c r="I48"/>
      <c r="J48"/>
    </row>
    <row r="49" spans="1:10" s="2" customFormat="1" x14ac:dyDescent="0.3">
      <c r="B49" s="67" t="s">
        <v>251</v>
      </c>
      <c r="F49" s="12" t="s">
        <v>256</v>
      </c>
      <c r="G49" s="70"/>
      <c r="I49"/>
      <c r="J49"/>
    </row>
    <row r="50" spans="1:10" s="2" customFormat="1" x14ac:dyDescent="0.3">
      <c r="B50" s="64" t="s">
        <v>127</v>
      </c>
      <c r="F50" s="2" t="s">
        <v>252</v>
      </c>
      <c r="G50"/>
      <c r="I50"/>
      <c r="J50"/>
    </row>
    <row r="51" spans="1:10" customFormat="1" x14ac:dyDescent="0.3">
      <c r="A51" s="2"/>
      <c r="B51" s="25"/>
      <c r="H51" s="25"/>
    </row>
    <row r="52" spans="1:10" s="2" customFormat="1" x14ac:dyDescent="0.3">
      <c r="A52" s="11"/>
      <c r="B52" s="11"/>
      <c r="C52" s="11"/>
    </row>
    <row r="53" spans="1:10" x14ac:dyDescent="0.3">
      <c r="A53" s="24"/>
      <c r="B53" s="24"/>
      <c r="C53" s="24"/>
      <c r="D53" s="24"/>
      <c r="E53" s="24"/>
      <c r="F53" s="24"/>
      <c r="G53" s="24"/>
      <c r="H53" s="24"/>
      <c r="I53" s="24"/>
      <c r="J53" s="24"/>
    </row>
  </sheetData>
  <mergeCells count="6">
    <mergeCell ref="B7:C7"/>
    <mergeCell ref="D7:E7"/>
    <mergeCell ref="F7:G7"/>
    <mergeCell ref="I7:J7"/>
    <mergeCell ref="I1:J1"/>
    <mergeCell ref="I2:J2"/>
  </mergeCells>
  <pageMargins left="0.25" right="0.25" top="0.75" bottom="0.75" header="0.3" footer="0.3"/>
  <pageSetup paperSize="9" scale="61" orientation="landscape" r:id="rId1"/>
  <rowBreaks count="1" manualBreakCount="1">
    <brk id="31" max="10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7"/>
  <sheetViews>
    <sheetView view="pageBreakPreview" zoomScale="80" zoomScaleNormal="80" zoomScaleSheetLayoutView="80" workbookViewId="0">
      <selection activeCell="B188" sqref="B188"/>
    </sheetView>
  </sheetViews>
  <sheetFormatPr defaultRowHeight="12.75" x14ac:dyDescent="0.2"/>
  <cols>
    <col min="1" max="1" width="6" style="192" customWidth="1"/>
    <col min="2" max="2" width="21.140625" style="192" customWidth="1"/>
    <col min="3" max="3" width="25.140625" style="192" bestFit="1" customWidth="1"/>
    <col min="4" max="4" width="18.42578125" style="192" customWidth="1"/>
    <col min="5" max="5" width="19.5703125" style="192" customWidth="1"/>
    <col min="6" max="6" width="22" style="192" customWidth="1"/>
    <col min="7" max="7" width="25.28515625" style="192" customWidth="1"/>
    <col min="8" max="8" width="18.28515625" style="192" customWidth="1"/>
    <col min="9" max="9" width="17.140625" style="192" customWidth="1"/>
    <col min="10" max="16384" width="9.140625" style="192"/>
  </cols>
  <sheetData>
    <row r="1" spans="1:9" ht="15" x14ac:dyDescent="0.2">
      <c r="A1" s="185" t="s">
        <v>476</v>
      </c>
      <c r="B1" s="185"/>
      <c r="C1" s="186"/>
      <c r="D1" s="186"/>
      <c r="E1" s="186"/>
      <c r="F1" s="186"/>
      <c r="G1" s="186"/>
      <c r="H1" s="186"/>
      <c r="I1" s="353" t="s">
        <v>97</v>
      </c>
    </row>
    <row r="2" spans="1:9" ht="15" x14ac:dyDescent="0.3">
      <c r="A2" s="145" t="s">
        <v>128</v>
      </c>
      <c r="B2" s="145"/>
      <c r="C2" s="186"/>
      <c r="D2" s="186"/>
      <c r="E2" s="186"/>
      <c r="F2" s="186"/>
      <c r="G2" s="186"/>
      <c r="H2" s="186"/>
      <c r="I2" s="350" t="str">
        <f>'ფორმა N1'!L2</f>
        <v>10,04-30,04,2019</v>
      </c>
    </row>
    <row r="3" spans="1:9" ht="15" x14ac:dyDescent="0.2">
      <c r="A3" s="186"/>
      <c r="B3" s="186"/>
      <c r="C3" s="186"/>
      <c r="D3" s="186"/>
      <c r="E3" s="186"/>
      <c r="F3" s="186"/>
      <c r="G3" s="186"/>
      <c r="H3" s="186"/>
      <c r="I3" s="138"/>
    </row>
    <row r="4" spans="1:9" ht="15" x14ac:dyDescent="0.3">
      <c r="A4" s="112" t="s">
        <v>257</v>
      </c>
      <c r="B4" s="112"/>
      <c r="C4" s="112"/>
      <c r="D4" s="112"/>
      <c r="E4" s="359"/>
      <c r="F4" s="187"/>
      <c r="G4" s="186"/>
      <c r="H4" s="186"/>
      <c r="I4" s="187"/>
    </row>
    <row r="5" spans="1:9" s="364" customFormat="1" ht="15" x14ac:dyDescent="0.3">
      <c r="A5" s="360" t="str">
        <f>'ფორმა N1'!A5</f>
        <v>მპგ ქართული ოცნება დემოკრატიული საქართველო</v>
      </c>
      <c r="B5" s="360"/>
      <c r="C5" s="361"/>
      <c r="D5" s="361"/>
      <c r="E5" s="361"/>
      <c r="F5" s="362"/>
      <c r="G5" s="363"/>
      <c r="H5" s="363"/>
      <c r="I5" s="362"/>
    </row>
    <row r="6" spans="1:9" ht="13.5" x14ac:dyDescent="0.2">
      <c r="A6" s="139"/>
      <c r="B6" s="139"/>
      <c r="C6" s="365"/>
      <c r="D6" s="365"/>
      <c r="E6" s="365"/>
      <c r="F6" s="186"/>
      <c r="G6" s="186"/>
      <c r="H6" s="186"/>
      <c r="I6" s="186"/>
    </row>
    <row r="7" spans="1:9" ht="60" x14ac:dyDescent="0.2">
      <c r="A7" s="366" t="s">
        <v>64</v>
      </c>
      <c r="B7" s="366" t="s">
        <v>443</v>
      </c>
      <c r="C7" s="367" t="s">
        <v>444</v>
      </c>
      <c r="D7" s="367" t="s">
        <v>445</v>
      </c>
      <c r="E7" s="367" t="s">
        <v>446</v>
      </c>
      <c r="F7" s="367" t="s">
        <v>346</v>
      </c>
      <c r="G7" s="367" t="s">
        <v>447</v>
      </c>
      <c r="H7" s="367" t="s">
        <v>448</v>
      </c>
      <c r="I7" s="367" t="s">
        <v>449</v>
      </c>
    </row>
    <row r="8" spans="1:9" ht="15" x14ac:dyDescent="0.2">
      <c r="A8" s="366">
        <v>1</v>
      </c>
      <c r="B8" s="366">
        <v>2</v>
      </c>
      <c r="C8" s="366">
        <v>3</v>
      </c>
      <c r="D8" s="367">
        <v>4</v>
      </c>
      <c r="E8" s="366">
        <v>5</v>
      </c>
      <c r="F8" s="367">
        <v>6</v>
      </c>
      <c r="G8" s="366">
        <v>7</v>
      </c>
      <c r="H8" s="367">
        <v>8</v>
      </c>
      <c r="I8" s="367">
        <v>9</v>
      </c>
    </row>
    <row r="9" spans="1:9" ht="30" x14ac:dyDescent="0.2">
      <c r="A9" s="498">
        <v>1</v>
      </c>
      <c r="B9" s="498" t="s">
        <v>517</v>
      </c>
      <c r="C9" s="499" t="s">
        <v>524</v>
      </c>
      <c r="D9" s="499" t="s">
        <v>525</v>
      </c>
      <c r="E9" s="499" t="s">
        <v>1651</v>
      </c>
      <c r="F9" s="499">
        <v>1000</v>
      </c>
      <c r="G9" s="499">
        <v>40368</v>
      </c>
      <c r="H9" s="500" t="s">
        <v>526</v>
      </c>
      <c r="I9" s="499" t="s">
        <v>527</v>
      </c>
    </row>
    <row r="10" spans="1:9" ht="30" x14ac:dyDescent="0.2">
      <c r="A10" s="498">
        <v>2</v>
      </c>
      <c r="B10" s="498" t="s">
        <v>517</v>
      </c>
      <c r="C10" s="499" t="s">
        <v>524</v>
      </c>
      <c r="D10" s="499" t="s">
        <v>528</v>
      </c>
      <c r="E10" s="499" t="s">
        <v>1652</v>
      </c>
      <c r="F10" s="499">
        <v>100</v>
      </c>
      <c r="G10" s="499">
        <v>4036.7999999999997</v>
      </c>
      <c r="H10" s="500" t="s">
        <v>529</v>
      </c>
      <c r="I10" s="499" t="s">
        <v>530</v>
      </c>
    </row>
    <row r="11" spans="1:9" ht="15" x14ac:dyDescent="0.2">
      <c r="A11" s="528">
        <v>3</v>
      </c>
      <c r="B11" s="528" t="s">
        <v>517</v>
      </c>
      <c r="C11" s="528" t="s">
        <v>531</v>
      </c>
      <c r="D11" s="528" t="s">
        <v>532</v>
      </c>
      <c r="E11" s="528" t="s">
        <v>1651</v>
      </c>
      <c r="F11" s="528">
        <v>130</v>
      </c>
      <c r="G11" s="499">
        <v>4844.16</v>
      </c>
      <c r="H11" s="500" t="s">
        <v>533</v>
      </c>
      <c r="I11" s="499" t="s">
        <v>534</v>
      </c>
    </row>
    <row r="12" spans="1:9" ht="15" x14ac:dyDescent="0.2">
      <c r="A12" s="529"/>
      <c r="B12" s="529"/>
      <c r="C12" s="529"/>
      <c r="D12" s="529"/>
      <c r="E12" s="529"/>
      <c r="F12" s="529"/>
      <c r="G12" s="499">
        <v>1076.48</v>
      </c>
      <c r="H12" s="500" t="s">
        <v>535</v>
      </c>
      <c r="I12" s="499" t="s">
        <v>536</v>
      </c>
    </row>
    <row r="13" spans="1:9" ht="30" x14ac:dyDescent="0.2">
      <c r="A13" s="498">
        <v>4</v>
      </c>
      <c r="B13" s="498" t="s">
        <v>517</v>
      </c>
      <c r="C13" s="499" t="s">
        <v>537</v>
      </c>
      <c r="D13" s="499" t="s">
        <v>538</v>
      </c>
      <c r="E13" s="499" t="s">
        <v>1651</v>
      </c>
      <c r="F13" s="499">
        <v>112.8</v>
      </c>
      <c r="G13" s="499">
        <v>2691.2</v>
      </c>
      <c r="H13" s="500" t="s">
        <v>539</v>
      </c>
      <c r="I13" s="499" t="s">
        <v>540</v>
      </c>
    </row>
    <row r="14" spans="1:9" ht="30" x14ac:dyDescent="0.2">
      <c r="A14" s="498">
        <v>5</v>
      </c>
      <c r="B14" s="498" t="s">
        <v>517</v>
      </c>
      <c r="C14" s="499" t="s">
        <v>541</v>
      </c>
      <c r="D14" s="499" t="s">
        <v>542</v>
      </c>
      <c r="E14" s="499" t="s">
        <v>1651</v>
      </c>
      <c r="F14" s="499">
        <v>327.3</v>
      </c>
      <c r="G14" s="499">
        <v>5812.9919999999993</v>
      </c>
      <c r="H14" s="500" t="s">
        <v>543</v>
      </c>
      <c r="I14" s="499" t="s">
        <v>544</v>
      </c>
    </row>
    <row r="15" spans="1:9" ht="60" x14ac:dyDescent="0.2">
      <c r="A15" s="498">
        <v>6</v>
      </c>
      <c r="B15" s="498" t="s">
        <v>517</v>
      </c>
      <c r="C15" s="499" t="s">
        <v>545</v>
      </c>
      <c r="D15" s="499" t="s">
        <v>546</v>
      </c>
      <c r="E15" s="499" t="s">
        <v>813</v>
      </c>
      <c r="F15" s="499">
        <v>183.25</v>
      </c>
      <c r="G15" s="499">
        <v>2691.2</v>
      </c>
      <c r="H15" s="500" t="s">
        <v>547</v>
      </c>
      <c r="I15" s="499" t="s">
        <v>548</v>
      </c>
    </row>
    <row r="16" spans="1:9" ht="30" x14ac:dyDescent="0.2">
      <c r="A16" s="498">
        <v>7</v>
      </c>
      <c r="B16" s="498" t="s">
        <v>517</v>
      </c>
      <c r="C16" s="499" t="s">
        <v>549</v>
      </c>
      <c r="D16" s="499" t="s">
        <v>550</v>
      </c>
      <c r="E16" s="499" t="s">
        <v>1651</v>
      </c>
      <c r="F16" s="499">
        <v>179</v>
      </c>
      <c r="G16" s="499">
        <v>3000</v>
      </c>
      <c r="H16" s="500" t="s">
        <v>551</v>
      </c>
      <c r="I16" s="499" t="s">
        <v>552</v>
      </c>
    </row>
    <row r="17" spans="1:9" ht="30" x14ac:dyDescent="0.2">
      <c r="A17" s="528">
        <v>8</v>
      </c>
      <c r="B17" s="528" t="s">
        <v>517</v>
      </c>
      <c r="C17" s="528" t="s">
        <v>553</v>
      </c>
      <c r="D17" s="528" t="s">
        <v>554</v>
      </c>
      <c r="E17" s="528" t="s">
        <v>1651</v>
      </c>
      <c r="F17" s="528">
        <v>331.82</v>
      </c>
      <c r="G17" s="499">
        <v>1749.28</v>
      </c>
      <c r="H17" s="500" t="s">
        <v>555</v>
      </c>
      <c r="I17" s="499" t="s">
        <v>556</v>
      </c>
    </row>
    <row r="18" spans="1:9" ht="30" x14ac:dyDescent="0.2">
      <c r="A18" s="529"/>
      <c r="B18" s="529"/>
      <c r="C18" s="529"/>
      <c r="D18" s="529"/>
      <c r="E18" s="529"/>
      <c r="F18" s="529"/>
      <c r="G18" s="499">
        <v>1749.28</v>
      </c>
      <c r="H18" s="500" t="s">
        <v>557</v>
      </c>
      <c r="I18" s="499" t="s">
        <v>558</v>
      </c>
    </row>
    <row r="19" spans="1:9" ht="30" x14ac:dyDescent="0.2">
      <c r="A19" s="498">
        <v>9</v>
      </c>
      <c r="B19" s="498" t="s">
        <v>517</v>
      </c>
      <c r="C19" s="499" t="s">
        <v>559</v>
      </c>
      <c r="D19" s="499" t="s">
        <v>560</v>
      </c>
      <c r="E19" s="499" t="s">
        <v>1651</v>
      </c>
      <c r="F19" s="499">
        <v>205.03</v>
      </c>
      <c r="G19" s="499">
        <v>3229.4399999999996</v>
      </c>
      <c r="H19" s="500" t="s">
        <v>561</v>
      </c>
      <c r="I19" s="499" t="s">
        <v>562</v>
      </c>
    </row>
    <row r="20" spans="1:9" ht="45" x14ac:dyDescent="0.2">
      <c r="A20" s="498">
        <v>10</v>
      </c>
      <c r="B20" s="498" t="s">
        <v>517</v>
      </c>
      <c r="C20" s="499" t="s">
        <v>563</v>
      </c>
      <c r="D20" s="499" t="s">
        <v>564</v>
      </c>
      <c r="E20" s="499" t="s">
        <v>1651</v>
      </c>
      <c r="F20" s="499">
        <v>162.18</v>
      </c>
      <c r="G20" s="499">
        <v>5046</v>
      </c>
      <c r="H20" s="500" t="s">
        <v>565</v>
      </c>
      <c r="I20" s="499" t="s">
        <v>566</v>
      </c>
    </row>
    <row r="21" spans="1:9" ht="30" x14ac:dyDescent="0.2">
      <c r="A21" s="498">
        <v>11</v>
      </c>
      <c r="B21" s="498" t="s">
        <v>517</v>
      </c>
      <c r="C21" s="499" t="s">
        <v>567</v>
      </c>
      <c r="D21" s="499" t="s">
        <v>568</v>
      </c>
      <c r="E21" s="499" t="s">
        <v>1651</v>
      </c>
      <c r="F21" s="499">
        <v>126.77</v>
      </c>
      <c r="G21" s="499">
        <v>2152.96</v>
      </c>
      <c r="H21" s="500" t="s">
        <v>569</v>
      </c>
      <c r="I21" s="499" t="s">
        <v>570</v>
      </c>
    </row>
    <row r="22" spans="1:9" ht="30" x14ac:dyDescent="0.2">
      <c r="A22" s="498">
        <v>12</v>
      </c>
      <c r="B22" s="498" t="s">
        <v>517</v>
      </c>
      <c r="C22" s="499" t="s">
        <v>571</v>
      </c>
      <c r="D22" s="499" t="s">
        <v>572</v>
      </c>
      <c r="E22" s="499" t="s">
        <v>1651</v>
      </c>
      <c r="F22" s="499">
        <v>100</v>
      </c>
      <c r="G22" s="499">
        <v>4036.7999999999997</v>
      </c>
      <c r="H22" s="500" t="s">
        <v>573</v>
      </c>
      <c r="I22" s="499" t="s">
        <v>574</v>
      </c>
    </row>
    <row r="23" spans="1:9" ht="30" x14ac:dyDescent="0.2">
      <c r="A23" s="498">
        <v>13</v>
      </c>
      <c r="B23" s="498" t="s">
        <v>517</v>
      </c>
      <c r="C23" s="499" t="s">
        <v>575</v>
      </c>
      <c r="D23" s="499" t="s">
        <v>576</v>
      </c>
      <c r="E23" s="499" t="s">
        <v>813</v>
      </c>
      <c r="F23" s="499">
        <v>138.80000000000001</v>
      </c>
      <c r="G23" s="499">
        <v>1000</v>
      </c>
      <c r="H23" s="500">
        <v>36001011819</v>
      </c>
      <c r="I23" s="499" t="s">
        <v>577</v>
      </c>
    </row>
    <row r="24" spans="1:9" ht="30" x14ac:dyDescent="0.2">
      <c r="A24" s="498">
        <v>14</v>
      </c>
      <c r="B24" s="498" t="s">
        <v>517</v>
      </c>
      <c r="C24" s="499" t="s">
        <v>578</v>
      </c>
      <c r="D24" s="499" t="s">
        <v>579</v>
      </c>
      <c r="E24" s="499" t="s">
        <v>1651</v>
      </c>
      <c r="F24" s="499">
        <v>71.34</v>
      </c>
      <c r="G24" s="499">
        <v>750</v>
      </c>
      <c r="H24" s="500" t="s">
        <v>580</v>
      </c>
      <c r="I24" s="499" t="s">
        <v>581</v>
      </c>
    </row>
    <row r="25" spans="1:9" ht="30" x14ac:dyDescent="0.2">
      <c r="A25" s="498">
        <v>15</v>
      </c>
      <c r="B25" s="498" t="s">
        <v>517</v>
      </c>
      <c r="C25" s="499" t="s">
        <v>582</v>
      </c>
      <c r="D25" s="499" t="s">
        <v>583</v>
      </c>
      <c r="E25" s="499" t="s">
        <v>1651</v>
      </c>
      <c r="F25" s="499">
        <v>223</v>
      </c>
      <c r="G25" s="499">
        <v>625</v>
      </c>
      <c r="H25" s="500" t="s">
        <v>584</v>
      </c>
      <c r="I25" s="499" t="s">
        <v>585</v>
      </c>
    </row>
    <row r="26" spans="1:9" ht="30" x14ac:dyDescent="0.2">
      <c r="A26" s="498">
        <v>16</v>
      </c>
      <c r="B26" s="498" t="s">
        <v>517</v>
      </c>
      <c r="C26" s="499" t="s">
        <v>586</v>
      </c>
      <c r="D26" s="499" t="s">
        <v>587</v>
      </c>
      <c r="E26" s="499" t="s">
        <v>1651</v>
      </c>
      <c r="F26" s="499">
        <v>138.76</v>
      </c>
      <c r="G26" s="499">
        <v>625</v>
      </c>
      <c r="H26" s="500" t="s">
        <v>588</v>
      </c>
      <c r="I26" s="499" t="s">
        <v>589</v>
      </c>
    </row>
    <row r="27" spans="1:9" ht="30" x14ac:dyDescent="0.2">
      <c r="A27" s="498">
        <v>17</v>
      </c>
      <c r="B27" s="498" t="s">
        <v>517</v>
      </c>
      <c r="C27" s="499" t="s">
        <v>590</v>
      </c>
      <c r="D27" s="499" t="s">
        <v>591</v>
      </c>
      <c r="E27" s="499" t="s">
        <v>1651</v>
      </c>
      <c r="F27" s="499">
        <v>165.3</v>
      </c>
      <c r="G27" s="499">
        <v>672.8</v>
      </c>
      <c r="H27" s="500">
        <v>25001000163</v>
      </c>
      <c r="I27" s="499" t="s">
        <v>592</v>
      </c>
    </row>
    <row r="28" spans="1:9" ht="30" x14ac:dyDescent="0.2">
      <c r="A28" s="498">
        <v>18</v>
      </c>
      <c r="B28" s="498" t="s">
        <v>517</v>
      </c>
      <c r="C28" s="499" t="s">
        <v>593</v>
      </c>
      <c r="D28" s="499" t="s">
        <v>594</v>
      </c>
      <c r="E28" s="499" t="s">
        <v>1651</v>
      </c>
      <c r="F28" s="499">
        <v>150</v>
      </c>
      <c r="G28" s="499">
        <v>300</v>
      </c>
      <c r="H28" s="500" t="s">
        <v>595</v>
      </c>
      <c r="I28" s="499" t="s">
        <v>596</v>
      </c>
    </row>
    <row r="29" spans="1:9" ht="45" x14ac:dyDescent="0.2">
      <c r="A29" s="498">
        <v>19</v>
      </c>
      <c r="B29" s="498" t="s">
        <v>517</v>
      </c>
      <c r="C29" s="499" t="s">
        <v>597</v>
      </c>
      <c r="D29" s="499" t="s">
        <v>598</v>
      </c>
      <c r="E29" s="499" t="s">
        <v>1651</v>
      </c>
      <c r="F29" s="499">
        <v>198</v>
      </c>
      <c r="G29" s="499">
        <v>900</v>
      </c>
      <c r="H29" s="500" t="s">
        <v>599</v>
      </c>
      <c r="I29" s="499" t="s">
        <v>600</v>
      </c>
    </row>
    <row r="30" spans="1:9" ht="30" x14ac:dyDescent="0.2">
      <c r="A30" s="498">
        <v>20</v>
      </c>
      <c r="B30" s="498" t="s">
        <v>517</v>
      </c>
      <c r="C30" s="499" t="s">
        <v>601</v>
      </c>
      <c r="D30" s="499" t="s">
        <v>602</v>
      </c>
      <c r="E30" s="499" t="s">
        <v>1651</v>
      </c>
      <c r="F30" s="499">
        <v>140</v>
      </c>
      <c r="G30" s="499">
        <v>700</v>
      </c>
      <c r="H30" s="500" t="s">
        <v>603</v>
      </c>
      <c r="I30" s="499" t="s">
        <v>604</v>
      </c>
    </row>
    <row r="31" spans="1:9" ht="30" x14ac:dyDescent="0.2">
      <c r="A31" s="498">
        <v>21</v>
      </c>
      <c r="B31" s="498" t="s">
        <v>517</v>
      </c>
      <c r="C31" s="499" t="s">
        <v>605</v>
      </c>
      <c r="D31" s="499" t="s">
        <v>606</v>
      </c>
      <c r="E31" s="499" t="s">
        <v>1651</v>
      </c>
      <c r="F31" s="499">
        <v>64.3</v>
      </c>
      <c r="G31" s="499">
        <v>1000</v>
      </c>
      <c r="H31" s="500" t="s">
        <v>607</v>
      </c>
      <c r="I31" s="499" t="s">
        <v>608</v>
      </c>
    </row>
    <row r="32" spans="1:9" ht="30" x14ac:dyDescent="0.2">
      <c r="A32" s="498">
        <v>22</v>
      </c>
      <c r="B32" s="498" t="s">
        <v>517</v>
      </c>
      <c r="C32" s="499" t="s">
        <v>609</v>
      </c>
      <c r="D32" s="499" t="s">
        <v>610</v>
      </c>
      <c r="E32" s="499" t="s">
        <v>1651</v>
      </c>
      <c r="F32" s="499">
        <v>47</v>
      </c>
      <c r="G32" s="499">
        <v>625</v>
      </c>
      <c r="H32" s="500" t="s">
        <v>611</v>
      </c>
      <c r="I32" s="499" t="s">
        <v>612</v>
      </c>
    </row>
    <row r="33" spans="1:9" ht="30" x14ac:dyDescent="0.2">
      <c r="A33" s="528">
        <v>23</v>
      </c>
      <c r="B33" s="528" t="s">
        <v>517</v>
      </c>
      <c r="C33" s="528" t="s">
        <v>613</v>
      </c>
      <c r="D33" s="528" t="s">
        <v>614</v>
      </c>
      <c r="E33" s="528" t="s">
        <v>1651</v>
      </c>
      <c r="F33" s="528">
        <v>87.1</v>
      </c>
      <c r="G33" s="499">
        <v>400</v>
      </c>
      <c r="H33" s="500" t="s">
        <v>615</v>
      </c>
      <c r="I33" s="499" t="s">
        <v>616</v>
      </c>
    </row>
    <row r="34" spans="1:9" ht="15" x14ac:dyDescent="0.2">
      <c r="A34" s="529"/>
      <c r="B34" s="529"/>
      <c r="C34" s="529"/>
      <c r="D34" s="529"/>
      <c r="E34" s="529"/>
      <c r="F34" s="529"/>
      <c r="G34" s="499">
        <v>400</v>
      </c>
      <c r="H34" s="500" t="s">
        <v>617</v>
      </c>
      <c r="I34" s="499" t="s">
        <v>618</v>
      </c>
    </row>
    <row r="35" spans="1:9" ht="30" x14ac:dyDescent="0.2">
      <c r="A35" s="498">
        <v>24</v>
      </c>
      <c r="B35" s="498" t="s">
        <v>517</v>
      </c>
      <c r="C35" s="499" t="s">
        <v>619</v>
      </c>
      <c r="D35" s="499" t="s">
        <v>620</v>
      </c>
      <c r="E35" s="499" t="s">
        <v>1651</v>
      </c>
      <c r="F35" s="499">
        <v>180</v>
      </c>
      <c r="G35" s="499">
        <v>562.5</v>
      </c>
      <c r="H35" s="500" t="s">
        <v>621</v>
      </c>
      <c r="I35" s="499" t="s">
        <v>622</v>
      </c>
    </row>
    <row r="36" spans="1:9" ht="30" x14ac:dyDescent="0.2">
      <c r="A36" s="498">
        <v>25</v>
      </c>
      <c r="B36" s="498" t="s">
        <v>517</v>
      </c>
      <c r="C36" s="499" t="s">
        <v>623</v>
      </c>
      <c r="D36" s="499" t="s">
        <v>624</v>
      </c>
      <c r="E36" s="499" t="s">
        <v>1651</v>
      </c>
      <c r="F36" s="499">
        <v>135</v>
      </c>
      <c r="G36" s="499">
        <v>750</v>
      </c>
      <c r="H36" s="500" t="s">
        <v>625</v>
      </c>
      <c r="I36" s="499" t="s">
        <v>626</v>
      </c>
    </row>
    <row r="37" spans="1:9" ht="30" x14ac:dyDescent="0.2">
      <c r="A37" s="498">
        <v>26</v>
      </c>
      <c r="B37" s="498" t="s">
        <v>517</v>
      </c>
      <c r="C37" s="499" t="s">
        <v>627</v>
      </c>
      <c r="D37" s="499" t="s">
        <v>628</v>
      </c>
      <c r="E37" s="499" t="s">
        <v>1651</v>
      </c>
      <c r="F37" s="499">
        <v>247.04</v>
      </c>
      <c r="G37" s="499">
        <v>1250</v>
      </c>
      <c r="H37" s="500" t="s">
        <v>629</v>
      </c>
      <c r="I37" s="499" t="s">
        <v>630</v>
      </c>
    </row>
    <row r="38" spans="1:9" ht="30" x14ac:dyDescent="0.2">
      <c r="A38" s="498">
        <v>27</v>
      </c>
      <c r="B38" s="498" t="s">
        <v>517</v>
      </c>
      <c r="C38" s="499" t="s">
        <v>631</v>
      </c>
      <c r="D38" s="499" t="s">
        <v>632</v>
      </c>
      <c r="E38" s="499" t="s">
        <v>1651</v>
      </c>
      <c r="F38" s="499">
        <v>30.94</v>
      </c>
      <c r="G38" s="499">
        <v>875</v>
      </c>
      <c r="H38" s="500">
        <v>60001129329</v>
      </c>
      <c r="I38" s="499" t="s">
        <v>633</v>
      </c>
    </row>
    <row r="39" spans="1:9" ht="30" x14ac:dyDescent="0.2">
      <c r="A39" s="498">
        <v>28</v>
      </c>
      <c r="B39" s="498" t="s">
        <v>517</v>
      </c>
      <c r="C39" s="499" t="s">
        <v>634</v>
      </c>
      <c r="D39" s="499" t="s">
        <v>635</v>
      </c>
      <c r="E39" s="499" t="s">
        <v>813</v>
      </c>
      <c r="F39" s="499">
        <v>150</v>
      </c>
      <c r="G39" s="499">
        <v>1500</v>
      </c>
      <c r="H39" s="500" t="s">
        <v>636</v>
      </c>
      <c r="I39" s="499" t="s">
        <v>637</v>
      </c>
    </row>
    <row r="40" spans="1:9" ht="30" x14ac:dyDescent="0.2">
      <c r="A40" s="498">
        <v>29</v>
      </c>
      <c r="B40" s="498" t="s">
        <v>517</v>
      </c>
      <c r="C40" s="499" t="s">
        <v>638</v>
      </c>
      <c r="D40" s="499" t="s">
        <v>639</v>
      </c>
      <c r="E40" s="499" t="s">
        <v>813</v>
      </c>
      <c r="F40" s="499">
        <v>160.69999999999999</v>
      </c>
      <c r="G40" s="499">
        <v>875</v>
      </c>
      <c r="H40" s="500" t="s">
        <v>640</v>
      </c>
      <c r="I40" s="499" t="s">
        <v>641</v>
      </c>
    </row>
    <row r="41" spans="1:9" ht="30" x14ac:dyDescent="0.2">
      <c r="A41" s="498">
        <v>30</v>
      </c>
      <c r="B41" s="498" t="s">
        <v>517</v>
      </c>
      <c r="C41" s="499" t="s">
        <v>642</v>
      </c>
      <c r="D41" s="499" t="s">
        <v>643</v>
      </c>
      <c r="E41" s="499" t="s">
        <v>1651</v>
      </c>
      <c r="F41" s="499">
        <v>65</v>
      </c>
      <c r="G41" s="499">
        <v>1000</v>
      </c>
      <c r="H41" s="500" t="s">
        <v>644</v>
      </c>
      <c r="I41" s="499" t="s">
        <v>645</v>
      </c>
    </row>
    <row r="42" spans="1:9" ht="30" x14ac:dyDescent="0.2">
      <c r="A42" s="498">
        <v>31</v>
      </c>
      <c r="B42" s="498" t="s">
        <v>517</v>
      </c>
      <c r="C42" s="499" t="s">
        <v>646</v>
      </c>
      <c r="D42" s="499" t="s">
        <v>647</v>
      </c>
      <c r="E42" s="499" t="s">
        <v>1651</v>
      </c>
      <c r="F42" s="499">
        <v>81.55</v>
      </c>
      <c r="G42" s="499">
        <v>500</v>
      </c>
      <c r="H42" s="500">
        <v>24001004130</v>
      </c>
      <c r="I42" s="499" t="s">
        <v>648</v>
      </c>
    </row>
    <row r="43" spans="1:9" ht="15" x14ac:dyDescent="0.2">
      <c r="A43" s="498">
        <v>32</v>
      </c>
      <c r="B43" s="498" t="s">
        <v>517</v>
      </c>
      <c r="C43" s="499" t="s">
        <v>649</v>
      </c>
      <c r="D43" s="499" t="s">
        <v>650</v>
      </c>
      <c r="E43" s="499" t="s">
        <v>1651</v>
      </c>
      <c r="F43" s="499">
        <v>270</v>
      </c>
      <c r="G43" s="499">
        <v>2000</v>
      </c>
      <c r="H43" s="500" t="s">
        <v>651</v>
      </c>
      <c r="I43" s="499" t="s">
        <v>652</v>
      </c>
    </row>
    <row r="44" spans="1:9" ht="30" x14ac:dyDescent="0.2">
      <c r="A44" s="498">
        <v>33</v>
      </c>
      <c r="B44" s="498" t="s">
        <v>517</v>
      </c>
      <c r="C44" s="499" t="s">
        <v>653</v>
      </c>
      <c r="D44" s="499" t="s">
        <v>654</v>
      </c>
      <c r="E44" s="499" t="s">
        <v>1651</v>
      </c>
      <c r="F44" s="499">
        <v>73</v>
      </c>
      <c r="G44" s="499">
        <v>500</v>
      </c>
      <c r="H44" s="500" t="s">
        <v>655</v>
      </c>
      <c r="I44" s="499" t="s">
        <v>656</v>
      </c>
    </row>
    <row r="45" spans="1:9" ht="15" x14ac:dyDescent="0.2">
      <c r="A45" s="498">
        <v>34</v>
      </c>
      <c r="B45" s="498" t="s">
        <v>517</v>
      </c>
      <c r="C45" s="499" t="s">
        <v>657</v>
      </c>
      <c r="D45" s="499" t="s">
        <v>658</v>
      </c>
      <c r="E45" s="499" t="s">
        <v>1651</v>
      </c>
      <c r="F45" s="499">
        <v>214.07</v>
      </c>
      <c r="G45" s="499">
        <v>1250</v>
      </c>
      <c r="H45" s="500" t="s">
        <v>659</v>
      </c>
      <c r="I45" s="499" t="s">
        <v>660</v>
      </c>
    </row>
    <row r="46" spans="1:9" ht="30" x14ac:dyDescent="0.2">
      <c r="A46" s="498">
        <v>35</v>
      </c>
      <c r="B46" s="498" t="s">
        <v>517</v>
      </c>
      <c r="C46" s="499" t="s">
        <v>661</v>
      </c>
      <c r="D46" s="499" t="s">
        <v>662</v>
      </c>
      <c r="E46" s="499" t="s">
        <v>1651</v>
      </c>
      <c r="F46" s="499">
        <v>60</v>
      </c>
      <c r="G46" s="499">
        <v>800</v>
      </c>
      <c r="H46" s="500" t="s">
        <v>663</v>
      </c>
      <c r="I46" s="499" t="s">
        <v>664</v>
      </c>
    </row>
    <row r="47" spans="1:9" ht="30" x14ac:dyDescent="0.2">
      <c r="A47" s="498">
        <v>36</v>
      </c>
      <c r="B47" s="498" t="s">
        <v>517</v>
      </c>
      <c r="C47" s="499" t="s">
        <v>665</v>
      </c>
      <c r="D47" s="499" t="s">
        <v>666</v>
      </c>
      <c r="E47" s="499" t="s">
        <v>1651</v>
      </c>
      <c r="F47" s="499">
        <v>110</v>
      </c>
      <c r="G47" s="499">
        <v>800</v>
      </c>
      <c r="H47" s="500">
        <v>47001000294</v>
      </c>
      <c r="I47" s="499" t="s">
        <v>667</v>
      </c>
    </row>
    <row r="48" spans="1:9" ht="30" x14ac:dyDescent="0.2">
      <c r="A48" s="498">
        <v>37</v>
      </c>
      <c r="B48" s="498" t="s">
        <v>517</v>
      </c>
      <c r="C48" s="499" t="s">
        <v>668</v>
      </c>
      <c r="D48" s="499" t="s">
        <v>669</v>
      </c>
      <c r="E48" s="499" t="s">
        <v>1651</v>
      </c>
      <c r="F48" s="499">
        <v>90</v>
      </c>
      <c r="G48" s="499">
        <v>625</v>
      </c>
      <c r="H48" s="500" t="s">
        <v>670</v>
      </c>
      <c r="I48" s="499" t="s">
        <v>671</v>
      </c>
    </row>
    <row r="49" spans="1:9" ht="30" x14ac:dyDescent="0.2">
      <c r="A49" s="498">
        <v>38</v>
      </c>
      <c r="B49" s="498" t="s">
        <v>517</v>
      </c>
      <c r="C49" s="499" t="s">
        <v>672</v>
      </c>
      <c r="D49" s="499" t="s">
        <v>673</v>
      </c>
      <c r="E49" s="499" t="s">
        <v>1651</v>
      </c>
      <c r="F49" s="499">
        <v>55</v>
      </c>
      <c r="G49" s="499">
        <v>400</v>
      </c>
      <c r="H49" s="500">
        <v>47001003904</v>
      </c>
      <c r="I49" s="499" t="s">
        <v>674</v>
      </c>
    </row>
    <row r="50" spans="1:9" ht="30" x14ac:dyDescent="0.2">
      <c r="A50" s="498">
        <v>39</v>
      </c>
      <c r="B50" s="498" t="s">
        <v>517</v>
      </c>
      <c r="C50" s="499" t="s">
        <v>675</v>
      </c>
      <c r="D50" s="499" t="s">
        <v>676</v>
      </c>
      <c r="E50" s="499" t="s">
        <v>1651</v>
      </c>
      <c r="F50" s="499">
        <v>91</v>
      </c>
      <c r="G50" s="499">
        <v>1250</v>
      </c>
      <c r="H50" s="500" t="s">
        <v>677</v>
      </c>
      <c r="I50" s="499" t="s">
        <v>678</v>
      </c>
    </row>
    <row r="51" spans="1:9" ht="30" x14ac:dyDescent="0.2">
      <c r="A51" s="498">
        <v>40</v>
      </c>
      <c r="B51" s="498" t="s">
        <v>517</v>
      </c>
      <c r="C51" s="499" t="s">
        <v>679</v>
      </c>
      <c r="D51" s="499" t="s">
        <v>680</v>
      </c>
      <c r="E51" s="499" t="s">
        <v>1651</v>
      </c>
      <c r="F51" s="499">
        <v>72</v>
      </c>
      <c r="G51" s="499">
        <v>1250</v>
      </c>
      <c r="H51" s="500" t="s">
        <v>681</v>
      </c>
      <c r="I51" s="499" t="s">
        <v>682</v>
      </c>
    </row>
    <row r="52" spans="1:9" ht="30" x14ac:dyDescent="0.2">
      <c r="A52" s="498">
        <v>41</v>
      </c>
      <c r="B52" s="498" t="s">
        <v>517</v>
      </c>
      <c r="C52" s="499" t="s">
        <v>683</v>
      </c>
      <c r="D52" s="499" t="s">
        <v>684</v>
      </c>
      <c r="E52" s="499" t="s">
        <v>1653</v>
      </c>
      <c r="F52" s="499">
        <v>89.33</v>
      </c>
      <c r="G52" s="499">
        <v>560</v>
      </c>
      <c r="H52" s="500" t="s">
        <v>685</v>
      </c>
      <c r="I52" s="499" t="s">
        <v>686</v>
      </c>
    </row>
    <row r="53" spans="1:9" ht="30" x14ac:dyDescent="0.2">
      <c r="A53" s="498">
        <v>42</v>
      </c>
      <c r="B53" s="498" t="s">
        <v>517</v>
      </c>
      <c r="C53" s="499" t="s">
        <v>687</v>
      </c>
      <c r="D53" s="499" t="s">
        <v>688</v>
      </c>
      <c r="E53" s="499" t="s">
        <v>1651</v>
      </c>
      <c r="F53" s="499">
        <v>650</v>
      </c>
      <c r="G53" s="499">
        <v>1875</v>
      </c>
      <c r="H53" s="500" t="s">
        <v>689</v>
      </c>
      <c r="I53" s="499" t="s">
        <v>690</v>
      </c>
    </row>
    <row r="54" spans="1:9" ht="30" x14ac:dyDescent="0.2">
      <c r="A54" s="498">
        <v>43</v>
      </c>
      <c r="B54" s="498" t="s">
        <v>517</v>
      </c>
      <c r="C54" s="499" t="s">
        <v>691</v>
      </c>
      <c r="D54" s="499" t="s">
        <v>692</v>
      </c>
      <c r="E54" s="499" t="s">
        <v>1651</v>
      </c>
      <c r="F54" s="499">
        <v>54</v>
      </c>
      <c r="G54" s="499">
        <v>313</v>
      </c>
      <c r="H54" s="500">
        <v>49001006224</v>
      </c>
      <c r="I54" s="499" t="s">
        <v>693</v>
      </c>
    </row>
    <row r="55" spans="1:9" ht="30" x14ac:dyDescent="0.2">
      <c r="A55" s="498">
        <v>44</v>
      </c>
      <c r="B55" s="498" t="s">
        <v>517</v>
      </c>
      <c r="C55" s="499" t="s">
        <v>694</v>
      </c>
      <c r="D55" s="499" t="s">
        <v>695</v>
      </c>
      <c r="E55" s="499" t="s">
        <v>1651</v>
      </c>
      <c r="F55" s="499">
        <v>100.4</v>
      </c>
      <c r="G55" s="499">
        <v>625</v>
      </c>
      <c r="H55" s="500" t="s">
        <v>696</v>
      </c>
      <c r="I55" s="499" t="s">
        <v>697</v>
      </c>
    </row>
    <row r="56" spans="1:9" ht="30" x14ac:dyDescent="0.2">
      <c r="A56" s="498">
        <v>45</v>
      </c>
      <c r="B56" s="498" t="s">
        <v>517</v>
      </c>
      <c r="C56" s="499" t="s">
        <v>698</v>
      </c>
      <c r="D56" s="499" t="s">
        <v>699</v>
      </c>
      <c r="E56" s="499" t="s">
        <v>1651</v>
      </c>
      <c r="F56" s="499">
        <v>60.8</v>
      </c>
      <c r="G56" s="499">
        <v>375</v>
      </c>
      <c r="H56" s="500" t="s">
        <v>700</v>
      </c>
      <c r="I56" s="499" t="s">
        <v>701</v>
      </c>
    </row>
    <row r="57" spans="1:9" ht="30" x14ac:dyDescent="0.2">
      <c r="A57" s="498">
        <v>46</v>
      </c>
      <c r="B57" s="498" t="s">
        <v>517</v>
      </c>
      <c r="C57" s="499" t="s">
        <v>702</v>
      </c>
      <c r="D57" s="499" t="s">
        <v>703</v>
      </c>
      <c r="E57" s="499" t="s">
        <v>1651</v>
      </c>
      <c r="F57" s="499">
        <v>121.8</v>
      </c>
      <c r="G57" s="499">
        <v>750</v>
      </c>
      <c r="H57" s="500" t="s">
        <v>704</v>
      </c>
      <c r="I57" s="499" t="s">
        <v>705</v>
      </c>
    </row>
    <row r="58" spans="1:9" ht="30" x14ac:dyDescent="0.2">
      <c r="A58" s="498">
        <v>47</v>
      </c>
      <c r="B58" s="498" t="s">
        <v>517</v>
      </c>
      <c r="C58" s="499" t="s">
        <v>706</v>
      </c>
      <c r="D58" s="499" t="s">
        <v>707</v>
      </c>
      <c r="E58" s="499" t="s">
        <v>1651</v>
      </c>
      <c r="F58" s="499">
        <v>136</v>
      </c>
      <c r="G58" s="499">
        <v>525</v>
      </c>
      <c r="H58" s="500">
        <v>38001047179</v>
      </c>
      <c r="I58" s="499" t="s">
        <v>708</v>
      </c>
    </row>
    <row r="59" spans="1:9" ht="30" x14ac:dyDescent="0.2">
      <c r="A59" s="498">
        <v>48</v>
      </c>
      <c r="B59" s="498" t="s">
        <v>517</v>
      </c>
      <c r="C59" s="499" t="s">
        <v>709</v>
      </c>
      <c r="D59" s="499" t="s">
        <v>710</v>
      </c>
      <c r="E59" s="499" t="s">
        <v>1651</v>
      </c>
      <c r="F59" s="499">
        <v>184</v>
      </c>
      <c r="G59" s="499">
        <v>1800</v>
      </c>
      <c r="H59" s="500" t="s">
        <v>711</v>
      </c>
      <c r="I59" s="499" t="s">
        <v>712</v>
      </c>
    </row>
    <row r="60" spans="1:9" ht="30" x14ac:dyDescent="0.2">
      <c r="A60" s="498">
        <v>49</v>
      </c>
      <c r="B60" s="498" t="s">
        <v>517</v>
      </c>
      <c r="C60" s="499" t="s">
        <v>713</v>
      </c>
      <c r="D60" s="499" t="s">
        <v>714</v>
      </c>
      <c r="E60" s="499" t="s">
        <v>1651</v>
      </c>
      <c r="F60" s="499">
        <v>70</v>
      </c>
      <c r="G60" s="499">
        <v>500</v>
      </c>
      <c r="H60" s="500">
        <v>225063123</v>
      </c>
      <c r="I60" s="499" t="s">
        <v>715</v>
      </c>
    </row>
    <row r="61" spans="1:9" ht="30" x14ac:dyDescent="0.2">
      <c r="A61" s="498">
        <v>50</v>
      </c>
      <c r="B61" s="498" t="s">
        <v>517</v>
      </c>
      <c r="C61" s="499" t="s">
        <v>716</v>
      </c>
      <c r="D61" s="499" t="s">
        <v>717</v>
      </c>
      <c r="E61" s="499" t="s">
        <v>1651</v>
      </c>
      <c r="F61" s="499">
        <v>90</v>
      </c>
      <c r="G61" s="499">
        <v>562.5</v>
      </c>
      <c r="H61" s="500" t="s">
        <v>718</v>
      </c>
      <c r="I61" s="499" t="s">
        <v>719</v>
      </c>
    </row>
    <row r="62" spans="1:9" ht="30" x14ac:dyDescent="0.2">
      <c r="A62" s="498">
        <v>51</v>
      </c>
      <c r="B62" s="498" t="s">
        <v>517</v>
      </c>
      <c r="C62" s="499" t="s">
        <v>720</v>
      </c>
      <c r="D62" s="499" t="s">
        <v>721</v>
      </c>
      <c r="E62" s="499" t="s">
        <v>1651</v>
      </c>
      <c r="F62" s="499">
        <v>99</v>
      </c>
      <c r="G62" s="499">
        <v>1000</v>
      </c>
      <c r="H62" s="500" t="s">
        <v>722</v>
      </c>
      <c r="I62" s="499" t="s">
        <v>723</v>
      </c>
    </row>
    <row r="63" spans="1:9" ht="30" x14ac:dyDescent="0.2">
      <c r="A63" s="498">
        <v>52</v>
      </c>
      <c r="B63" s="498" t="s">
        <v>517</v>
      </c>
      <c r="C63" s="499" t="s">
        <v>724</v>
      </c>
      <c r="D63" s="499" t="s">
        <v>725</v>
      </c>
      <c r="E63" s="499" t="s">
        <v>1651</v>
      </c>
      <c r="F63" s="499">
        <v>94.1</v>
      </c>
      <c r="G63" s="499">
        <v>625</v>
      </c>
      <c r="H63" s="500">
        <v>54001031206</v>
      </c>
      <c r="I63" s="499" t="s">
        <v>726</v>
      </c>
    </row>
    <row r="64" spans="1:9" ht="30" x14ac:dyDescent="0.2">
      <c r="A64" s="498">
        <v>53</v>
      </c>
      <c r="B64" s="498" t="s">
        <v>517</v>
      </c>
      <c r="C64" s="499" t="s">
        <v>727</v>
      </c>
      <c r="D64" s="499" t="s">
        <v>728</v>
      </c>
      <c r="E64" s="499" t="s">
        <v>1651</v>
      </c>
      <c r="F64" s="499">
        <v>82.9</v>
      </c>
      <c r="G64" s="499">
        <v>375</v>
      </c>
      <c r="H64" s="500" t="s">
        <v>729</v>
      </c>
      <c r="I64" s="499" t="s">
        <v>730</v>
      </c>
    </row>
    <row r="65" spans="1:9" ht="30" x14ac:dyDescent="0.2">
      <c r="A65" s="498">
        <v>54</v>
      </c>
      <c r="B65" s="498" t="s">
        <v>517</v>
      </c>
      <c r="C65" s="499" t="s">
        <v>731</v>
      </c>
      <c r="D65" s="499" t="s">
        <v>732</v>
      </c>
      <c r="E65" s="499" t="s">
        <v>1654</v>
      </c>
      <c r="F65" s="499">
        <v>90</v>
      </c>
      <c r="G65" s="499">
        <v>500</v>
      </c>
      <c r="H65" s="500">
        <v>53001007238</v>
      </c>
      <c r="I65" s="499" t="s">
        <v>733</v>
      </c>
    </row>
    <row r="66" spans="1:9" ht="45" x14ac:dyDescent="0.2">
      <c r="A66" s="498">
        <v>55</v>
      </c>
      <c r="B66" s="498" t="s">
        <v>517</v>
      </c>
      <c r="C66" s="499" t="s">
        <v>734</v>
      </c>
      <c r="D66" s="499" t="s">
        <v>735</v>
      </c>
      <c r="E66" s="499" t="s">
        <v>1651</v>
      </c>
      <c r="F66" s="499">
        <v>102.03</v>
      </c>
      <c r="G66" s="499">
        <v>1250</v>
      </c>
      <c r="H66" s="500" t="s">
        <v>736</v>
      </c>
      <c r="I66" s="499" t="s">
        <v>737</v>
      </c>
    </row>
    <row r="67" spans="1:9" ht="15" x14ac:dyDescent="0.2">
      <c r="A67" s="528">
        <v>56</v>
      </c>
      <c r="B67" s="528" t="s">
        <v>517</v>
      </c>
      <c r="C67" s="528" t="s">
        <v>738</v>
      </c>
      <c r="D67" s="528" t="s">
        <v>739</v>
      </c>
      <c r="E67" s="528" t="s">
        <v>1651</v>
      </c>
      <c r="F67" s="528">
        <v>196</v>
      </c>
      <c r="G67" s="499">
        <v>325</v>
      </c>
      <c r="H67" s="500">
        <v>33001014275</v>
      </c>
      <c r="I67" s="499" t="s">
        <v>740</v>
      </c>
    </row>
    <row r="68" spans="1:9" ht="15" x14ac:dyDescent="0.2">
      <c r="A68" s="535"/>
      <c r="B68" s="535"/>
      <c r="C68" s="535"/>
      <c r="D68" s="535"/>
      <c r="E68" s="535"/>
      <c r="F68" s="535"/>
      <c r="G68" s="499">
        <v>325</v>
      </c>
      <c r="H68" s="500" t="s">
        <v>741</v>
      </c>
      <c r="I68" s="499" t="s">
        <v>742</v>
      </c>
    </row>
    <row r="69" spans="1:9" ht="15" x14ac:dyDescent="0.2">
      <c r="A69" s="535"/>
      <c r="B69" s="535"/>
      <c r="C69" s="535"/>
      <c r="D69" s="535"/>
      <c r="E69" s="535"/>
      <c r="F69" s="535"/>
      <c r="G69" s="499">
        <v>325</v>
      </c>
      <c r="H69" s="500">
        <v>33001050106</v>
      </c>
      <c r="I69" s="499" t="s">
        <v>743</v>
      </c>
    </row>
    <row r="70" spans="1:9" ht="15" x14ac:dyDescent="0.2">
      <c r="A70" s="529"/>
      <c r="B70" s="529"/>
      <c r="C70" s="529"/>
      <c r="D70" s="529"/>
      <c r="E70" s="529"/>
      <c r="F70" s="529"/>
      <c r="G70" s="499">
        <v>325</v>
      </c>
      <c r="H70" s="500" t="s">
        <v>744</v>
      </c>
      <c r="I70" s="499" t="s">
        <v>745</v>
      </c>
    </row>
    <row r="71" spans="1:9" ht="30" x14ac:dyDescent="0.2">
      <c r="A71" s="498">
        <v>57</v>
      </c>
      <c r="B71" s="498" t="s">
        <v>517</v>
      </c>
      <c r="C71" s="499" t="s">
        <v>746</v>
      </c>
      <c r="D71" s="499" t="s">
        <v>747</v>
      </c>
      <c r="E71" s="499" t="s">
        <v>1651</v>
      </c>
      <c r="F71" s="499">
        <v>135.69999999999999</v>
      </c>
      <c r="G71" s="499">
        <v>625</v>
      </c>
      <c r="H71" s="500">
        <v>26001002376</v>
      </c>
      <c r="I71" s="499" t="s">
        <v>748</v>
      </c>
    </row>
    <row r="72" spans="1:9" ht="30" x14ac:dyDescent="0.2">
      <c r="A72" s="498">
        <v>58</v>
      </c>
      <c r="B72" s="498" t="s">
        <v>517</v>
      </c>
      <c r="C72" s="499" t="s">
        <v>749</v>
      </c>
      <c r="D72" s="499" t="s">
        <v>750</v>
      </c>
      <c r="E72" s="499" t="s">
        <v>1651</v>
      </c>
      <c r="F72" s="499">
        <v>90</v>
      </c>
      <c r="G72" s="499">
        <v>437.5</v>
      </c>
      <c r="H72" s="500" t="s">
        <v>751</v>
      </c>
      <c r="I72" s="499" t="s">
        <v>752</v>
      </c>
    </row>
    <row r="73" spans="1:9" ht="30" x14ac:dyDescent="0.2">
      <c r="A73" s="528">
        <v>59</v>
      </c>
      <c r="B73" s="528" t="s">
        <v>517</v>
      </c>
      <c r="C73" s="528" t="s">
        <v>753</v>
      </c>
      <c r="D73" s="528" t="s">
        <v>754</v>
      </c>
      <c r="E73" s="528" t="s">
        <v>1651</v>
      </c>
      <c r="F73" s="528">
        <v>140.9</v>
      </c>
      <c r="G73" s="499">
        <v>250</v>
      </c>
      <c r="H73" s="500" t="s">
        <v>755</v>
      </c>
      <c r="I73" s="499" t="s">
        <v>756</v>
      </c>
    </row>
    <row r="74" spans="1:9" ht="15" x14ac:dyDescent="0.2">
      <c r="A74" s="529"/>
      <c r="B74" s="529"/>
      <c r="C74" s="529"/>
      <c r="D74" s="529"/>
      <c r="E74" s="529"/>
      <c r="F74" s="529"/>
      <c r="G74" s="499">
        <v>250</v>
      </c>
      <c r="H74" s="500">
        <v>62007000585</v>
      </c>
      <c r="I74" s="499" t="s">
        <v>757</v>
      </c>
    </row>
    <row r="75" spans="1:9" ht="75" x14ac:dyDescent="0.2">
      <c r="A75" s="498">
        <v>60</v>
      </c>
      <c r="B75" s="498" t="s">
        <v>517</v>
      </c>
      <c r="C75" s="499" t="s">
        <v>758</v>
      </c>
      <c r="D75" s="499" t="s">
        <v>759</v>
      </c>
      <c r="E75" s="499" t="s">
        <v>1651</v>
      </c>
      <c r="F75" s="499">
        <v>106</v>
      </c>
      <c r="G75" s="499">
        <v>800</v>
      </c>
      <c r="H75" s="500" t="s">
        <v>760</v>
      </c>
      <c r="I75" s="499" t="s">
        <v>761</v>
      </c>
    </row>
    <row r="76" spans="1:9" ht="30" x14ac:dyDescent="0.2">
      <c r="A76" s="498">
        <v>61</v>
      </c>
      <c r="B76" s="498" t="s">
        <v>517</v>
      </c>
      <c r="C76" s="499" t="s">
        <v>762</v>
      </c>
      <c r="D76" s="499" t="s">
        <v>763</v>
      </c>
      <c r="E76" s="499" t="s">
        <v>1651</v>
      </c>
      <c r="F76" s="499">
        <v>61</v>
      </c>
      <c r="G76" s="499">
        <v>1000</v>
      </c>
      <c r="H76" s="500" t="s">
        <v>764</v>
      </c>
      <c r="I76" s="499" t="s">
        <v>765</v>
      </c>
    </row>
    <row r="77" spans="1:9" ht="15" x14ac:dyDescent="0.2">
      <c r="A77" s="498">
        <v>62</v>
      </c>
      <c r="B77" s="498" t="s">
        <v>517</v>
      </c>
      <c r="C77" s="499" t="s">
        <v>766</v>
      </c>
      <c r="D77" s="499" t="s">
        <v>767</v>
      </c>
      <c r="E77" s="499" t="s">
        <v>1651</v>
      </c>
      <c r="F77" s="499">
        <v>95</v>
      </c>
      <c r="G77" s="499">
        <v>550</v>
      </c>
      <c r="H77" s="500" t="s">
        <v>768</v>
      </c>
      <c r="I77" s="499" t="s">
        <v>769</v>
      </c>
    </row>
    <row r="78" spans="1:9" ht="30" x14ac:dyDescent="0.2">
      <c r="A78" s="498">
        <v>63</v>
      </c>
      <c r="B78" s="498" t="s">
        <v>517</v>
      </c>
      <c r="C78" s="499" t="s">
        <v>770</v>
      </c>
      <c r="D78" s="499" t="s">
        <v>771</v>
      </c>
      <c r="E78" s="499" t="s">
        <v>1651</v>
      </c>
      <c r="F78" s="499">
        <v>237.3</v>
      </c>
      <c r="G78" s="499">
        <v>3363.9999999999995</v>
      </c>
      <c r="H78" s="500" t="s">
        <v>772</v>
      </c>
      <c r="I78" s="499" t="s">
        <v>773</v>
      </c>
    </row>
    <row r="79" spans="1:9" ht="30" x14ac:dyDescent="0.2">
      <c r="A79" s="498">
        <v>64</v>
      </c>
      <c r="B79" s="498" t="s">
        <v>517</v>
      </c>
      <c r="C79" s="499" t="s">
        <v>770</v>
      </c>
      <c r="D79" s="499" t="s">
        <v>771</v>
      </c>
      <c r="E79" s="499" t="s">
        <v>1651</v>
      </c>
      <c r="F79" s="499">
        <v>262.2</v>
      </c>
      <c r="G79" s="499">
        <v>2000</v>
      </c>
      <c r="H79" s="500" t="s">
        <v>772</v>
      </c>
      <c r="I79" s="499" t="s">
        <v>773</v>
      </c>
    </row>
    <row r="80" spans="1:9" ht="30" x14ac:dyDescent="0.2">
      <c r="A80" s="498">
        <v>65</v>
      </c>
      <c r="B80" s="498" t="s">
        <v>517</v>
      </c>
      <c r="C80" s="499" t="s">
        <v>774</v>
      </c>
      <c r="D80" s="499" t="s">
        <v>775</v>
      </c>
      <c r="E80" s="499" t="s">
        <v>1651</v>
      </c>
      <c r="F80" s="499">
        <v>110</v>
      </c>
      <c r="G80" s="499">
        <v>500</v>
      </c>
      <c r="H80" s="500" t="s">
        <v>776</v>
      </c>
      <c r="I80" s="499" t="s">
        <v>777</v>
      </c>
    </row>
    <row r="81" spans="1:9" ht="30" x14ac:dyDescent="0.2">
      <c r="A81" s="498">
        <v>66</v>
      </c>
      <c r="B81" s="498" t="s">
        <v>517</v>
      </c>
      <c r="C81" s="499" t="s">
        <v>778</v>
      </c>
      <c r="D81" s="499" t="s">
        <v>779</v>
      </c>
      <c r="E81" s="499" t="s">
        <v>1651</v>
      </c>
      <c r="F81" s="499">
        <v>46</v>
      </c>
      <c r="G81" s="499">
        <v>500</v>
      </c>
      <c r="H81" s="500" t="s">
        <v>780</v>
      </c>
      <c r="I81" s="499" t="s">
        <v>781</v>
      </c>
    </row>
    <row r="82" spans="1:9" ht="30" x14ac:dyDescent="0.2">
      <c r="A82" s="498">
        <v>67</v>
      </c>
      <c r="B82" s="498" t="s">
        <v>517</v>
      </c>
      <c r="C82" s="499" t="s">
        <v>782</v>
      </c>
      <c r="D82" s="499" t="s">
        <v>783</v>
      </c>
      <c r="E82" s="499" t="s">
        <v>1651</v>
      </c>
      <c r="F82" s="499">
        <v>219</v>
      </c>
      <c r="G82" s="499">
        <v>800</v>
      </c>
      <c r="H82" s="500" t="s">
        <v>784</v>
      </c>
      <c r="I82" s="499" t="s">
        <v>785</v>
      </c>
    </row>
    <row r="83" spans="1:9" ht="30" x14ac:dyDescent="0.2">
      <c r="A83" s="498">
        <v>68</v>
      </c>
      <c r="B83" s="498" t="s">
        <v>517</v>
      </c>
      <c r="C83" s="499" t="s">
        <v>786</v>
      </c>
      <c r="D83" s="499" t="s">
        <v>787</v>
      </c>
      <c r="E83" s="499" t="s">
        <v>1651</v>
      </c>
      <c r="F83" s="499">
        <v>107</v>
      </c>
      <c r="G83" s="499">
        <v>1000</v>
      </c>
      <c r="H83" s="500">
        <v>62005023736</v>
      </c>
      <c r="I83" s="499" t="s">
        <v>788</v>
      </c>
    </row>
    <row r="84" spans="1:9" ht="45" x14ac:dyDescent="0.2">
      <c r="A84" s="498">
        <v>69</v>
      </c>
      <c r="B84" s="498" t="s">
        <v>517</v>
      </c>
      <c r="C84" s="499" t="s">
        <v>789</v>
      </c>
      <c r="D84" s="499" t="s">
        <v>790</v>
      </c>
      <c r="E84" s="499" t="s">
        <v>1652</v>
      </c>
      <c r="F84" s="499">
        <v>280.8</v>
      </c>
      <c r="G84" s="499">
        <v>2000</v>
      </c>
      <c r="H84" s="500" t="s">
        <v>791</v>
      </c>
      <c r="I84" s="499" t="s">
        <v>792</v>
      </c>
    </row>
    <row r="85" spans="1:9" ht="15" x14ac:dyDescent="0.2">
      <c r="A85" s="498">
        <v>70</v>
      </c>
      <c r="B85" s="498" t="s">
        <v>517</v>
      </c>
      <c r="C85" s="499" t="s">
        <v>793</v>
      </c>
      <c r="D85" s="499" t="s">
        <v>794</v>
      </c>
      <c r="E85" s="499" t="s">
        <v>1651</v>
      </c>
      <c r="F85" s="499">
        <v>161</v>
      </c>
      <c r="G85" s="499">
        <v>690</v>
      </c>
      <c r="H85" s="500">
        <v>61008000273</v>
      </c>
      <c r="I85" s="499" t="s">
        <v>795</v>
      </c>
    </row>
    <row r="86" spans="1:9" ht="45" x14ac:dyDescent="0.2">
      <c r="A86" s="498">
        <v>71</v>
      </c>
      <c r="B86" s="498" t="s">
        <v>517</v>
      </c>
      <c r="C86" s="499" t="s">
        <v>796</v>
      </c>
      <c r="D86" s="499" t="s">
        <v>797</v>
      </c>
      <c r="E86" s="499" t="s">
        <v>1651</v>
      </c>
      <c r="F86" s="499">
        <v>91</v>
      </c>
      <c r="G86" s="499">
        <v>1250</v>
      </c>
      <c r="H86" s="500" t="s">
        <v>798</v>
      </c>
      <c r="I86" s="499" t="s">
        <v>799</v>
      </c>
    </row>
    <row r="87" spans="1:9" ht="30" x14ac:dyDescent="0.2">
      <c r="A87" s="498">
        <v>72</v>
      </c>
      <c r="B87" s="498" t="s">
        <v>517</v>
      </c>
      <c r="C87" s="499" t="s">
        <v>800</v>
      </c>
      <c r="D87" s="499" t="s">
        <v>801</v>
      </c>
      <c r="E87" s="499" t="s">
        <v>1651</v>
      </c>
      <c r="F87" s="499">
        <v>120</v>
      </c>
      <c r="G87" s="499">
        <v>875</v>
      </c>
      <c r="H87" s="500" t="s">
        <v>802</v>
      </c>
      <c r="I87" s="499" t="s">
        <v>803</v>
      </c>
    </row>
    <row r="88" spans="1:9" ht="30" x14ac:dyDescent="0.2">
      <c r="A88" s="498">
        <v>73</v>
      </c>
      <c r="B88" s="498" t="s">
        <v>517</v>
      </c>
      <c r="C88" s="499" t="s">
        <v>804</v>
      </c>
      <c r="D88" s="499" t="s">
        <v>805</v>
      </c>
      <c r="E88" s="499" t="s">
        <v>1651</v>
      </c>
      <c r="F88" s="499">
        <v>76.36</v>
      </c>
      <c r="G88" s="499">
        <v>1009.1999999999999</v>
      </c>
      <c r="H88" s="500" t="s">
        <v>806</v>
      </c>
      <c r="I88" s="499" t="s">
        <v>807</v>
      </c>
    </row>
    <row r="89" spans="1:9" ht="30" x14ac:dyDescent="0.2">
      <c r="A89" s="498">
        <v>74</v>
      </c>
      <c r="B89" s="498" t="s">
        <v>517</v>
      </c>
      <c r="C89" s="499" t="s">
        <v>808</v>
      </c>
      <c r="D89" s="499" t="s">
        <v>809</v>
      </c>
      <c r="E89" s="499" t="s">
        <v>1651</v>
      </c>
      <c r="F89" s="499">
        <v>112.5</v>
      </c>
      <c r="G89" s="499">
        <v>625</v>
      </c>
      <c r="H89" s="500">
        <v>61002004053</v>
      </c>
      <c r="I89" s="499" t="s">
        <v>810</v>
      </c>
    </row>
    <row r="90" spans="1:9" ht="15" x14ac:dyDescent="0.2">
      <c r="A90" s="498">
        <v>75</v>
      </c>
      <c r="B90" s="498" t="s">
        <v>517</v>
      </c>
      <c r="C90" s="499" t="s">
        <v>811</v>
      </c>
      <c r="D90" s="499" t="s">
        <v>812</v>
      </c>
      <c r="E90" s="499" t="s">
        <v>813</v>
      </c>
      <c r="F90" s="499" t="s">
        <v>814</v>
      </c>
      <c r="G90" s="499">
        <v>250</v>
      </c>
      <c r="H90" s="501">
        <v>18001023392</v>
      </c>
      <c r="I90" s="499" t="s">
        <v>815</v>
      </c>
    </row>
    <row r="91" spans="1:9" ht="30" x14ac:dyDescent="0.2">
      <c r="A91" s="498">
        <v>76</v>
      </c>
      <c r="B91" s="498" t="s">
        <v>517</v>
      </c>
      <c r="C91" s="499" t="s">
        <v>816</v>
      </c>
      <c r="D91" s="499" t="s">
        <v>817</v>
      </c>
      <c r="E91" s="499" t="s">
        <v>813</v>
      </c>
      <c r="F91" s="499" t="s">
        <v>818</v>
      </c>
      <c r="G91" s="499">
        <v>250</v>
      </c>
      <c r="H91" s="501">
        <v>18001006904</v>
      </c>
      <c r="I91" s="499" t="s">
        <v>819</v>
      </c>
    </row>
    <row r="92" spans="1:9" ht="15" x14ac:dyDescent="0.2">
      <c r="A92" s="498">
        <v>77</v>
      </c>
      <c r="B92" s="498" t="s">
        <v>517</v>
      </c>
      <c r="C92" s="499" t="s">
        <v>820</v>
      </c>
      <c r="D92" s="499" t="s">
        <v>821</v>
      </c>
      <c r="E92" s="499" t="s">
        <v>813</v>
      </c>
      <c r="F92" s="499" t="s">
        <v>822</v>
      </c>
      <c r="G92" s="499">
        <v>250</v>
      </c>
      <c r="H92" s="501">
        <v>18001004537</v>
      </c>
      <c r="I92" s="499" t="s">
        <v>823</v>
      </c>
    </row>
    <row r="93" spans="1:9" ht="30" x14ac:dyDescent="0.2">
      <c r="A93" s="498">
        <v>78</v>
      </c>
      <c r="B93" s="498" t="s">
        <v>517</v>
      </c>
      <c r="C93" s="499" t="s">
        <v>824</v>
      </c>
      <c r="D93" s="499" t="s">
        <v>825</v>
      </c>
      <c r="E93" s="499" t="s">
        <v>813</v>
      </c>
      <c r="F93" s="499" t="s">
        <v>826</v>
      </c>
      <c r="G93" s="499">
        <v>500</v>
      </c>
      <c r="H93" s="501">
        <v>18001009660</v>
      </c>
      <c r="I93" s="499" t="s">
        <v>827</v>
      </c>
    </row>
    <row r="94" spans="1:9" ht="30" x14ac:dyDescent="0.2">
      <c r="A94" s="498">
        <v>79</v>
      </c>
      <c r="B94" s="498" t="s">
        <v>517</v>
      </c>
      <c r="C94" s="499" t="s">
        <v>828</v>
      </c>
      <c r="D94" s="499" t="s">
        <v>829</v>
      </c>
      <c r="E94" s="499" t="s">
        <v>813</v>
      </c>
      <c r="F94" s="499" t="s">
        <v>830</v>
      </c>
      <c r="G94" s="499">
        <v>250</v>
      </c>
      <c r="H94" s="501">
        <v>18001011780</v>
      </c>
      <c r="I94" s="499" t="s">
        <v>831</v>
      </c>
    </row>
    <row r="95" spans="1:9" ht="30" x14ac:dyDescent="0.2">
      <c r="A95" s="498">
        <v>80</v>
      </c>
      <c r="B95" s="498" t="s">
        <v>517</v>
      </c>
      <c r="C95" s="499" t="s">
        <v>832</v>
      </c>
      <c r="D95" s="499" t="s">
        <v>833</v>
      </c>
      <c r="E95" s="499" t="s">
        <v>813</v>
      </c>
      <c r="F95" s="499" t="s">
        <v>818</v>
      </c>
      <c r="G95" s="499">
        <v>250</v>
      </c>
      <c r="H95" s="501">
        <v>18001046583</v>
      </c>
      <c r="I95" s="499" t="s">
        <v>834</v>
      </c>
    </row>
    <row r="96" spans="1:9" ht="30" x14ac:dyDescent="0.2">
      <c r="A96" s="498">
        <v>81</v>
      </c>
      <c r="B96" s="498" t="s">
        <v>517</v>
      </c>
      <c r="C96" s="499" t="s">
        <v>835</v>
      </c>
      <c r="D96" s="499" t="s">
        <v>836</v>
      </c>
      <c r="E96" s="499" t="s">
        <v>813</v>
      </c>
      <c r="F96" s="499" t="s">
        <v>837</v>
      </c>
      <c r="G96" s="499">
        <v>375</v>
      </c>
      <c r="H96" s="501" t="s">
        <v>838</v>
      </c>
      <c r="I96" s="499" t="s">
        <v>839</v>
      </c>
    </row>
    <row r="97" spans="1:9" ht="30" x14ac:dyDescent="0.2">
      <c r="A97" s="498">
        <v>82</v>
      </c>
      <c r="B97" s="498" t="s">
        <v>517</v>
      </c>
      <c r="C97" s="499" t="s">
        <v>840</v>
      </c>
      <c r="D97" s="499" t="s">
        <v>841</v>
      </c>
      <c r="E97" s="499" t="s">
        <v>813</v>
      </c>
      <c r="F97" s="499" t="s">
        <v>842</v>
      </c>
      <c r="G97" s="499">
        <v>375</v>
      </c>
      <c r="H97" s="501">
        <v>19001028095</v>
      </c>
      <c r="I97" s="499" t="s">
        <v>843</v>
      </c>
    </row>
    <row r="98" spans="1:9" ht="15" x14ac:dyDescent="0.2">
      <c r="A98" s="498">
        <v>83</v>
      </c>
      <c r="B98" s="498" t="s">
        <v>517</v>
      </c>
      <c r="C98" s="499" t="s">
        <v>844</v>
      </c>
      <c r="D98" s="499" t="s">
        <v>845</v>
      </c>
      <c r="E98" s="499" t="s">
        <v>813</v>
      </c>
      <c r="F98" s="499" t="s">
        <v>846</v>
      </c>
      <c r="G98" s="499">
        <v>375</v>
      </c>
      <c r="H98" s="501">
        <v>19001013541</v>
      </c>
      <c r="I98" s="499" t="s">
        <v>847</v>
      </c>
    </row>
    <row r="99" spans="1:9" ht="45" x14ac:dyDescent="0.2">
      <c r="A99" s="498">
        <v>84</v>
      </c>
      <c r="B99" s="498" t="s">
        <v>517</v>
      </c>
      <c r="C99" s="499" t="s">
        <v>848</v>
      </c>
      <c r="D99" s="499" t="s">
        <v>849</v>
      </c>
      <c r="E99" s="499" t="s">
        <v>813</v>
      </c>
      <c r="F99" s="499" t="s">
        <v>850</v>
      </c>
      <c r="G99" s="499">
        <v>375</v>
      </c>
      <c r="H99" s="501">
        <v>19001088584</v>
      </c>
      <c r="I99" s="499" t="s">
        <v>851</v>
      </c>
    </row>
    <row r="100" spans="1:9" ht="30" x14ac:dyDescent="0.2">
      <c r="A100" s="498">
        <v>85</v>
      </c>
      <c r="B100" s="498" t="s">
        <v>517</v>
      </c>
      <c r="C100" s="499" t="s">
        <v>852</v>
      </c>
      <c r="D100" s="499" t="s">
        <v>853</v>
      </c>
      <c r="E100" s="499" t="s">
        <v>813</v>
      </c>
      <c r="F100" s="499" t="s">
        <v>854</v>
      </c>
      <c r="G100" s="499">
        <v>875</v>
      </c>
      <c r="H100" s="501">
        <v>19001081441</v>
      </c>
      <c r="I100" s="499" t="s">
        <v>855</v>
      </c>
    </row>
    <row r="101" spans="1:9" ht="30" x14ac:dyDescent="0.2">
      <c r="A101" s="498">
        <v>86</v>
      </c>
      <c r="B101" s="498" t="s">
        <v>517</v>
      </c>
      <c r="C101" s="499" t="s">
        <v>856</v>
      </c>
      <c r="D101" s="499" t="s">
        <v>857</v>
      </c>
      <c r="E101" s="499" t="s">
        <v>813</v>
      </c>
      <c r="F101" s="499" t="s">
        <v>830</v>
      </c>
      <c r="G101" s="499">
        <v>375</v>
      </c>
      <c r="H101" s="501">
        <v>19001063814</v>
      </c>
      <c r="I101" s="499" t="s">
        <v>858</v>
      </c>
    </row>
    <row r="102" spans="1:9" ht="30" x14ac:dyDescent="0.2">
      <c r="A102" s="498">
        <v>87</v>
      </c>
      <c r="B102" s="498" t="s">
        <v>517</v>
      </c>
      <c r="C102" s="499" t="s">
        <v>859</v>
      </c>
      <c r="D102" s="499" t="s">
        <v>860</v>
      </c>
      <c r="E102" s="499" t="s">
        <v>813</v>
      </c>
      <c r="F102" s="499" t="s">
        <v>846</v>
      </c>
      <c r="G102" s="499">
        <v>625</v>
      </c>
      <c r="H102" s="501">
        <v>19001070645</v>
      </c>
      <c r="I102" s="499" t="s">
        <v>861</v>
      </c>
    </row>
    <row r="103" spans="1:9" ht="30" x14ac:dyDescent="0.2">
      <c r="A103" s="498">
        <v>88</v>
      </c>
      <c r="B103" s="498" t="s">
        <v>517</v>
      </c>
      <c r="C103" s="499" t="s">
        <v>862</v>
      </c>
      <c r="D103" s="499" t="s">
        <v>863</v>
      </c>
      <c r="E103" s="499" t="s">
        <v>813</v>
      </c>
      <c r="F103" s="499" t="s">
        <v>864</v>
      </c>
      <c r="G103" s="499">
        <v>875</v>
      </c>
      <c r="H103" s="501" t="s">
        <v>865</v>
      </c>
      <c r="I103" s="499" t="s">
        <v>866</v>
      </c>
    </row>
    <row r="104" spans="1:9" ht="15" x14ac:dyDescent="0.2">
      <c r="A104" s="498">
        <v>89</v>
      </c>
      <c r="B104" s="498" t="s">
        <v>517</v>
      </c>
      <c r="C104" s="499" t="s">
        <v>867</v>
      </c>
      <c r="D104" s="499" t="s">
        <v>868</v>
      </c>
      <c r="E104" s="499" t="s">
        <v>813</v>
      </c>
      <c r="F104" s="499" t="s">
        <v>850</v>
      </c>
      <c r="G104" s="499">
        <v>375</v>
      </c>
      <c r="H104" s="501" t="s">
        <v>869</v>
      </c>
      <c r="I104" s="499" t="s">
        <v>870</v>
      </c>
    </row>
    <row r="105" spans="1:9" ht="15" x14ac:dyDescent="0.2">
      <c r="A105" s="498">
        <v>90</v>
      </c>
      <c r="B105" s="498" t="s">
        <v>517</v>
      </c>
      <c r="C105" s="499" t="s">
        <v>871</v>
      </c>
      <c r="D105" s="499" t="s">
        <v>872</v>
      </c>
      <c r="E105" s="499" t="s">
        <v>813</v>
      </c>
      <c r="F105" s="499" t="s">
        <v>842</v>
      </c>
      <c r="G105" s="499">
        <v>375</v>
      </c>
      <c r="H105" s="501" t="s">
        <v>873</v>
      </c>
      <c r="I105" s="499" t="s">
        <v>874</v>
      </c>
    </row>
    <row r="106" spans="1:9" ht="15" x14ac:dyDescent="0.2">
      <c r="A106" s="498">
        <v>91</v>
      </c>
      <c r="B106" s="498" t="s">
        <v>517</v>
      </c>
      <c r="C106" s="499" t="s">
        <v>875</v>
      </c>
      <c r="D106" s="499" t="s">
        <v>876</v>
      </c>
      <c r="E106" s="499" t="s">
        <v>813</v>
      </c>
      <c r="F106" s="499" t="s">
        <v>854</v>
      </c>
      <c r="G106" s="499">
        <v>375</v>
      </c>
      <c r="H106" s="501" t="s">
        <v>877</v>
      </c>
      <c r="I106" s="499" t="s">
        <v>878</v>
      </c>
    </row>
    <row r="107" spans="1:9" ht="30" x14ac:dyDescent="0.2">
      <c r="A107" s="498">
        <v>92</v>
      </c>
      <c r="B107" s="498" t="s">
        <v>517</v>
      </c>
      <c r="C107" s="499" t="s">
        <v>879</v>
      </c>
      <c r="D107" s="499" t="s">
        <v>880</v>
      </c>
      <c r="E107" s="499" t="s">
        <v>813</v>
      </c>
      <c r="F107" s="499" t="s">
        <v>814</v>
      </c>
      <c r="G107" s="499">
        <v>375</v>
      </c>
      <c r="H107" s="501" t="s">
        <v>881</v>
      </c>
      <c r="I107" s="499" t="s">
        <v>882</v>
      </c>
    </row>
    <row r="108" spans="1:9" ht="15" x14ac:dyDescent="0.2">
      <c r="A108" s="498">
        <v>93</v>
      </c>
      <c r="B108" s="498" t="s">
        <v>517</v>
      </c>
      <c r="C108" s="499" t="s">
        <v>883</v>
      </c>
      <c r="D108" s="499" t="s">
        <v>884</v>
      </c>
      <c r="E108" s="499" t="s">
        <v>813</v>
      </c>
      <c r="F108" s="499" t="s">
        <v>854</v>
      </c>
      <c r="G108" s="499">
        <v>375</v>
      </c>
      <c r="H108" s="501" t="s">
        <v>885</v>
      </c>
      <c r="I108" s="499" t="s">
        <v>886</v>
      </c>
    </row>
    <row r="109" spans="1:9" ht="30" x14ac:dyDescent="0.2">
      <c r="A109" s="498">
        <v>94</v>
      </c>
      <c r="B109" s="498" t="s">
        <v>517</v>
      </c>
      <c r="C109" s="499" t="s">
        <v>887</v>
      </c>
      <c r="D109" s="499" t="s">
        <v>888</v>
      </c>
      <c r="E109" s="499" t="s">
        <v>813</v>
      </c>
      <c r="F109" s="499" t="s">
        <v>889</v>
      </c>
      <c r="G109" s="499">
        <v>375</v>
      </c>
      <c r="H109" s="501" t="s">
        <v>890</v>
      </c>
      <c r="I109" s="499" t="s">
        <v>891</v>
      </c>
    </row>
    <row r="110" spans="1:9" ht="15" x14ac:dyDescent="0.2">
      <c r="A110" s="498">
        <v>95</v>
      </c>
      <c r="B110" s="498" t="s">
        <v>517</v>
      </c>
      <c r="C110" s="499" t="s">
        <v>892</v>
      </c>
      <c r="D110" s="499" t="s">
        <v>893</v>
      </c>
      <c r="E110" s="499" t="s">
        <v>813</v>
      </c>
      <c r="F110" s="499" t="s">
        <v>894</v>
      </c>
      <c r="G110" s="499">
        <v>375</v>
      </c>
      <c r="H110" s="501" t="s">
        <v>895</v>
      </c>
      <c r="I110" s="499" t="s">
        <v>896</v>
      </c>
    </row>
    <row r="111" spans="1:9" ht="30" x14ac:dyDescent="0.2">
      <c r="A111" s="498">
        <v>96</v>
      </c>
      <c r="B111" s="498" t="s">
        <v>517</v>
      </c>
      <c r="C111" s="499" t="s">
        <v>897</v>
      </c>
      <c r="D111" s="499" t="s">
        <v>898</v>
      </c>
      <c r="E111" s="499" t="s">
        <v>813</v>
      </c>
      <c r="F111" s="499" t="s">
        <v>854</v>
      </c>
      <c r="G111" s="499">
        <v>375</v>
      </c>
      <c r="H111" s="501" t="s">
        <v>899</v>
      </c>
      <c r="I111" s="499" t="s">
        <v>900</v>
      </c>
    </row>
    <row r="112" spans="1:9" ht="30" x14ac:dyDescent="0.2">
      <c r="A112" s="498">
        <v>97</v>
      </c>
      <c r="B112" s="498" t="s">
        <v>517</v>
      </c>
      <c r="C112" s="499" t="s">
        <v>901</v>
      </c>
      <c r="D112" s="499" t="s">
        <v>902</v>
      </c>
      <c r="E112" s="499" t="s">
        <v>813</v>
      </c>
      <c r="F112" s="499" t="s">
        <v>854</v>
      </c>
      <c r="G112" s="499">
        <v>375</v>
      </c>
      <c r="H112" s="501" t="s">
        <v>903</v>
      </c>
      <c r="I112" s="499" t="s">
        <v>904</v>
      </c>
    </row>
    <row r="113" spans="1:9" ht="15" x14ac:dyDescent="0.2">
      <c r="A113" s="498">
        <v>98</v>
      </c>
      <c r="B113" s="498" t="s">
        <v>517</v>
      </c>
      <c r="C113" s="499" t="s">
        <v>905</v>
      </c>
      <c r="D113" s="499" t="s">
        <v>906</v>
      </c>
      <c r="E113" s="499" t="s">
        <v>813</v>
      </c>
      <c r="F113" s="499" t="s">
        <v>907</v>
      </c>
      <c r="G113" s="499">
        <v>375</v>
      </c>
      <c r="H113" s="501" t="s">
        <v>908</v>
      </c>
      <c r="I113" s="499" t="s">
        <v>909</v>
      </c>
    </row>
    <row r="114" spans="1:9" ht="15" x14ac:dyDescent="0.2">
      <c r="A114" s="498">
        <v>99</v>
      </c>
      <c r="B114" s="498" t="s">
        <v>517</v>
      </c>
      <c r="C114" s="499" t="s">
        <v>910</v>
      </c>
      <c r="D114" s="499" t="s">
        <v>911</v>
      </c>
      <c r="E114" s="499" t="s">
        <v>813</v>
      </c>
      <c r="F114" s="499" t="s">
        <v>846</v>
      </c>
      <c r="G114" s="499">
        <v>375</v>
      </c>
      <c r="H114" s="501" t="s">
        <v>912</v>
      </c>
      <c r="I114" s="499" t="s">
        <v>913</v>
      </c>
    </row>
    <row r="115" spans="1:9" ht="15" x14ac:dyDescent="0.2">
      <c r="A115" s="498">
        <v>100</v>
      </c>
      <c r="B115" s="498" t="s">
        <v>517</v>
      </c>
      <c r="C115" s="499" t="s">
        <v>887</v>
      </c>
      <c r="D115" s="499" t="s">
        <v>914</v>
      </c>
      <c r="E115" s="499" t="s">
        <v>813</v>
      </c>
      <c r="F115" s="499" t="s">
        <v>830</v>
      </c>
      <c r="G115" s="499">
        <v>375</v>
      </c>
      <c r="H115" s="501" t="s">
        <v>915</v>
      </c>
      <c r="I115" s="499" t="s">
        <v>916</v>
      </c>
    </row>
    <row r="116" spans="1:9" ht="15" x14ac:dyDescent="0.2">
      <c r="A116" s="498">
        <v>101</v>
      </c>
      <c r="B116" s="498" t="s">
        <v>517</v>
      </c>
      <c r="C116" s="499" t="s">
        <v>917</v>
      </c>
      <c r="D116" s="499" t="s">
        <v>918</v>
      </c>
      <c r="E116" s="499" t="s">
        <v>813</v>
      </c>
      <c r="F116" s="499" t="s">
        <v>846</v>
      </c>
      <c r="G116" s="499">
        <v>375</v>
      </c>
      <c r="H116" s="501" t="s">
        <v>919</v>
      </c>
      <c r="I116" s="499" t="s">
        <v>920</v>
      </c>
    </row>
    <row r="117" spans="1:9" ht="15" x14ac:dyDescent="0.2">
      <c r="A117" s="498">
        <v>102</v>
      </c>
      <c r="B117" s="498" t="s">
        <v>517</v>
      </c>
      <c r="C117" s="499" t="s">
        <v>921</v>
      </c>
      <c r="D117" s="499" t="s">
        <v>922</v>
      </c>
      <c r="E117" s="499" t="s">
        <v>813</v>
      </c>
      <c r="F117" s="499" t="s">
        <v>830</v>
      </c>
      <c r="G117" s="499">
        <v>375</v>
      </c>
      <c r="H117" s="501" t="s">
        <v>923</v>
      </c>
      <c r="I117" s="499" t="s">
        <v>924</v>
      </c>
    </row>
    <row r="118" spans="1:9" ht="15" x14ac:dyDescent="0.2">
      <c r="A118" s="498">
        <v>103</v>
      </c>
      <c r="B118" s="498" t="s">
        <v>517</v>
      </c>
      <c r="C118" s="499" t="s">
        <v>925</v>
      </c>
      <c r="D118" s="499" t="s">
        <v>926</v>
      </c>
      <c r="E118" s="499" t="s">
        <v>813</v>
      </c>
      <c r="F118" s="499" t="s">
        <v>927</v>
      </c>
      <c r="G118" s="499">
        <v>375</v>
      </c>
      <c r="H118" s="501" t="s">
        <v>928</v>
      </c>
      <c r="I118" s="499" t="s">
        <v>929</v>
      </c>
    </row>
    <row r="119" spans="1:9" ht="30" x14ac:dyDescent="0.2">
      <c r="A119" s="498">
        <v>104</v>
      </c>
      <c r="B119" s="498" t="s">
        <v>517</v>
      </c>
      <c r="C119" s="499" t="s">
        <v>930</v>
      </c>
      <c r="D119" s="499" t="s">
        <v>931</v>
      </c>
      <c r="E119" s="499" t="s">
        <v>813</v>
      </c>
      <c r="F119" s="499" t="s">
        <v>932</v>
      </c>
      <c r="G119" s="499">
        <v>375</v>
      </c>
      <c r="H119" s="501" t="s">
        <v>933</v>
      </c>
      <c r="I119" s="499" t="s">
        <v>934</v>
      </c>
    </row>
    <row r="120" spans="1:9" ht="15" x14ac:dyDescent="0.2">
      <c r="A120" s="498">
        <v>105</v>
      </c>
      <c r="B120" s="498" t="s">
        <v>517</v>
      </c>
      <c r="C120" s="499" t="s">
        <v>935</v>
      </c>
      <c r="D120" s="499" t="s">
        <v>936</v>
      </c>
      <c r="E120" s="499" t="s">
        <v>813</v>
      </c>
      <c r="F120" s="499" t="s">
        <v>894</v>
      </c>
      <c r="G120" s="499">
        <v>375</v>
      </c>
      <c r="H120" s="501" t="s">
        <v>937</v>
      </c>
      <c r="I120" s="499" t="s">
        <v>938</v>
      </c>
    </row>
    <row r="121" spans="1:9" ht="30" x14ac:dyDescent="0.2">
      <c r="A121" s="498">
        <v>106</v>
      </c>
      <c r="B121" s="498" t="s">
        <v>517</v>
      </c>
      <c r="C121" s="499" t="s">
        <v>939</v>
      </c>
      <c r="D121" s="499" t="s">
        <v>940</v>
      </c>
      <c r="E121" s="499" t="s">
        <v>813</v>
      </c>
      <c r="F121" s="499" t="s">
        <v>941</v>
      </c>
      <c r="G121" s="499">
        <v>375</v>
      </c>
      <c r="H121" s="501" t="s">
        <v>942</v>
      </c>
      <c r="I121" s="499" t="s">
        <v>943</v>
      </c>
    </row>
    <row r="122" spans="1:9" ht="15" x14ac:dyDescent="0.2">
      <c r="A122" s="498">
        <v>107</v>
      </c>
      <c r="B122" s="498" t="s">
        <v>517</v>
      </c>
      <c r="C122" s="499" t="s">
        <v>944</v>
      </c>
      <c r="D122" s="499" t="s">
        <v>945</v>
      </c>
      <c r="E122" s="499" t="s">
        <v>813</v>
      </c>
      <c r="F122" s="499" t="s">
        <v>854</v>
      </c>
      <c r="G122" s="499">
        <v>375</v>
      </c>
      <c r="H122" s="501" t="s">
        <v>946</v>
      </c>
      <c r="I122" s="499" t="s">
        <v>947</v>
      </c>
    </row>
    <row r="123" spans="1:9" ht="30" x14ac:dyDescent="0.2">
      <c r="A123" s="498">
        <v>108</v>
      </c>
      <c r="B123" s="498" t="s">
        <v>517</v>
      </c>
      <c r="C123" s="499" t="s">
        <v>948</v>
      </c>
      <c r="D123" s="499" t="s">
        <v>949</v>
      </c>
      <c r="E123" s="499" t="s">
        <v>813</v>
      </c>
      <c r="F123" s="499" t="s">
        <v>932</v>
      </c>
      <c r="G123" s="499">
        <v>625</v>
      </c>
      <c r="H123" s="501" t="s">
        <v>950</v>
      </c>
      <c r="I123" s="499" t="s">
        <v>951</v>
      </c>
    </row>
    <row r="124" spans="1:9" ht="30" x14ac:dyDescent="0.2">
      <c r="A124" s="498">
        <v>109</v>
      </c>
      <c r="B124" s="498" t="s">
        <v>517</v>
      </c>
      <c r="C124" s="499" t="s">
        <v>952</v>
      </c>
      <c r="D124" s="499" t="s">
        <v>953</v>
      </c>
      <c r="E124" s="499" t="s">
        <v>813</v>
      </c>
      <c r="F124" s="499" t="s">
        <v>846</v>
      </c>
      <c r="G124" s="499">
        <v>375</v>
      </c>
      <c r="H124" s="501" t="s">
        <v>954</v>
      </c>
      <c r="I124" s="499" t="s">
        <v>955</v>
      </c>
    </row>
    <row r="125" spans="1:9" ht="30" x14ac:dyDescent="0.2">
      <c r="A125" s="498">
        <v>110</v>
      </c>
      <c r="B125" s="498" t="s">
        <v>517</v>
      </c>
      <c r="C125" s="499" t="s">
        <v>956</v>
      </c>
      <c r="D125" s="499" t="s">
        <v>957</v>
      </c>
      <c r="E125" s="499" t="s">
        <v>813</v>
      </c>
      <c r="F125" s="499" t="s">
        <v>846</v>
      </c>
      <c r="G125" s="499">
        <v>875</v>
      </c>
      <c r="H125" s="501" t="s">
        <v>958</v>
      </c>
      <c r="I125" s="499" t="s">
        <v>959</v>
      </c>
    </row>
    <row r="126" spans="1:9" ht="30" x14ac:dyDescent="0.2">
      <c r="A126" s="498">
        <v>111</v>
      </c>
      <c r="B126" s="498" t="s">
        <v>517</v>
      </c>
      <c r="C126" s="499" t="s">
        <v>960</v>
      </c>
      <c r="D126" s="499" t="s">
        <v>961</v>
      </c>
      <c r="E126" s="499" t="s">
        <v>813</v>
      </c>
      <c r="F126" s="499" t="s">
        <v>826</v>
      </c>
      <c r="G126" s="499">
        <v>375</v>
      </c>
      <c r="H126" s="501" t="s">
        <v>962</v>
      </c>
      <c r="I126" s="499" t="s">
        <v>963</v>
      </c>
    </row>
    <row r="127" spans="1:9" ht="30" x14ac:dyDescent="0.2">
      <c r="A127" s="498">
        <v>112</v>
      </c>
      <c r="B127" s="498" t="s">
        <v>517</v>
      </c>
      <c r="C127" s="499" t="s">
        <v>964</v>
      </c>
      <c r="D127" s="499" t="s">
        <v>965</v>
      </c>
      <c r="E127" s="499" t="s">
        <v>813</v>
      </c>
      <c r="F127" s="499" t="s">
        <v>854</v>
      </c>
      <c r="G127" s="499">
        <v>875</v>
      </c>
      <c r="H127" s="501" t="s">
        <v>966</v>
      </c>
      <c r="I127" s="499" t="s">
        <v>967</v>
      </c>
    </row>
    <row r="128" spans="1:9" ht="30" x14ac:dyDescent="0.2">
      <c r="A128" s="498">
        <v>113</v>
      </c>
      <c r="B128" s="498" t="s">
        <v>517</v>
      </c>
      <c r="C128" s="499" t="s">
        <v>968</v>
      </c>
      <c r="D128" s="499" t="s">
        <v>969</v>
      </c>
      <c r="E128" s="499" t="s">
        <v>813</v>
      </c>
      <c r="F128" s="499" t="s">
        <v>927</v>
      </c>
      <c r="G128" s="499">
        <v>375</v>
      </c>
      <c r="H128" s="501" t="s">
        <v>970</v>
      </c>
      <c r="I128" s="499" t="s">
        <v>971</v>
      </c>
    </row>
    <row r="129" spans="1:9" ht="30" x14ac:dyDescent="0.2">
      <c r="A129" s="498">
        <v>114</v>
      </c>
      <c r="B129" s="498" t="s">
        <v>517</v>
      </c>
      <c r="C129" s="499" t="s">
        <v>972</v>
      </c>
      <c r="D129" s="499" t="s">
        <v>973</v>
      </c>
      <c r="E129" s="499" t="s">
        <v>813</v>
      </c>
      <c r="F129" s="499" t="s">
        <v>974</v>
      </c>
      <c r="G129" s="499">
        <v>875</v>
      </c>
      <c r="H129" s="501" t="s">
        <v>975</v>
      </c>
      <c r="I129" s="499" t="s">
        <v>976</v>
      </c>
    </row>
    <row r="130" spans="1:9" ht="30" x14ac:dyDescent="0.2">
      <c r="A130" s="498">
        <v>115</v>
      </c>
      <c r="B130" s="498" t="s">
        <v>517</v>
      </c>
      <c r="C130" s="499" t="s">
        <v>977</v>
      </c>
      <c r="D130" s="499" t="s">
        <v>978</v>
      </c>
      <c r="E130" s="499" t="s">
        <v>813</v>
      </c>
      <c r="F130" s="499" t="s">
        <v>932</v>
      </c>
      <c r="G130" s="499">
        <v>375</v>
      </c>
      <c r="H130" s="501" t="s">
        <v>979</v>
      </c>
      <c r="I130" s="499" t="s">
        <v>980</v>
      </c>
    </row>
    <row r="131" spans="1:9" ht="30" x14ac:dyDescent="0.2">
      <c r="A131" s="498">
        <v>116</v>
      </c>
      <c r="B131" s="498" t="s">
        <v>517</v>
      </c>
      <c r="C131" s="499" t="s">
        <v>981</v>
      </c>
      <c r="D131" s="499" t="s">
        <v>982</v>
      </c>
      <c r="E131" s="499" t="s">
        <v>813</v>
      </c>
      <c r="F131" s="499" t="s">
        <v>854</v>
      </c>
      <c r="G131" s="499">
        <v>375</v>
      </c>
      <c r="H131" s="501" t="s">
        <v>983</v>
      </c>
      <c r="I131" s="499" t="s">
        <v>984</v>
      </c>
    </row>
    <row r="132" spans="1:9" ht="30" x14ac:dyDescent="0.2">
      <c r="A132" s="498">
        <v>117</v>
      </c>
      <c r="B132" s="498" t="s">
        <v>517</v>
      </c>
      <c r="C132" s="499" t="s">
        <v>985</v>
      </c>
      <c r="D132" s="499" t="s">
        <v>986</v>
      </c>
      <c r="E132" s="499" t="s">
        <v>813</v>
      </c>
      <c r="F132" s="499" t="s">
        <v>987</v>
      </c>
      <c r="G132" s="499">
        <v>375</v>
      </c>
      <c r="H132" s="501" t="s">
        <v>988</v>
      </c>
      <c r="I132" s="499" t="s">
        <v>989</v>
      </c>
    </row>
    <row r="133" spans="1:9" ht="30" x14ac:dyDescent="0.2">
      <c r="A133" s="498">
        <v>118</v>
      </c>
      <c r="B133" s="498" t="s">
        <v>517</v>
      </c>
      <c r="C133" s="499" t="s">
        <v>990</v>
      </c>
      <c r="D133" s="499" t="s">
        <v>991</v>
      </c>
      <c r="E133" s="499" t="s">
        <v>813</v>
      </c>
      <c r="F133" s="499" t="s">
        <v>854</v>
      </c>
      <c r="G133" s="499">
        <v>875</v>
      </c>
      <c r="H133" s="501" t="s">
        <v>992</v>
      </c>
      <c r="I133" s="499" t="s">
        <v>993</v>
      </c>
    </row>
    <row r="134" spans="1:9" ht="15" x14ac:dyDescent="0.2">
      <c r="A134" s="498">
        <v>119</v>
      </c>
      <c r="B134" s="498" t="s">
        <v>517</v>
      </c>
      <c r="C134" s="499" t="s">
        <v>910</v>
      </c>
      <c r="D134" s="499" t="s">
        <v>994</v>
      </c>
      <c r="E134" s="499" t="s">
        <v>813</v>
      </c>
      <c r="F134" s="499" t="s">
        <v>932</v>
      </c>
      <c r="G134" s="499">
        <v>375</v>
      </c>
      <c r="H134" s="501" t="s">
        <v>995</v>
      </c>
      <c r="I134" s="499" t="s">
        <v>996</v>
      </c>
    </row>
    <row r="135" spans="1:9" ht="45" x14ac:dyDescent="0.2">
      <c r="A135" s="498">
        <v>120</v>
      </c>
      <c r="B135" s="498" t="s">
        <v>517</v>
      </c>
      <c r="C135" s="499" t="s">
        <v>997</v>
      </c>
      <c r="D135" s="499" t="s">
        <v>998</v>
      </c>
      <c r="E135" s="499" t="s">
        <v>813</v>
      </c>
      <c r="F135" s="499" t="s">
        <v>932</v>
      </c>
      <c r="G135" s="499">
        <v>875</v>
      </c>
      <c r="H135" s="501" t="s">
        <v>999</v>
      </c>
      <c r="I135" s="499" t="s">
        <v>1000</v>
      </c>
    </row>
    <row r="136" spans="1:9" ht="15" x14ac:dyDescent="0.2">
      <c r="A136" s="498">
        <v>121</v>
      </c>
      <c r="B136" s="498" t="s">
        <v>517</v>
      </c>
      <c r="C136" s="499" t="s">
        <v>1001</v>
      </c>
      <c r="D136" s="499" t="s">
        <v>1002</v>
      </c>
      <c r="E136" s="499" t="s">
        <v>813</v>
      </c>
      <c r="F136" s="499" t="s">
        <v>941</v>
      </c>
      <c r="G136" s="499">
        <v>375</v>
      </c>
      <c r="H136" s="501" t="s">
        <v>1003</v>
      </c>
      <c r="I136" s="499" t="s">
        <v>1004</v>
      </c>
    </row>
    <row r="137" spans="1:9" ht="30" x14ac:dyDescent="0.2">
      <c r="A137" s="498">
        <v>122</v>
      </c>
      <c r="B137" s="498" t="s">
        <v>517</v>
      </c>
      <c r="C137" s="499" t="s">
        <v>1005</v>
      </c>
      <c r="D137" s="499" t="s">
        <v>1006</v>
      </c>
      <c r="E137" s="499" t="s">
        <v>813</v>
      </c>
      <c r="F137" s="499" t="s">
        <v>894</v>
      </c>
      <c r="G137" s="499">
        <v>875</v>
      </c>
      <c r="H137" s="501" t="s">
        <v>1007</v>
      </c>
      <c r="I137" s="499" t="s">
        <v>1008</v>
      </c>
    </row>
    <row r="138" spans="1:9" ht="30" x14ac:dyDescent="0.2">
      <c r="A138" s="498">
        <v>123</v>
      </c>
      <c r="B138" s="498" t="s">
        <v>517</v>
      </c>
      <c r="C138" s="499" t="s">
        <v>1009</v>
      </c>
      <c r="D138" s="499" t="s">
        <v>1010</v>
      </c>
      <c r="E138" s="499" t="s">
        <v>813</v>
      </c>
      <c r="F138" s="499" t="s">
        <v>1011</v>
      </c>
      <c r="G138" s="499">
        <v>375</v>
      </c>
      <c r="H138" s="501" t="s">
        <v>1012</v>
      </c>
      <c r="I138" s="499" t="s">
        <v>1013</v>
      </c>
    </row>
    <row r="139" spans="1:9" ht="15" x14ac:dyDescent="0.2">
      <c r="A139" s="498">
        <v>124</v>
      </c>
      <c r="B139" s="498" t="s">
        <v>517</v>
      </c>
      <c r="C139" s="499" t="s">
        <v>1014</v>
      </c>
      <c r="D139" s="499" t="s">
        <v>1015</v>
      </c>
      <c r="E139" s="499" t="s">
        <v>813</v>
      </c>
      <c r="F139" s="499" t="s">
        <v>846</v>
      </c>
      <c r="G139" s="499">
        <v>375</v>
      </c>
      <c r="H139" s="501" t="s">
        <v>1016</v>
      </c>
      <c r="I139" s="499" t="s">
        <v>1017</v>
      </c>
    </row>
    <row r="140" spans="1:9" ht="15" x14ac:dyDescent="0.2">
      <c r="A140" s="498">
        <v>125</v>
      </c>
      <c r="B140" s="498" t="s">
        <v>517</v>
      </c>
      <c r="C140" s="499" t="s">
        <v>1018</v>
      </c>
      <c r="D140" s="499" t="s">
        <v>1019</v>
      </c>
      <c r="E140" s="499" t="s">
        <v>813</v>
      </c>
      <c r="F140" s="499" t="s">
        <v>830</v>
      </c>
      <c r="G140" s="499">
        <v>875</v>
      </c>
      <c r="H140" s="501" t="s">
        <v>1020</v>
      </c>
      <c r="I140" s="499" t="s">
        <v>1021</v>
      </c>
    </row>
    <row r="141" spans="1:9" ht="15" x14ac:dyDescent="0.2">
      <c r="A141" s="498">
        <v>126</v>
      </c>
      <c r="B141" s="498" t="s">
        <v>517</v>
      </c>
      <c r="C141" s="499" t="s">
        <v>1022</v>
      </c>
      <c r="D141" s="499" t="s">
        <v>1023</v>
      </c>
      <c r="E141" s="499" t="s">
        <v>813</v>
      </c>
      <c r="F141" s="499" t="s">
        <v>846</v>
      </c>
      <c r="G141" s="499">
        <v>375</v>
      </c>
      <c r="H141" s="501" t="s">
        <v>1024</v>
      </c>
      <c r="I141" s="499" t="s">
        <v>1025</v>
      </c>
    </row>
    <row r="142" spans="1:9" ht="30" x14ac:dyDescent="0.2">
      <c r="A142" s="498">
        <v>127</v>
      </c>
      <c r="B142" s="498" t="s">
        <v>517</v>
      </c>
      <c r="C142" s="499" t="s">
        <v>1026</v>
      </c>
      <c r="D142" s="499" t="s">
        <v>1027</v>
      </c>
      <c r="E142" s="499" t="s">
        <v>813</v>
      </c>
      <c r="F142" s="499" t="s">
        <v>1028</v>
      </c>
      <c r="G142" s="499">
        <v>875</v>
      </c>
      <c r="H142" s="501" t="s">
        <v>1029</v>
      </c>
      <c r="I142" s="499" t="s">
        <v>1030</v>
      </c>
    </row>
    <row r="143" spans="1:9" ht="30" x14ac:dyDescent="0.2">
      <c r="A143" s="498">
        <v>128</v>
      </c>
      <c r="B143" s="498" t="s">
        <v>517</v>
      </c>
      <c r="C143" s="499" t="s">
        <v>1031</v>
      </c>
      <c r="D143" s="499" t="s">
        <v>1032</v>
      </c>
      <c r="E143" s="499" t="s">
        <v>813</v>
      </c>
      <c r="F143" s="499" t="s">
        <v>854</v>
      </c>
      <c r="G143" s="499">
        <v>375</v>
      </c>
      <c r="H143" s="501" t="s">
        <v>1033</v>
      </c>
      <c r="I143" s="499" t="s">
        <v>1034</v>
      </c>
    </row>
    <row r="144" spans="1:9" ht="15" x14ac:dyDescent="0.2">
      <c r="A144" s="498">
        <v>129</v>
      </c>
      <c r="B144" s="498" t="s">
        <v>517</v>
      </c>
      <c r="C144" s="499" t="s">
        <v>1035</v>
      </c>
      <c r="D144" s="499" t="s">
        <v>1036</v>
      </c>
      <c r="E144" s="499" t="s">
        <v>813</v>
      </c>
      <c r="F144" s="499" t="s">
        <v>846</v>
      </c>
      <c r="G144" s="499">
        <v>375</v>
      </c>
      <c r="H144" s="501" t="s">
        <v>1037</v>
      </c>
      <c r="I144" s="499" t="s">
        <v>1038</v>
      </c>
    </row>
    <row r="145" spans="1:9" ht="30" x14ac:dyDescent="0.2">
      <c r="A145" s="498">
        <v>130</v>
      </c>
      <c r="B145" s="498" t="s">
        <v>517</v>
      </c>
      <c r="C145" s="499" t="s">
        <v>1039</v>
      </c>
      <c r="D145" s="499" t="s">
        <v>1040</v>
      </c>
      <c r="E145" s="499" t="s">
        <v>813</v>
      </c>
      <c r="F145" s="499" t="s">
        <v>894</v>
      </c>
      <c r="G145" s="499">
        <v>375</v>
      </c>
      <c r="H145" s="501" t="s">
        <v>1041</v>
      </c>
      <c r="I145" s="499" t="s">
        <v>1042</v>
      </c>
    </row>
    <row r="146" spans="1:9" ht="15" x14ac:dyDescent="0.2">
      <c r="A146" s="498">
        <v>131</v>
      </c>
      <c r="B146" s="498" t="s">
        <v>517</v>
      </c>
      <c r="C146" s="499" t="s">
        <v>905</v>
      </c>
      <c r="D146" s="499" t="s">
        <v>1043</v>
      </c>
      <c r="E146" s="499" t="s">
        <v>813</v>
      </c>
      <c r="F146" s="499" t="s">
        <v>932</v>
      </c>
      <c r="G146" s="499">
        <v>500</v>
      </c>
      <c r="H146" s="501" t="s">
        <v>1044</v>
      </c>
      <c r="I146" s="499" t="s">
        <v>1045</v>
      </c>
    </row>
    <row r="147" spans="1:9" ht="15" x14ac:dyDescent="0.2">
      <c r="A147" s="498">
        <v>132</v>
      </c>
      <c r="B147" s="498" t="s">
        <v>517</v>
      </c>
      <c r="C147" s="499" t="s">
        <v>1046</v>
      </c>
      <c r="D147" s="499" t="s">
        <v>1047</v>
      </c>
      <c r="E147" s="499" t="s">
        <v>813</v>
      </c>
      <c r="F147" s="499" t="s">
        <v>932</v>
      </c>
      <c r="G147" s="499">
        <v>375</v>
      </c>
      <c r="H147" s="501" t="s">
        <v>1048</v>
      </c>
      <c r="I147" s="499" t="s">
        <v>1049</v>
      </c>
    </row>
    <row r="148" spans="1:9" ht="15" x14ac:dyDescent="0.2">
      <c r="A148" s="498">
        <v>133</v>
      </c>
      <c r="B148" s="498" t="s">
        <v>517</v>
      </c>
      <c r="C148" s="499" t="s">
        <v>1035</v>
      </c>
      <c r="D148" s="499" t="s">
        <v>1050</v>
      </c>
      <c r="E148" s="499" t="s">
        <v>813</v>
      </c>
      <c r="F148" s="499" t="s">
        <v>1011</v>
      </c>
      <c r="G148" s="499">
        <v>375</v>
      </c>
      <c r="H148" s="501" t="s">
        <v>1051</v>
      </c>
      <c r="I148" s="499" t="s">
        <v>1052</v>
      </c>
    </row>
    <row r="149" spans="1:9" ht="30" x14ac:dyDescent="0.2">
      <c r="A149" s="498">
        <v>134</v>
      </c>
      <c r="B149" s="498" t="s">
        <v>517</v>
      </c>
      <c r="C149" s="499" t="s">
        <v>1053</v>
      </c>
      <c r="D149" s="499" t="s">
        <v>1054</v>
      </c>
      <c r="E149" s="499" t="s">
        <v>813</v>
      </c>
      <c r="F149" s="499" t="s">
        <v>846</v>
      </c>
      <c r="G149" s="499">
        <v>375</v>
      </c>
      <c r="H149" s="501" t="s">
        <v>1055</v>
      </c>
      <c r="I149" s="499" t="s">
        <v>1056</v>
      </c>
    </row>
    <row r="150" spans="1:9" ht="15" x14ac:dyDescent="0.2">
      <c r="A150" s="498">
        <v>135</v>
      </c>
      <c r="B150" s="498" t="s">
        <v>517</v>
      </c>
      <c r="C150" s="499" t="s">
        <v>1022</v>
      </c>
      <c r="D150" s="499" t="s">
        <v>1057</v>
      </c>
      <c r="E150" s="499" t="s">
        <v>813</v>
      </c>
      <c r="F150" s="499" t="s">
        <v>842</v>
      </c>
      <c r="G150" s="499">
        <v>375</v>
      </c>
      <c r="H150" s="501" t="s">
        <v>1058</v>
      </c>
      <c r="I150" s="499" t="s">
        <v>1059</v>
      </c>
    </row>
    <row r="151" spans="1:9" ht="15" x14ac:dyDescent="0.2">
      <c r="A151" s="498">
        <v>136</v>
      </c>
      <c r="B151" s="498" t="s">
        <v>517</v>
      </c>
      <c r="C151" s="499" t="s">
        <v>1014</v>
      </c>
      <c r="D151" s="499" t="s">
        <v>1060</v>
      </c>
      <c r="E151" s="499" t="s">
        <v>813</v>
      </c>
      <c r="F151" s="499" t="s">
        <v>854</v>
      </c>
      <c r="G151" s="499">
        <v>375</v>
      </c>
      <c r="H151" s="501" t="s">
        <v>1061</v>
      </c>
      <c r="I151" s="499" t="s">
        <v>1062</v>
      </c>
    </row>
    <row r="152" spans="1:9" ht="15" x14ac:dyDescent="0.2">
      <c r="A152" s="498">
        <v>137</v>
      </c>
      <c r="B152" s="498" t="s">
        <v>517</v>
      </c>
      <c r="C152" s="499" t="s">
        <v>875</v>
      </c>
      <c r="D152" s="499" t="s">
        <v>1063</v>
      </c>
      <c r="E152" s="499" t="s">
        <v>813</v>
      </c>
      <c r="F152" s="499" t="s">
        <v>932</v>
      </c>
      <c r="G152" s="499">
        <v>375</v>
      </c>
      <c r="H152" s="501" t="s">
        <v>1064</v>
      </c>
      <c r="I152" s="499" t="s">
        <v>1065</v>
      </c>
    </row>
    <row r="153" spans="1:9" ht="30" x14ac:dyDescent="0.2">
      <c r="A153" s="498">
        <v>138</v>
      </c>
      <c r="B153" s="498" t="s">
        <v>517</v>
      </c>
      <c r="C153" s="499" t="s">
        <v>1066</v>
      </c>
      <c r="D153" s="499" t="s">
        <v>1067</v>
      </c>
      <c r="E153" s="499" t="s">
        <v>1068</v>
      </c>
      <c r="F153" s="499" t="s">
        <v>854</v>
      </c>
      <c r="G153" s="499">
        <v>246.88</v>
      </c>
      <c r="H153" s="501" t="s">
        <v>1069</v>
      </c>
      <c r="I153" s="499" t="s">
        <v>1070</v>
      </c>
    </row>
    <row r="154" spans="1:9" ht="15" x14ac:dyDescent="0.2">
      <c r="A154" s="498">
        <v>139</v>
      </c>
      <c r="B154" s="498" t="s">
        <v>517</v>
      </c>
      <c r="C154" s="499" t="s">
        <v>1071</v>
      </c>
      <c r="D154" s="499" t="s">
        <v>1072</v>
      </c>
      <c r="E154" s="499" t="s">
        <v>1068</v>
      </c>
      <c r="F154" s="499" t="s">
        <v>854</v>
      </c>
      <c r="G154" s="499">
        <v>246.88</v>
      </c>
      <c r="H154" s="501" t="s">
        <v>1073</v>
      </c>
      <c r="I154" s="499" t="s">
        <v>1074</v>
      </c>
    </row>
    <row r="155" spans="1:9" ht="15" x14ac:dyDescent="0.2">
      <c r="A155" s="498">
        <v>140</v>
      </c>
      <c r="B155" s="498" t="s">
        <v>517</v>
      </c>
      <c r="C155" s="499" t="s">
        <v>1075</v>
      </c>
      <c r="D155" s="499" t="s">
        <v>1076</v>
      </c>
      <c r="E155" s="499" t="s">
        <v>1068</v>
      </c>
      <c r="F155" s="499" t="s">
        <v>1077</v>
      </c>
      <c r="G155" s="499">
        <v>246.88</v>
      </c>
      <c r="H155" s="501" t="s">
        <v>1078</v>
      </c>
      <c r="I155" s="499" t="s">
        <v>1079</v>
      </c>
    </row>
    <row r="156" spans="1:9" ht="15" x14ac:dyDescent="0.2">
      <c r="A156" s="498">
        <v>141</v>
      </c>
      <c r="B156" s="498" t="s">
        <v>517</v>
      </c>
      <c r="C156" s="499" t="s">
        <v>1080</v>
      </c>
      <c r="D156" s="499" t="s">
        <v>1081</v>
      </c>
      <c r="E156" s="499" t="s">
        <v>1068</v>
      </c>
      <c r="F156" s="499" t="s">
        <v>1082</v>
      </c>
      <c r="G156" s="499">
        <v>246.88</v>
      </c>
      <c r="H156" s="501" t="s">
        <v>1083</v>
      </c>
      <c r="I156" s="499" t="s">
        <v>1084</v>
      </c>
    </row>
    <row r="157" spans="1:9" ht="30" x14ac:dyDescent="0.2">
      <c r="A157" s="498">
        <v>142</v>
      </c>
      <c r="B157" s="498" t="s">
        <v>517</v>
      </c>
      <c r="C157" s="499" t="s">
        <v>1085</v>
      </c>
      <c r="D157" s="499" t="s">
        <v>1086</v>
      </c>
      <c r="E157" s="499" t="s">
        <v>1068</v>
      </c>
      <c r="F157" s="499" t="s">
        <v>1087</v>
      </c>
      <c r="G157" s="499">
        <v>246.88</v>
      </c>
      <c r="H157" s="501" t="s">
        <v>1088</v>
      </c>
      <c r="I157" s="499" t="s">
        <v>1089</v>
      </c>
    </row>
    <row r="158" spans="1:9" ht="30" x14ac:dyDescent="0.2">
      <c r="A158" s="498">
        <v>143</v>
      </c>
      <c r="B158" s="498" t="s">
        <v>517</v>
      </c>
      <c r="C158" s="499" t="s">
        <v>1090</v>
      </c>
      <c r="D158" s="499" t="s">
        <v>1091</v>
      </c>
      <c r="E158" s="499" t="s">
        <v>1068</v>
      </c>
      <c r="F158" s="499" t="s">
        <v>854</v>
      </c>
      <c r="G158" s="499">
        <v>246.88</v>
      </c>
      <c r="H158" s="501" t="s">
        <v>1092</v>
      </c>
      <c r="I158" s="499" t="s">
        <v>1093</v>
      </c>
    </row>
    <row r="159" spans="1:9" ht="15" x14ac:dyDescent="0.2">
      <c r="A159" s="498">
        <v>144</v>
      </c>
      <c r="B159" s="498" t="s">
        <v>517</v>
      </c>
      <c r="C159" s="499" t="s">
        <v>1094</v>
      </c>
      <c r="D159" s="499" t="s">
        <v>1095</v>
      </c>
      <c r="E159" s="499" t="s">
        <v>1068</v>
      </c>
      <c r="F159" s="499" t="s">
        <v>854</v>
      </c>
      <c r="G159" s="499">
        <v>246.88</v>
      </c>
      <c r="H159" s="501" t="s">
        <v>1096</v>
      </c>
      <c r="I159" s="499" t="s">
        <v>1097</v>
      </c>
    </row>
    <row r="160" spans="1:9" ht="15" x14ac:dyDescent="0.2">
      <c r="A160" s="498">
        <v>145</v>
      </c>
      <c r="B160" s="498" t="s">
        <v>517</v>
      </c>
      <c r="C160" s="499" t="s">
        <v>1098</v>
      </c>
      <c r="D160" s="499" t="s">
        <v>1099</v>
      </c>
      <c r="E160" s="499" t="s">
        <v>1068</v>
      </c>
      <c r="F160" s="499" t="s">
        <v>854</v>
      </c>
      <c r="G160" s="499">
        <v>246.88</v>
      </c>
      <c r="H160" s="501" t="s">
        <v>1100</v>
      </c>
      <c r="I160" s="499" t="s">
        <v>1101</v>
      </c>
    </row>
    <row r="161" spans="1:9" ht="15" x14ac:dyDescent="0.2">
      <c r="A161" s="498">
        <v>146</v>
      </c>
      <c r="B161" s="498" t="s">
        <v>517</v>
      </c>
      <c r="C161" s="499" t="s">
        <v>1102</v>
      </c>
      <c r="D161" s="499" t="s">
        <v>1103</v>
      </c>
      <c r="E161" s="499" t="s">
        <v>1068</v>
      </c>
      <c r="F161" s="499" t="s">
        <v>1104</v>
      </c>
      <c r="G161" s="499">
        <v>246.88</v>
      </c>
      <c r="H161" s="501" t="s">
        <v>1105</v>
      </c>
      <c r="I161" s="499" t="s">
        <v>1106</v>
      </c>
    </row>
    <row r="162" spans="1:9" ht="30" x14ac:dyDescent="0.2">
      <c r="A162" s="498">
        <v>147</v>
      </c>
      <c r="B162" s="498" t="s">
        <v>517</v>
      </c>
      <c r="C162" s="499" t="s">
        <v>1107</v>
      </c>
      <c r="D162" s="499" t="s">
        <v>1108</v>
      </c>
      <c r="E162" s="499" t="s">
        <v>1068</v>
      </c>
      <c r="F162" s="499" t="s">
        <v>1109</v>
      </c>
      <c r="G162" s="499">
        <v>246.88</v>
      </c>
      <c r="H162" s="501" t="s">
        <v>1110</v>
      </c>
      <c r="I162" s="499" t="s">
        <v>1111</v>
      </c>
    </row>
    <row r="163" spans="1:9" ht="15" x14ac:dyDescent="0.2">
      <c r="A163" s="498">
        <v>148</v>
      </c>
      <c r="B163" s="498" t="s">
        <v>517</v>
      </c>
      <c r="C163" s="499" t="s">
        <v>1112</v>
      </c>
      <c r="D163" s="499" t="s">
        <v>1113</v>
      </c>
      <c r="E163" s="499" t="s">
        <v>1068</v>
      </c>
      <c r="F163" s="499" t="s">
        <v>854</v>
      </c>
      <c r="G163" s="499">
        <v>246.88</v>
      </c>
      <c r="H163" s="501" t="s">
        <v>1114</v>
      </c>
      <c r="I163" s="499" t="s">
        <v>1115</v>
      </c>
    </row>
    <row r="164" spans="1:9" ht="15" x14ac:dyDescent="0.2">
      <c r="A164" s="498">
        <v>149</v>
      </c>
      <c r="B164" s="498" t="s">
        <v>517</v>
      </c>
      <c r="C164" s="499" t="s">
        <v>1116</v>
      </c>
      <c r="D164" s="499" t="s">
        <v>1117</v>
      </c>
      <c r="E164" s="499" t="s">
        <v>1068</v>
      </c>
      <c r="F164" s="499" t="s">
        <v>854</v>
      </c>
      <c r="G164" s="499">
        <v>246.88</v>
      </c>
      <c r="H164" s="501" t="s">
        <v>1118</v>
      </c>
      <c r="I164" s="499" t="s">
        <v>1119</v>
      </c>
    </row>
    <row r="165" spans="1:9" ht="30" x14ac:dyDescent="0.2">
      <c r="A165" s="498">
        <v>150</v>
      </c>
      <c r="B165" s="498" t="s">
        <v>517</v>
      </c>
      <c r="C165" s="499" t="s">
        <v>1120</v>
      </c>
      <c r="D165" s="499" t="s">
        <v>1121</v>
      </c>
      <c r="E165" s="499" t="s">
        <v>1068</v>
      </c>
      <c r="F165" s="499" t="s">
        <v>854</v>
      </c>
      <c r="G165" s="499">
        <v>246.88</v>
      </c>
      <c r="H165" s="501" t="s">
        <v>1122</v>
      </c>
      <c r="I165" s="499" t="s">
        <v>1123</v>
      </c>
    </row>
    <row r="166" spans="1:9" ht="30" x14ac:dyDescent="0.2">
      <c r="A166" s="498">
        <v>151</v>
      </c>
      <c r="B166" s="498" t="s">
        <v>517</v>
      </c>
      <c r="C166" s="499" t="s">
        <v>1124</v>
      </c>
      <c r="D166" s="499" t="s">
        <v>1125</v>
      </c>
      <c r="E166" s="499" t="s">
        <v>1068</v>
      </c>
      <c r="F166" s="499" t="s">
        <v>854</v>
      </c>
      <c r="G166" s="499">
        <v>246.88</v>
      </c>
      <c r="H166" s="501" t="s">
        <v>1126</v>
      </c>
      <c r="I166" s="499" t="s">
        <v>1127</v>
      </c>
    </row>
    <row r="167" spans="1:9" ht="30" x14ac:dyDescent="0.2">
      <c r="A167" s="498">
        <v>152</v>
      </c>
      <c r="B167" s="498" t="s">
        <v>517</v>
      </c>
      <c r="C167" s="499" t="s">
        <v>1128</v>
      </c>
      <c r="D167" s="499" t="s">
        <v>1129</v>
      </c>
      <c r="E167" s="499" t="s">
        <v>813</v>
      </c>
      <c r="F167" s="499" t="s">
        <v>1130</v>
      </c>
      <c r="G167" s="499">
        <v>250</v>
      </c>
      <c r="H167" s="501" t="s">
        <v>1131</v>
      </c>
      <c r="I167" s="499" t="s">
        <v>1132</v>
      </c>
    </row>
    <row r="168" spans="1:9" ht="30" x14ac:dyDescent="0.2">
      <c r="A168" s="498">
        <v>153</v>
      </c>
      <c r="B168" s="498" t="s">
        <v>517</v>
      </c>
      <c r="C168" s="499" t="s">
        <v>1133</v>
      </c>
      <c r="D168" s="499" t="s">
        <v>1134</v>
      </c>
      <c r="E168" s="499" t="s">
        <v>813</v>
      </c>
      <c r="F168" s="499" t="s">
        <v>1135</v>
      </c>
      <c r="G168" s="499">
        <v>500</v>
      </c>
      <c r="H168" s="501" t="s">
        <v>1136</v>
      </c>
      <c r="I168" s="499" t="s">
        <v>1137</v>
      </c>
    </row>
    <row r="169" spans="1:9" ht="45" x14ac:dyDescent="0.2">
      <c r="A169" s="498">
        <v>154</v>
      </c>
      <c r="B169" s="498" t="s">
        <v>517</v>
      </c>
      <c r="C169" s="499" t="s">
        <v>1138</v>
      </c>
      <c r="D169" s="499" t="s">
        <v>1139</v>
      </c>
      <c r="E169" s="499" t="s">
        <v>813</v>
      </c>
      <c r="F169" s="499" t="s">
        <v>1140</v>
      </c>
      <c r="G169" s="499">
        <v>400</v>
      </c>
      <c r="H169" s="501" t="s">
        <v>1141</v>
      </c>
      <c r="I169" s="499" t="s">
        <v>1142</v>
      </c>
    </row>
    <row r="170" spans="1:9" ht="30" x14ac:dyDescent="0.2">
      <c r="A170" s="498">
        <v>155</v>
      </c>
      <c r="B170" s="498" t="s">
        <v>517</v>
      </c>
      <c r="C170" s="499" t="s">
        <v>1655</v>
      </c>
      <c r="D170" s="499" t="s">
        <v>1656</v>
      </c>
      <c r="E170" s="499" t="s">
        <v>1657</v>
      </c>
      <c r="F170" s="499" t="s">
        <v>1658</v>
      </c>
      <c r="G170" s="499">
        <v>250</v>
      </c>
      <c r="H170" s="501" t="s">
        <v>1659</v>
      </c>
      <c r="I170" s="499" t="s">
        <v>1660</v>
      </c>
    </row>
    <row r="171" spans="1:9" ht="15" x14ac:dyDescent="0.2">
      <c r="A171" s="498">
        <v>156</v>
      </c>
      <c r="B171" s="498" t="s">
        <v>517</v>
      </c>
      <c r="C171" s="499" t="s">
        <v>1661</v>
      </c>
      <c r="D171" s="499" t="s">
        <v>1662</v>
      </c>
      <c r="E171" s="499" t="s">
        <v>1068</v>
      </c>
      <c r="F171" s="499" t="s">
        <v>1130</v>
      </c>
      <c r="G171" s="499">
        <v>300</v>
      </c>
      <c r="H171" s="501" t="s">
        <v>1663</v>
      </c>
      <c r="I171" s="499" t="s">
        <v>1664</v>
      </c>
    </row>
    <row r="172" spans="1:9" ht="30" x14ac:dyDescent="0.2">
      <c r="A172" s="498">
        <v>157</v>
      </c>
      <c r="B172" s="498" t="s">
        <v>517</v>
      </c>
      <c r="C172" s="499" t="s">
        <v>1665</v>
      </c>
      <c r="D172" s="499" t="s">
        <v>1666</v>
      </c>
      <c r="E172" s="499" t="s">
        <v>1068</v>
      </c>
      <c r="F172" s="499" t="s">
        <v>1667</v>
      </c>
      <c r="G172" s="499">
        <v>150</v>
      </c>
      <c r="H172" s="501" t="s">
        <v>1668</v>
      </c>
      <c r="I172" s="499" t="s">
        <v>1669</v>
      </c>
    </row>
    <row r="173" spans="1:9" ht="15" x14ac:dyDescent="0.2">
      <c r="A173" s="498">
        <v>158</v>
      </c>
      <c r="B173" s="498" t="s">
        <v>517</v>
      </c>
      <c r="C173" s="499" t="s">
        <v>1670</v>
      </c>
      <c r="D173" s="499" t="s">
        <v>1671</v>
      </c>
      <c r="E173" s="499" t="s">
        <v>1068</v>
      </c>
      <c r="F173" s="499" t="s">
        <v>854</v>
      </c>
      <c r="G173" s="499">
        <v>150</v>
      </c>
      <c r="H173" s="501" t="s">
        <v>1672</v>
      </c>
      <c r="I173" s="499" t="s">
        <v>1673</v>
      </c>
    </row>
    <row r="174" spans="1:9" ht="15" x14ac:dyDescent="0.2">
      <c r="A174" s="498">
        <v>159</v>
      </c>
      <c r="B174" s="498" t="s">
        <v>517</v>
      </c>
      <c r="C174" s="499" t="s">
        <v>1674</v>
      </c>
      <c r="D174" s="499" t="s">
        <v>1675</v>
      </c>
      <c r="E174" s="499" t="s">
        <v>1068</v>
      </c>
      <c r="F174" s="499" t="s">
        <v>1676</v>
      </c>
      <c r="G174" s="499">
        <v>150</v>
      </c>
      <c r="H174" s="501" t="s">
        <v>1677</v>
      </c>
      <c r="I174" s="499" t="s">
        <v>1678</v>
      </c>
    </row>
    <row r="175" spans="1:9" ht="15" x14ac:dyDescent="0.2">
      <c r="A175" s="498">
        <v>160</v>
      </c>
      <c r="B175" s="498" t="s">
        <v>517</v>
      </c>
      <c r="C175" s="499" t="s">
        <v>1679</v>
      </c>
      <c r="D175" s="499" t="s">
        <v>1680</v>
      </c>
      <c r="E175" s="499" t="s">
        <v>1068</v>
      </c>
      <c r="F175" s="499" t="s">
        <v>1681</v>
      </c>
      <c r="G175" s="499">
        <v>150</v>
      </c>
      <c r="H175" s="501" t="s">
        <v>1682</v>
      </c>
      <c r="I175" s="499" t="s">
        <v>1683</v>
      </c>
    </row>
    <row r="176" spans="1:9" ht="30" x14ac:dyDescent="0.2">
      <c r="A176" s="498">
        <v>161</v>
      </c>
      <c r="B176" s="498" t="s">
        <v>517</v>
      </c>
      <c r="C176" s="499" t="s">
        <v>1684</v>
      </c>
      <c r="D176" s="499" t="s">
        <v>1685</v>
      </c>
      <c r="E176" s="499" t="s">
        <v>1068</v>
      </c>
      <c r="F176" s="499" t="s">
        <v>1686</v>
      </c>
      <c r="G176" s="499">
        <v>150</v>
      </c>
      <c r="H176" s="501" t="s">
        <v>1687</v>
      </c>
      <c r="I176" s="499" t="s">
        <v>1688</v>
      </c>
    </row>
    <row r="177" spans="1:9" ht="15" x14ac:dyDescent="0.2">
      <c r="A177" s="498">
        <v>162</v>
      </c>
      <c r="B177" s="498" t="s">
        <v>517</v>
      </c>
      <c r="C177" s="499" t="s">
        <v>1689</v>
      </c>
      <c r="D177" s="499" t="s">
        <v>1690</v>
      </c>
      <c r="E177" s="499" t="s">
        <v>1068</v>
      </c>
      <c r="F177" s="499" t="s">
        <v>1691</v>
      </c>
      <c r="G177" s="499">
        <v>150</v>
      </c>
      <c r="H177" s="501" t="s">
        <v>1692</v>
      </c>
      <c r="I177" s="499" t="s">
        <v>1693</v>
      </c>
    </row>
    <row r="178" spans="1:9" ht="15" x14ac:dyDescent="0.2">
      <c r="A178" s="498">
        <v>163</v>
      </c>
      <c r="B178" s="498" t="s">
        <v>517</v>
      </c>
      <c r="C178" s="499" t="s">
        <v>1694</v>
      </c>
      <c r="D178" s="499" t="s">
        <v>1695</v>
      </c>
      <c r="E178" s="499" t="s">
        <v>1657</v>
      </c>
      <c r="F178" s="499" t="s">
        <v>854</v>
      </c>
      <c r="G178" s="499">
        <v>375</v>
      </c>
      <c r="H178" s="501" t="s">
        <v>1696</v>
      </c>
      <c r="I178" s="499" t="s">
        <v>1697</v>
      </c>
    </row>
    <row r="179" spans="1:9" ht="30" x14ac:dyDescent="0.2">
      <c r="A179" s="498">
        <v>164</v>
      </c>
      <c r="B179" s="498" t="s">
        <v>517</v>
      </c>
      <c r="C179" s="499" t="s">
        <v>1694</v>
      </c>
      <c r="D179" s="499" t="s">
        <v>1698</v>
      </c>
      <c r="E179" s="499" t="s">
        <v>1657</v>
      </c>
      <c r="F179" s="499" t="s">
        <v>1699</v>
      </c>
      <c r="G179" s="499">
        <v>375</v>
      </c>
      <c r="H179" s="501" t="s">
        <v>1700</v>
      </c>
      <c r="I179" s="499" t="s">
        <v>1701</v>
      </c>
    </row>
    <row r="180" spans="1:9" ht="15" x14ac:dyDescent="0.2">
      <c r="A180" s="498">
        <v>165</v>
      </c>
      <c r="B180" s="498" t="s">
        <v>517</v>
      </c>
      <c r="C180" s="499" t="s">
        <v>1702</v>
      </c>
      <c r="D180" s="499" t="s">
        <v>1703</v>
      </c>
      <c r="E180" s="499" t="s">
        <v>1657</v>
      </c>
      <c r="F180" s="499" t="s">
        <v>1699</v>
      </c>
      <c r="G180" s="499">
        <v>625</v>
      </c>
      <c r="H180" s="501" t="s">
        <v>1704</v>
      </c>
      <c r="I180" s="499" t="s">
        <v>1705</v>
      </c>
    </row>
    <row r="181" spans="1:9" ht="15" x14ac:dyDescent="0.2">
      <c r="A181" s="498">
        <v>166</v>
      </c>
      <c r="B181" s="498" t="s">
        <v>517</v>
      </c>
      <c r="C181" s="499" t="s">
        <v>1706</v>
      </c>
      <c r="D181" s="499" t="s">
        <v>1707</v>
      </c>
      <c r="E181" s="499" t="s">
        <v>1657</v>
      </c>
      <c r="F181" s="499" t="s">
        <v>1130</v>
      </c>
      <c r="G181" s="499">
        <v>375</v>
      </c>
      <c r="H181" s="501" t="s">
        <v>1708</v>
      </c>
      <c r="I181" s="499" t="s">
        <v>1709</v>
      </c>
    </row>
    <row r="182" spans="1:9" ht="15" x14ac:dyDescent="0.2">
      <c r="A182" s="498">
        <v>167</v>
      </c>
      <c r="B182" s="498" t="s">
        <v>517</v>
      </c>
      <c r="C182" s="499" t="s">
        <v>1702</v>
      </c>
      <c r="D182" s="499" t="s">
        <v>1710</v>
      </c>
      <c r="E182" s="499" t="s">
        <v>1657</v>
      </c>
      <c r="F182" s="499" t="s">
        <v>846</v>
      </c>
      <c r="G182" s="499">
        <v>375</v>
      </c>
      <c r="H182" s="501" t="s">
        <v>1711</v>
      </c>
      <c r="I182" s="499" t="s">
        <v>1712</v>
      </c>
    </row>
    <row r="183" spans="1:9" ht="30" x14ac:dyDescent="0.2">
      <c r="A183" s="528">
        <v>168</v>
      </c>
      <c r="B183" s="528" t="s">
        <v>517</v>
      </c>
      <c r="C183" s="528" t="s">
        <v>1713</v>
      </c>
      <c r="D183" s="528" t="s">
        <v>1714</v>
      </c>
      <c r="E183" s="528" t="s">
        <v>1657</v>
      </c>
      <c r="F183" s="528" t="s">
        <v>1715</v>
      </c>
      <c r="G183" s="499">
        <v>7598.81</v>
      </c>
      <c r="H183" s="501" t="s">
        <v>1716</v>
      </c>
      <c r="I183" s="499" t="s">
        <v>1717</v>
      </c>
    </row>
    <row r="184" spans="1:9" ht="30" x14ac:dyDescent="0.2">
      <c r="A184" s="529"/>
      <c r="B184" s="529"/>
      <c r="C184" s="529"/>
      <c r="D184" s="529"/>
      <c r="E184" s="529"/>
      <c r="F184" s="529"/>
      <c r="G184" s="499">
        <v>7598.81</v>
      </c>
      <c r="H184" s="501" t="s">
        <v>1718</v>
      </c>
      <c r="I184" s="499" t="s">
        <v>1719</v>
      </c>
    </row>
    <row r="185" spans="1:9" ht="30" x14ac:dyDescent="0.2">
      <c r="A185" s="498">
        <v>169</v>
      </c>
      <c r="B185" s="498" t="s">
        <v>517</v>
      </c>
      <c r="C185" s="499" t="s">
        <v>1720</v>
      </c>
      <c r="D185" s="499"/>
      <c r="E185" s="499" t="s">
        <v>1143</v>
      </c>
      <c r="F185" s="499"/>
      <c r="G185" s="499">
        <v>2625.5</v>
      </c>
      <c r="H185" s="499">
        <v>202886127</v>
      </c>
      <c r="I185" s="499" t="s">
        <v>1721</v>
      </c>
    </row>
    <row r="186" spans="1:9" ht="30" x14ac:dyDescent="0.2">
      <c r="A186" s="498">
        <v>170</v>
      </c>
      <c r="B186" s="498" t="s">
        <v>517</v>
      </c>
      <c r="C186" s="499" t="s">
        <v>1722</v>
      </c>
      <c r="D186" s="499" t="s">
        <v>1723</v>
      </c>
      <c r="E186" s="499" t="s">
        <v>1143</v>
      </c>
      <c r="F186" s="499">
        <v>5616</v>
      </c>
      <c r="G186" s="499">
        <v>1000</v>
      </c>
      <c r="H186" s="499">
        <v>404465164</v>
      </c>
      <c r="I186" s="499" t="s">
        <v>1724</v>
      </c>
    </row>
    <row r="187" spans="1:9" ht="30" x14ac:dyDescent="0.2">
      <c r="A187" s="498">
        <v>171</v>
      </c>
      <c r="B187" s="498" t="s">
        <v>517</v>
      </c>
      <c r="C187" s="499" t="s">
        <v>1722</v>
      </c>
      <c r="D187" s="499" t="s">
        <v>1725</v>
      </c>
      <c r="E187" s="499" t="s">
        <v>1143</v>
      </c>
      <c r="F187" s="499">
        <v>1200</v>
      </c>
      <c r="G187" s="499">
        <v>5900</v>
      </c>
      <c r="H187" s="499">
        <v>404911789</v>
      </c>
      <c r="I187" s="499" t="s">
        <v>1726</v>
      </c>
    </row>
    <row r="188" spans="1:9" ht="30" x14ac:dyDescent="0.2">
      <c r="A188" s="498">
        <v>172</v>
      </c>
      <c r="B188" s="498" t="s">
        <v>517</v>
      </c>
      <c r="C188" s="499" t="s">
        <v>1722</v>
      </c>
      <c r="D188" s="499" t="s">
        <v>1723</v>
      </c>
      <c r="E188" s="499" t="s">
        <v>1143</v>
      </c>
      <c r="F188" s="499">
        <v>1920</v>
      </c>
      <c r="G188" s="499">
        <v>2000</v>
      </c>
      <c r="H188" s="499">
        <v>404911789</v>
      </c>
      <c r="I188" s="499" t="s">
        <v>1726</v>
      </c>
    </row>
    <row r="189" spans="1:9" ht="15" x14ac:dyDescent="0.2">
      <c r="A189" s="368" t="s">
        <v>261</v>
      </c>
      <c r="B189" s="368"/>
      <c r="C189" s="369"/>
      <c r="D189" s="369"/>
      <c r="E189" s="369"/>
      <c r="F189" s="369"/>
      <c r="G189" s="369"/>
      <c r="H189" s="369"/>
      <c r="I189" s="369"/>
    </row>
    <row r="190" spans="1:9" x14ac:dyDescent="0.2">
      <c r="A190" s="188"/>
      <c r="B190" s="188"/>
      <c r="C190" s="188"/>
      <c r="D190" s="188"/>
      <c r="E190" s="188"/>
      <c r="F190" s="188"/>
      <c r="G190" s="188"/>
      <c r="H190" s="188"/>
      <c r="I190" s="188"/>
    </row>
    <row r="191" spans="1:9" x14ac:dyDescent="0.2">
      <c r="A191" s="188"/>
      <c r="B191" s="188"/>
      <c r="C191" s="188"/>
      <c r="D191" s="188"/>
      <c r="E191" s="188"/>
      <c r="F191" s="188"/>
      <c r="G191" s="188"/>
      <c r="H191" s="188"/>
      <c r="I191" s="188"/>
    </row>
    <row r="192" spans="1:9" ht="15" x14ac:dyDescent="0.3">
      <c r="A192" s="370"/>
      <c r="B192" s="370"/>
      <c r="C192" s="188"/>
      <c r="D192" s="188"/>
      <c r="E192" s="188"/>
      <c r="F192" s="188"/>
      <c r="G192" s="188"/>
      <c r="H192" s="188"/>
      <c r="I192" s="188"/>
    </row>
    <row r="193" spans="1:9" ht="15" x14ac:dyDescent="0.3">
      <c r="A193" s="21"/>
      <c r="B193" s="21"/>
      <c r="C193" s="371" t="s">
        <v>96</v>
      </c>
      <c r="D193" s="21"/>
      <c r="E193" s="21"/>
      <c r="F193" s="19"/>
      <c r="G193" s="21"/>
      <c r="H193" s="21"/>
      <c r="I193" s="21"/>
    </row>
    <row r="194" spans="1:9" ht="15" x14ac:dyDescent="0.3">
      <c r="A194" s="21"/>
      <c r="B194" s="21"/>
      <c r="C194" s="21"/>
      <c r="D194" s="530"/>
      <c r="E194" s="530"/>
      <c r="G194" s="191"/>
      <c r="H194" s="372"/>
    </row>
    <row r="195" spans="1:9" ht="15" x14ac:dyDescent="0.3">
      <c r="C195" s="21"/>
      <c r="D195" s="531" t="s">
        <v>251</v>
      </c>
      <c r="E195" s="531"/>
      <c r="G195" s="532" t="s">
        <v>450</v>
      </c>
      <c r="H195" s="532"/>
    </row>
    <row r="196" spans="1:9" ht="15" x14ac:dyDescent="0.3">
      <c r="C196" s="21"/>
      <c r="D196" s="21"/>
      <c r="E196" s="21"/>
      <c r="G196" s="533"/>
      <c r="H196" s="533"/>
    </row>
    <row r="197" spans="1:9" ht="15" x14ac:dyDescent="0.3">
      <c r="C197" s="21"/>
      <c r="D197" s="534" t="s">
        <v>127</v>
      </c>
      <c r="E197" s="534"/>
      <c r="G197" s="533"/>
      <c r="H197" s="533"/>
    </row>
  </sheetData>
  <mergeCells count="40">
    <mergeCell ref="F73:F74"/>
    <mergeCell ref="A73:A74"/>
    <mergeCell ref="B73:B74"/>
    <mergeCell ref="C73:C74"/>
    <mergeCell ref="D73:D74"/>
    <mergeCell ref="E73:E74"/>
    <mergeCell ref="F33:F34"/>
    <mergeCell ref="A67:A70"/>
    <mergeCell ref="B67:B70"/>
    <mergeCell ref="C67:C70"/>
    <mergeCell ref="D67:D70"/>
    <mergeCell ref="E67:E70"/>
    <mergeCell ref="F67:F70"/>
    <mergeCell ref="A33:A34"/>
    <mergeCell ref="B33:B34"/>
    <mergeCell ref="C33:C34"/>
    <mergeCell ref="D33:D34"/>
    <mergeCell ref="E33:E34"/>
    <mergeCell ref="D194:E194"/>
    <mergeCell ref="D195:E195"/>
    <mergeCell ref="G195:H197"/>
    <mergeCell ref="D197:E197"/>
    <mergeCell ref="A11:A12"/>
    <mergeCell ref="B11:B12"/>
    <mergeCell ref="C11:C12"/>
    <mergeCell ref="D11:D12"/>
    <mergeCell ref="E11:E12"/>
    <mergeCell ref="F11:F12"/>
    <mergeCell ref="A17:A18"/>
    <mergeCell ref="B17:B18"/>
    <mergeCell ref="C17:C18"/>
    <mergeCell ref="D17:D18"/>
    <mergeCell ref="E17:E18"/>
    <mergeCell ref="F17:F18"/>
    <mergeCell ref="F183:F184"/>
    <mergeCell ref="A183:A184"/>
    <mergeCell ref="B183:B184"/>
    <mergeCell ref="C183:C184"/>
    <mergeCell ref="D183:D184"/>
    <mergeCell ref="E183:E184"/>
  </mergeCells>
  <dataValidations count="1">
    <dataValidation type="list" allowBlank="1" showInputMessage="1" showErrorMessage="1" sqref="B35:B67 B9:B11 B13:B17 B19:B33 B71:B73 B75:B183 B185:B189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79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3F3F3"/>
    <pageSetUpPr fitToPage="1"/>
  </sheetPr>
  <dimension ref="A1:L61"/>
  <sheetViews>
    <sheetView view="pageBreakPreview" zoomScale="80" zoomScaleNormal="100" zoomScaleSheetLayoutView="80" workbookViewId="0">
      <selection activeCell="A53" sqref="A53:XFD69"/>
    </sheetView>
  </sheetViews>
  <sheetFormatPr defaultRowHeight="12.75" x14ac:dyDescent="0.2"/>
  <cols>
    <col min="1" max="1" width="6.85546875" style="364" customWidth="1"/>
    <col min="2" max="2" width="14.85546875" style="364" customWidth="1"/>
    <col min="3" max="3" width="21.140625" style="364" customWidth="1"/>
    <col min="4" max="5" width="12.7109375" style="364" customWidth="1"/>
    <col min="6" max="6" width="13.42578125" style="364" bestFit="1" customWidth="1"/>
    <col min="7" max="7" width="15.28515625" style="364" customWidth="1"/>
    <col min="8" max="8" width="23.85546875" style="364" customWidth="1"/>
    <col min="9" max="9" width="12.140625" style="364" bestFit="1" customWidth="1"/>
    <col min="10" max="10" width="19" style="364" customWidth="1"/>
    <col min="11" max="11" width="17.7109375" style="364" customWidth="1"/>
    <col min="12" max="16384" width="9.140625" style="364"/>
  </cols>
  <sheetData>
    <row r="1" spans="1:12" s="192" customFormat="1" ht="15" x14ac:dyDescent="0.2">
      <c r="A1" s="185" t="s">
        <v>288</v>
      </c>
      <c r="B1" s="185"/>
      <c r="C1" s="185"/>
      <c r="D1" s="186"/>
      <c r="E1" s="186"/>
      <c r="F1" s="186"/>
      <c r="G1" s="186"/>
      <c r="H1" s="186"/>
      <c r="I1" s="186"/>
      <c r="J1" s="186"/>
      <c r="K1" s="353" t="s">
        <v>97</v>
      </c>
    </row>
    <row r="2" spans="1:12" s="192" customFormat="1" ht="15" x14ac:dyDescent="0.3">
      <c r="A2" s="145" t="s">
        <v>128</v>
      </c>
      <c r="B2" s="145"/>
      <c r="C2" s="145"/>
      <c r="D2" s="186"/>
      <c r="E2" s="186"/>
      <c r="F2" s="186"/>
      <c r="G2" s="186"/>
      <c r="H2" s="186"/>
      <c r="I2" s="186"/>
      <c r="J2" s="186"/>
      <c r="K2" s="350" t="str">
        <f>'ფორმა N1'!L2</f>
        <v>10,04-30,04,2019</v>
      </c>
    </row>
    <row r="3" spans="1:12" s="192" customFormat="1" ht="15" x14ac:dyDescent="0.2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38"/>
      <c r="L3" s="364"/>
    </row>
    <row r="4" spans="1:12" s="192" customFormat="1" ht="15" x14ac:dyDescent="0.3">
      <c r="A4" s="112" t="s">
        <v>257</v>
      </c>
      <c r="B4" s="112"/>
      <c r="C4" s="112"/>
      <c r="D4" s="112"/>
      <c r="E4" s="112"/>
      <c r="F4" s="359"/>
      <c r="G4" s="187"/>
      <c r="H4" s="186"/>
      <c r="I4" s="186"/>
      <c r="J4" s="186"/>
      <c r="K4" s="186"/>
    </row>
    <row r="5" spans="1:12" ht="15" x14ac:dyDescent="0.3">
      <c r="A5" s="360" t="str">
        <f>'ფორმა N1'!A5</f>
        <v>მპგ ქართული ოცნება დემოკრატიული საქართველო</v>
      </c>
      <c r="B5" s="360"/>
      <c r="C5" s="360"/>
      <c r="D5" s="361"/>
      <c r="E5" s="361"/>
      <c r="F5" s="361"/>
      <c r="G5" s="362"/>
      <c r="H5" s="363"/>
      <c r="I5" s="363"/>
      <c r="J5" s="363"/>
      <c r="K5" s="362"/>
    </row>
    <row r="6" spans="1:12" s="192" customFormat="1" ht="13.5" x14ac:dyDescent="0.2">
      <c r="A6" s="139"/>
      <c r="B6" s="139"/>
      <c r="C6" s="139"/>
      <c r="D6" s="365"/>
      <c r="E6" s="365"/>
      <c r="F6" s="365"/>
      <c r="G6" s="186"/>
      <c r="H6" s="186"/>
      <c r="I6" s="186"/>
      <c r="J6" s="186"/>
      <c r="K6" s="186"/>
    </row>
    <row r="7" spans="1:12" s="192" customFormat="1" ht="60" x14ac:dyDescent="0.2">
      <c r="A7" s="366" t="s">
        <v>64</v>
      </c>
      <c r="B7" s="366" t="s">
        <v>443</v>
      </c>
      <c r="C7" s="366" t="s">
        <v>231</v>
      </c>
      <c r="D7" s="367" t="s">
        <v>228</v>
      </c>
      <c r="E7" s="367" t="s">
        <v>229</v>
      </c>
      <c r="F7" s="367" t="s">
        <v>322</v>
      </c>
      <c r="G7" s="367" t="s">
        <v>230</v>
      </c>
      <c r="H7" s="367" t="s">
        <v>451</v>
      </c>
      <c r="I7" s="367" t="s">
        <v>227</v>
      </c>
      <c r="J7" s="367" t="s">
        <v>448</v>
      </c>
      <c r="K7" s="367" t="s">
        <v>449</v>
      </c>
    </row>
    <row r="8" spans="1:12" s="192" customFormat="1" ht="15" x14ac:dyDescent="0.2">
      <c r="A8" s="366">
        <v>1</v>
      </c>
      <c r="B8" s="366">
        <v>2</v>
      </c>
      <c r="C8" s="366">
        <v>3</v>
      </c>
      <c r="D8" s="367">
        <v>4</v>
      </c>
      <c r="E8" s="366">
        <v>5</v>
      </c>
      <c r="F8" s="367">
        <v>6</v>
      </c>
      <c r="G8" s="366">
        <v>7</v>
      </c>
      <c r="H8" s="367">
        <v>8</v>
      </c>
      <c r="I8" s="366">
        <v>9</v>
      </c>
      <c r="J8" s="366">
        <v>10</v>
      </c>
      <c r="K8" s="367">
        <v>11</v>
      </c>
    </row>
    <row r="9" spans="1:12" s="192" customFormat="1" ht="30" x14ac:dyDescent="0.2">
      <c r="A9" s="411">
        <v>1</v>
      </c>
      <c r="B9" s="411" t="s">
        <v>478</v>
      </c>
      <c r="C9" s="411" t="s">
        <v>479</v>
      </c>
      <c r="D9" s="412" t="s">
        <v>480</v>
      </c>
      <c r="E9" s="412" t="s">
        <v>481</v>
      </c>
      <c r="F9" s="412">
        <v>2012</v>
      </c>
      <c r="G9" s="412" t="s">
        <v>482</v>
      </c>
      <c r="H9" s="412">
        <v>66066.13</v>
      </c>
      <c r="I9" s="412" t="s">
        <v>483</v>
      </c>
      <c r="J9" s="412"/>
      <c r="K9" s="412"/>
    </row>
    <row r="10" spans="1:12" s="192" customFormat="1" ht="15" x14ac:dyDescent="0.2">
      <c r="A10" s="411">
        <v>2</v>
      </c>
      <c r="B10" s="411" t="s">
        <v>478</v>
      </c>
      <c r="C10" s="411" t="s">
        <v>484</v>
      </c>
      <c r="D10" s="412" t="s">
        <v>485</v>
      </c>
      <c r="E10" s="412" t="s">
        <v>486</v>
      </c>
      <c r="F10" s="412">
        <v>2016</v>
      </c>
      <c r="G10" s="412" t="s">
        <v>487</v>
      </c>
      <c r="H10" s="412">
        <v>24874.959999999999</v>
      </c>
      <c r="I10" s="412" t="s">
        <v>488</v>
      </c>
      <c r="J10" s="412"/>
      <c r="K10" s="412"/>
    </row>
    <row r="11" spans="1:12" s="192" customFormat="1" ht="15" x14ac:dyDescent="0.2">
      <c r="A11" s="411">
        <v>3</v>
      </c>
      <c r="B11" s="411" t="s">
        <v>478</v>
      </c>
      <c r="C11" s="411" t="s">
        <v>484</v>
      </c>
      <c r="D11" s="412" t="s">
        <v>485</v>
      </c>
      <c r="E11" s="412" t="s">
        <v>486</v>
      </c>
      <c r="F11" s="412">
        <v>2016</v>
      </c>
      <c r="G11" s="412" t="s">
        <v>489</v>
      </c>
      <c r="H11" s="412">
        <v>24874.959999999999</v>
      </c>
      <c r="I11" s="412" t="s">
        <v>488</v>
      </c>
      <c r="J11" s="412"/>
      <c r="K11" s="412"/>
    </row>
    <row r="12" spans="1:12" s="192" customFormat="1" ht="15" x14ac:dyDescent="0.2">
      <c r="A12" s="411">
        <v>4</v>
      </c>
      <c r="B12" s="411" t="s">
        <v>478</v>
      </c>
      <c r="C12" s="411" t="s">
        <v>484</v>
      </c>
      <c r="D12" s="412" t="s">
        <v>485</v>
      </c>
      <c r="E12" s="412" t="s">
        <v>486</v>
      </c>
      <c r="F12" s="412">
        <v>2016</v>
      </c>
      <c r="G12" s="412" t="s">
        <v>490</v>
      </c>
      <c r="H12" s="412">
        <v>24874.959999999999</v>
      </c>
      <c r="I12" s="412" t="s">
        <v>488</v>
      </c>
      <c r="J12" s="412"/>
      <c r="K12" s="412"/>
    </row>
    <row r="13" spans="1:12" s="192" customFormat="1" ht="15" x14ac:dyDescent="0.2">
      <c r="A13" s="411">
        <v>5</v>
      </c>
      <c r="B13" s="411" t="s">
        <v>478</v>
      </c>
      <c r="C13" s="411" t="s">
        <v>484</v>
      </c>
      <c r="D13" s="412" t="s">
        <v>485</v>
      </c>
      <c r="E13" s="412" t="s">
        <v>486</v>
      </c>
      <c r="F13" s="412">
        <v>2016</v>
      </c>
      <c r="G13" s="412" t="s">
        <v>491</v>
      </c>
      <c r="H13" s="412">
        <v>24874.959999999999</v>
      </c>
      <c r="I13" s="412" t="s">
        <v>488</v>
      </c>
      <c r="J13" s="412"/>
      <c r="K13" s="412"/>
    </row>
    <row r="14" spans="1:12" s="192" customFormat="1" ht="15" x14ac:dyDescent="0.2">
      <c r="A14" s="411">
        <v>6</v>
      </c>
      <c r="B14" s="411" t="s">
        <v>478</v>
      </c>
      <c r="C14" s="411" t="s">
        <v>484</v>
      </c>
      <c r="D14" s="412" t="s">
        <v>485</v>
      </c>
      <c r="E14" s="412" t="s">
        <v>486</v>
      </c>
      <c r="F14" s="412">
        <v>2016</v>
      </c>
      <c r="G14" s="412" t="s">
        <v>492</v>
      </c>
      <c r="H14" s="412">
        <v>23250.45</v>
      </c>
      <c r="I14" s="412" t="s">
        <v>488</v>
      </c>
      <c r="J14" s="412"/>
      <c r="K14" s="412"/>
    </row>
    <row r="15" spans="1:12" s="192" customFormat="1" ht="15" x14ac:dyDescent="0.2">
      <c r="A15" s="411">
        <v>7</v>
      </c>
      <c r="B15" s="411" t="s">
        <v>478</v>
      </c>
      <c r="C15" s="411" t="s">
        <v>484</v>
      </c>
      <c r="D15" s="412" t="s">
        <v>485</v>
      </c>
      <c r="E15" s="412" t="s">
        <v>486</v>
      </c>
      <c r="F15" s="412">
        <v>2016</v>
      </c>
      <c r="G15" s="412" t="s">
        <v>493</v>
      </c>
      <c r="H15" s="412">
        <v>23250.45</v>
      </c>
      <c r="I15" s="412" t="s">
        <v>488</v>
      </c>
      <c r="J15" s="412"/>
      <c r="K15" s="412"/>
    </row>
    <row r="16" spans="1:12" s="192" customFormat="1" ht="15" x14ac:dyDescent="0.2">
      <c r="A16" s="411">
        <v>8</v>
      </c>
      <c r="B16" s="411" t="s">
        <v>478</v>
      </c>
      <c r="C16" s="411" t="s">
        <v>484</v>
      </c>
      <c r="D16" s="412" t="s">
        <v>485</v>
      </c>
      <c r="E16" s="412" t="s">
        <v>486</v>
      </c>
      <c r="F16" s="412">
        <v>2016</v>
      </c>
      <c r="G16" s="412" t="s">
        <v>494</v>
      </c>
      <c r="H16" s="412">
        <v>23250.45</v>
      </c>
      <c r="I16" s="412" t="s">
        <v>488</v>
      </c>
      <c r="J16" s="412"/>
      <c r="K16" s="412"/>
    </row>
    <row r="17" spans="1:11" s="192" customFormat="1" ht="15" x14ac:dyDescent="0.2">
      <c r="A17" s="411">
        <v>9</v>
      </c>
      <c r="B17" s="411" t="s">
        <v>478</v>
      </c>
      <c r="C17" s="411" t="s">
        <v>484</v>
      </c>
      <c r="D17" s="412" t="s">
        <v>485</v>
      </c>
      <c r="E17" s="412" t="s">
        <v>486</v>
      </c>
      <c r="F17" s="412">
        <v>2016</v>
      </c>
      <c r="G17" s="412" t="s">
        <v>495</v>
      </c>
      <c r="H17" s="412">
        <v>23250.45</v>
      </c>
      <c r="I17" s="412" t="s">
        <v>488</v>
      </c>
      <c r="J17" s="412"/>
      <c r="K17" s="412"/>
    </row>
    <row r="18" spans="1:11" s="192" customFormat="1" ht="15" x14ac:dyDescent="0.2">
      <c r="A18" s="411">
        <v>10</v>
      </c>
      <c r="B18" s="411" t="s">
        <v>478</v>
      </c>
      <c r="C18" s="411" t="s">
        <v>484</v>
      </c>
      <c r="D18" s="412" t="s">
        <v>485</v>
      </c>
      <c r="E18" s="412" t="s">
        <v>486</v>
      </c>
      <c r="F18" s="412">
        <v>2016</v>
      </c>
      <c r="G18" s="412" t="s">
        <v>496</v>
      </c>
      <c r="H18" s="412">
        <v>23250.45</v>
      </c>
      <c r="I18" s="412" t="s">
        <v>488</v>
      </c>
      <c r="J18" s="412"/>
      <c r="K18" s="412"/>
    </row>
    <row r="19" spans="1:11" s="192" customFormat="1" ht="15" x14ac:dyDescent="0.2">
      <c r="A19" s="411">
        <v>11</v>
      </c>
      <c r="B19" s="411" t="s">
        <v>478</v>
      </c>
      <c r="C19" s="411" t="s">
        <v>484</v>
      </c>
      <c r="D19" s="412" t="s">
        <v>485</v>
      </c>
      <c r="E19" s="412" t="s">
        <v>486</v>
      </c>
      <c r="F19" s="412">
        <v>2016</v>
      </c>
      <c r="G19" s="412" t="s">
        <v>497</v>
      </c>
      <c r="H19" s="412">
        <v>24757.46</v>
      </c>
      <c r="I19" s="412" t="s">
        <v>488</v>
      </c>
      <c r="J19" s="412"/>
      <c r="K19" s="412"/>
    </row>
    <row r="20" spans="1:11" s="192" customFormat="1" ht="60" x14ac:dyDescent="0.2">
      <c r="A20" s="411">
        <v>12</v>
      </c>
      <c r="B20" s="411" t="s">
        <v>517</v>
      </c>
      <c r="C20" s="411" t="s">
        <v>518</v>
      </c>
      <c r="D20" s="412" t="s">
        <v>519</v>
      </c>
      <c r="E20" s="412" t="s">
        <v>520</v>
      </c>
      <c r="F20" s="412">
        <v>2011</v>
      </c>
      <c r="G20" s="412" t="s">
        <v>521</v>
      </c>
      <c r="H20" s="412">
        <v>600</v>
      </c>
      <c r="I20" s="412"/>
      <c r="J20" s="412">
        <v>404411837</v>
      </c>
      <c r="K20" s="412" t="s">
        <v>522</v>
      </c>
    </row>
    <row r="21" spans="1:11" s="192" customFormat="1" ht="60" x14ac:dyDescent="0.2">
      <c r="A21" s="411">
        <v>13</v>
      </c>
      <c r="B21" s="411" t="s">
        <v>517</v>
      </c>
      <c r="C21" s="411" t="s">
        <v>518</v>
      </c>
      <c r="D21" s="412" t="s">
        <v>519</v>
      </c>
      <c r="E21" s="412" t="s">
        <v>520</v>
      </c>
      <c r="F21" s="412">
        <v>2011</v>
      </c>
      <c r="G21" s="412" t="s">
        <v>523</v>
      </c>
      <c r="H21" s="412">
        <v>600</v>
      </c>
      <c r="I21" s="412"/>
      <c r="J21" s="412">
        <v>404411837</v>
      </c>
      <c r="K21" s="412" t="s">
        <v>522</v>
      </c>
    </row>
    <row r="22" spans="1:11" s="192" customFormat="1" ht="15" x14ac:dyDescent="0.2">
      <c r="A22" s="411">
        <v>14</v>
      </c>
      <c r="B22" s="498" t="s">
        <v>517</v>
      </c>
      <c r="C22" s="498" t="s">
        <v>484</v>
      </c>
      <c r="D22" s="499" t="s">
        <v>1727</v>
      </c>
      <c r="E22" s="499" t="s">
        <v>1728</v>
      </c>
      <c r="F22" s="499">
        <v>2008</v>
      </c>
      <c r="G22" s="499" t="s">
        <v>1729</v>
      </c>
      <c r="H22" s="499">
        <v>300</v>
      </c>
      <c r="I22" s="412"/>
      <c r="J22" s="412">
        <v>204876642</v>
      </c>
      <c r="K22" s="412" t="s">
        <v>1730</v>
      </c>
    </row>
    <row r="23" spans="1:11" s="192" customFormat="1" ht="15" x14ac:dyDescent="0.2">
      <c r="A23" s="411">
        <v>15</v>
      </c>
      <c r="B23" s="411" t="s">
        <v>517</v>
      </c>
      <c r="C23" s="411" t="s">
        <v>518</v>
      </c>
      <c r="D23" s="412" t="s">
        <v>1731</v>
      </c>
      <c r="E23" s="412" t="s">
        <v>1732</v>
      </c>
      <c r="F23" s="412">
        <v>2013</v>
      </c>
      <c r="G23" s="412" t="s">
        <v>1733</v>
      </c>
      <c r="H23" s="536">
        <v>8250</v>
      </c>
      <c r="I23" s="412"/>
      <c r="J23" s="536">
        <v>205143824</v>
      </c>
      <c r="K23" s="536" t="s">
        <v>1734</v>
      </c>
    </row>
    <row r="24" spans="1:11" s="192" customFormat="1" ht="30" x14ac:dyDescent="0.2">
      <c r="A24" s="411">
        <v>16</v>
      </c>
      <c r="B24" s="411" t="s">
        <v>517</v>
      </c>
      <c r="C24" s="411" t="s">
        <v>518</v>
      </c>
      <c r="D24" s="412" t="s">
        <v>1735</v>
      </c>
      <c r="E24" s="412" t="s">
        <v>1736</v>
      </c>
      <c r="F24" s="412">
        <v>2009</v>
      </c>
      <c r="G24" s="412" t="s">
        <v>1737</v>
      </c>
      <c r="H24" s="537"/>
      <c r="I24" s="412"/>
      <c r="J24" s="537"/>
      <c r="K24" s="537"/>
    </row>
    <row r="25" spans="1:11" s="192" customFormat="1" ht="15" x14ac:dyDescent="0.2">
      <c r="A25" s="411">
        <v>17</v>
      </c>
      <c r="B25" s="411" t="s">
        <v>517</v>
      </c>
      <c r="C25" s="411" t="s">
        <v>518</v>
      </c>
      <c r="D25" s="412" t="s">
        <v>1731</v>
      </c>
      <c r="E25" s="412" t="s">
        <v>1732</v>
      </c>
      <c r="F25" s="412">
        <v>2010</v>
      </c>
      <c r="G25" s="412" t="s">
        <v>1738</v>
      </c>
      <c r="H25" s="537"/>
      <c r="I25" s="412"/>
      <c r="J25" s="537"/>
      <c r="K25" s="537"/>
    </row>
    <row r="26" spans="1:11" s="192" customFormat="1" ht="30" x14ac:dyDescent="0.2">
      <c r="A26" s="411">
        <v>18</v>
      </c>
      <c r="B26" s="411" t="s">
        <v>517</v>
      </c>
      <c r="C26" s="411" t="s">
        <v>518</v>
      </c>
      <c r="D26" s="412" t="s">
        <v>1735</v>
      </c>
      <c r="E26" s="412" t="s">
        <v>1736</v>
      </c>
      <c r="F26" s="412">
        <v>2009</v>
      </c>
      <c r="G26" s="412" t="s">
        <v>1739</v>
      </c>
      <c r="H26" s="537"/>
      <c r="I26" s="412"/>
      <c r="J26" s="537"/>
      <c r="K26" s="537"/>
    </row>
    <row r="27" spans="1:11" s="192" customFormat="1" ht="15" x14ac:dyDescent="0.2">
      <c r="A27" s="411">
        <v>19</v>
      </c>
      <c r="B27" s="411" t="s">
        <v>517</v>
      </c>
      <c r="C27" s="411" t="s">
        <v>518</v>
      </c>
      <c r="D27" s="412" t="s">
        <v>1731</v>
      </c>
      <c r="E27" s="412" t="s">
        <v>1732</v>
      </c>
      <c r="F27" s="412">
        <v>2011</v>
      </c>
      <c r="G27" s="412" t="s">
        <v>1740</v>
      </c>
      <c r="H27" s="537"/>
      <c r="I27" s="412"/>
      <c r="J27" s="537"/>
      <c r="K27" s="537"/>
    </row>
    <row r="28" spans="1:11" s="192" customFormat="1" ht="15" x14ac:dyDescent="0.2">
      <c r="A28" s="411">
        <v>20</v>
      </c>
      <c r="B28" s="411" t="s">
        <v>517</v>
      </c>
      <c r="C28" s="411" t="s">
        <v>518</v>
      </c>
      <c r="D28" s="412" t="s">
        <v>1731</v>
      </c>
      <c r="E28" s="412" t="s">
        <v>1732</v>
      </c>
      <c r="F28" s="412">
        <v>2009</v>
      </c>
      <c r="G28" s="412" t="s">
        <v>1741</v>
      </c>
      <c r="H28" s="537"/>
      <c r="I28" s="412"/>
      <c r="J28" s="537"/>
      <c r="K28" s="537"/>
    </row>
    <row r="29" spans="1:11" s="192" customFormat="1" ht="15" x14ac:dyDescent="0.2">
      <c r="A29" s="411">
        <v>21</v>
      </c>
      <c r="B29" s="411" t="s">
        <v>517</v>
      </c>
      <c r="C29" s="411" t="s">
        <v>518</v>
      </c>
      <c r="D29" s="412" t="s">
        <v>1731</v>
      </c>
      <c r="E29" s="412" t="s">
        <v>1732</v>
      </c>
      <c r="F29" s="412">
        <v>2010</v>
      </c>
      <c r="G29" s="412" t="s">
        <v>1742</v>
      </c>
      <c r="H29" s="537"/>
      <c r="I29" s="412"/>
      <c r="J29" s="537"/>
      <c r="K29" s="537"/>
    </row>
    <row r="30" spans="1:11" s="192" customFormat="1" ht="15" x14ac:dyDescent="0.2">
      <c r="A30" s="411">
        <v>22</v>
      </c>
      <c r="B30" s="411" t="s">
        <v>517</v>
      </c>
      <c r="C30" s="411" t="s">
        <v>518</v>
      </c>
      <c r="D30" s="412" t="s">
        <v>1731</v>
      </c>
      <c r="E30" s="412" t="s">
        <v>1732</v>
      </c>
      <c r="F30" s="412">
        <v>2011</v>
      </c>
      <c r="G30" s="412" t="s">
        <v>1743</v>
      </c>
      <c r="H30" s="537"/>
      <c r="I30" s="412"/>
      <c r="J30" s="537"/>
      <c r="K30" s="537"/>
    </row>
    <row r="31" spans="1:11" s="192" customFormat="1" ht="15" x14ac:dyDescent="0.2">
      <c r="A31" s="411">
        <v>23</v>
      </c>
      <c r="B31" s="411" t="s">
        <v>517</v>
      </c>
      <c r="C31" s="411" t="s">
        <v>518</v>
      </c>
      <c r="D31" s="412" t="s">
        <v>1731</v>
      </c>
      <c r="E31" s="412" t="s">
        <v>1732</v>
      </c>
      <c r="F31" s="412">
        <v>2011</v>
      </c>
      <c r="G31" s="412" t="s">
        <v>1744</v>
      </c>
      <c r="H31" s="537"/>
      <c r="I31" s="412"/>
      <c r="J31" s="537"/>
      <c r="K31" s="537"/>
    </row>
    <row r="32" spans="1:11" s="192" customFormat="1" ht="15" x14ac:dyDescent="0.2">
      <c r="A32" s="411">
        <v>24</v>
      </c>
      <c r="B32" s="411" t="s">
        <v>517</v>
      </c>
      <c r="C32" s="411" t="s">
        <v>518</v>
      </c>
      <c r="D32" s="412" t="s">
        <v>1731</v>
      </c>
      <c r="E32" s="412" t="s">
        <v>1732</v>
      </c>
      <c r="F32" s="412">
        <v>2010</v>
      </c>
      <c r="G32" s="412" t="s">
        <v>1745</v>
      </c>
      <c r="H32" s="537"/>
      <c r="I32" s="412"/>
      <c r="J32" s="537"/>
      <c r="K32" s="537"/>
    </row>
    <row r="33" spans="1:11" s="192" customFormat="1" ht="15" x14ac:dyDescent="0.2">
      <c r="A33" s="411">
        <v>25</v>
      </c>
      <c r="B33" s="411" t="s">
        <v>517</v>
      </c>
      <c r="C33" s="411" t="s">
        <v>518</v>
      </c>
      <c r="D33" s="412" t="s">
        <v>1731</v>
      </c>
      <c r="E33" s="412" t="s">
        <v>1732</v>
      </c>
      <c r="F33" s="412">
        <v>2010</v>
      </c>
      <c r="G33" s="412" t="s">
        <v>1746</v>
      </c>
      <c r="H33" s="537"/>
      <c r="I33" s="412"/>
      <c r="J33" s="537"/>
      <c r="K33" s="537"/>
    </row>
    <row r="34" spans="1:11" s="192" customFormat="1" ht="15" x14ac:dyDescent="0.2">
      <c r="A34" s="411">
        <v>26</v>
      </c>
      <c r="B34" s="411" t="s">
        <v>517</v>
      </c>
      <c r="C34" s="411" t="s">
        <v>518</v>
      </c>
      <c r="D34" s="412" t="s">
        <v>1731</v>
      </c>
      <c r="E34" s="412" t="s">
        <v>1732</v>
      </c>
      <c r="F34" s="412">
        <v>2009</v>
      </c>
      <c r="G34" s="412" t="s">
        <v>1747</v>
      </c>
      <c r="H34" s="537"/>
      <c r="I34" s="412"/>
      <c r="J34" s="537"/>
      <c r="K34" s="537"/>
    </row>
    <row r="35" spans="1:11" s="192" customFormat="1" ht="15" x14ac:dyDescent="0.2">
      <c r="A35" s="411">
        <v>27</v>
      </c>
      <c r="B35" s="411" t="s">
        <v>517</v>
      </c>
      <c r="C35" s="411" t="s">
        <v>518</v>
      </c>
      <c r="D35" s="412" t="s">
        <v>1731</v>
      </c>
      <c r="E35" s="412" t="s">
        <v>1732</v>
      </c>
      <c r="F35" s="412">
        <v>2011</v>
      </c>
      <c r="G35" s="412" t="s">
        <v>1748</v>
      </c>
      <c r="H35" s="537"/>
      <c r="I35" s="412"/>
      <c r="J35" s="537"/>
      <c r="K35" s="537"/>
    </row>
    <row r="36" spans="1:11" s="192" customFormat="1" ht="15" x14ac:dyDescent="0.2">
      <c r="A36" s="411">
        <v>28</v>
      </c>
      <c r="B36" s="411" t="s">
        <v>517</v>
      </c>
      <c r="C36" s="411" t="s">
        <v>518</v>
      </c>
      <c r="D36" s="412" t="s">
        <v>1731</v>
      </c>
      <c r="E36" s="412" t="s">
        <v>1732</v>
      </c>
      <c r="F36" s="412">
        <v>2011</v>
      </c>
      <c r="G36" s="412" t="s">
        <v>1749</v>
      </c>
      <c r="H36" s="537"/>
      <c r="I36" s="412"/>
      <c r="J36" s="537"/>
      <c r="K36" s="537"/>
    </row>
    <row r="37" spans="1:11" s="192" customFormat="1" ht="15" x14ac:dyDescent="0.2">
      <c r="A37" s="411">
        <v>29</v>
      </c>
      <c r="B37" s="411" t="s">
        <v>517</v>
      </c>
      <c r="C37" s="411" t="s">
        <v>518</v>
      </c>
      <c r="D37" s="412" t="s">
        <v>1731</v>
      </c>
      <c r="E37" s="412" t="s">
        <v>1732</v>
      </c>
      <c r="F37" s="412">
        <v>2010</v>
      </c>
      <c r="G37" s="412" t="s">
        <v>1750</v>
      </c>
      <c r="H37" s="537"/>
      <c r="I37" s="412"/>
      <c r="J37" s="537"/>
      <c r="K37" s="537"/>
    </row>
    <row r="38" spans="1:11" s="192" customFormat="1" ht="15" x14ac:dyDescent="0.2">
      <c r="A38" s="411">
        <v>30</v>
      </c>
      <c r="B38" s="411" t="s">
        <v>517</v>
      </c>
      <c r="C38" s="411" t="s">
        <v>518</v>
      </c>
      <c r="D38" s="412" t="s">
        <v>1731</v>
      </c>
      <c r="E38" s="412" t="s">
        <v>1732</v>
      </c>
      <c r="F38" s="412">
        <v>2008</v>
      </c>
      <c r="G38" s="412" t="s">
        <v>1751</v>
      </c>
      <c r="H38" s="537"/>
      <c r="I38" s="412"/>
      <c r="J38" s="537"/>
      <c r="K38" s="537"/>
    </row>
    <row r="39" spans="1:11" s="192" customFormat="1" ht="15" x14ac:dyDescent="0.2">
      <c r="A39" s="411">
        <v>31</v>
      </c>
      <c r="B39" s="411" t="s">
        <v>517</v>
      </c>
      <c r="C39" s="411" t="s">
        <v>518</v>
      </c>
      <c r="D39" s="412" t="s">
        <v>1731</v>
      </c>
      <c r="E39" s="412" t="s">
        <v>1732</v>
      </c>
      <c r="F39" s="412">
        <v>2010</v>
      </c>
      <c r="G39" s="412" t="s">
        <v>1752</v>
      </c>
      <c r="H39" s="537"/>
      <c r="I39" s="412"/>
      <c r="J39" s="537"/>
      <c r="K39" s="537"/>
    </row>
    <row r="40" spans="1:11" s="192" customFormat="1" ht="15" x14ac:dyDescent="0.2">
      <c r="A40" s="411">
        <v>32</v>
      </c>
      <c r="B40" s="411" t="s">
        <v>517</v>
      </c>
      <c r="C40" s="411" t="s">
        <v>518</v>
      </c>
      <c r="D40" s="412" t="s">
        <v>1731</v>
      </c>
      <c r="E40" s="412" t="s">
        <v>1732</v>
      </c>
      <c r="F40" s="412">
        <v>2010</v>
      </c>
      <c r="G40" s="412" t="s">
        <v>1753</v>
      </c>
      <c r="H40" s="537"/>
      <c r="I40" s="412"/>
      <c r="J40" s="537"/>
      <c r="K40" s="537"/>
    </row>
    <row r="41" spans="1:11" s="192" customFormat="1" ht="15" x14ac:dyDescent="0.2">
      <c r="A41" s="411">
        <v>33</v>
      </c>
      <c r="B41" s="411" t="s">
        <v>517</v>
      </c>
      <c r="C41" s="411" t="s">
        <v>518</v>
      </c>
      <c r="D41" s="412" t="s">
        <v>1731</v>
      </c>
      <c r="E41" s="412" t="s">
        <v>1732</v>
      </c>
      <c r="F41" s="412">
        <v>2009</v>
      </c>
      <c r="G41" s="412" t="s">
        <v>1754</v>
      </c>
      <c r="H41" s="537"/>
      <c r="I41" s="412"/>
      <c r="J41" s="537"/>
      <c r="K41" s="537"/>
    </row>
    <row r="42" spans="1:11" s="192" customFormat="1" ht="15" x14ac:dyDescent="0.2">
      <c r="A42" s="411">
        <v>34</v>
      </c>
      <c r="B42" s="411" t="s">
        <v>517</v>
      </c>
      <c r="C42" s="411" t="s">
        <v>518</v>
      </c>
      <c r="D42" s="412" t="s">
        <v>1731</v>
      </c>
      <c r="E42" s="412" t="s">
        <v>1732</v>
      </c>
      <c r="F42" s="412">
        <v>2009</v>
      </c>
      <c r="G42" s="412" t="s">
        <v>1755</v>
      </c>
      <c r="H42" s="537"/>
      <c r="I42" s="412"/>
      <c r="J42" s="537"/>
      <c r="K42" s="537"/>
    </row>
    <row r="43" spans="1:11" s="192" customFormat="1" ht="15" x14ac:dyDescent="0.2">
      <c r="A43" s="411">
        <v>35</v>
      </c>
      <c r="B43" s="411" t="s">
        <v>517</v>
      </c>
      <c r="C43" s="411" t="s">
        <v>518</v>
      </c>
      <c r="D43" s="412" t="s">
        <v>1731</v>
      </c>
      <c r="E43" s="412" t="s">
        <v>1732</v>
      </c>
      <c r="F43" s="412">
        <v>2010</v>
      </c>
      <c r="G43" s="412" t="s">
        <v>1756</v>
      </c>
      <c r="H43" s="537"/>
      <c r="I43" s="412"/>
      <c r="J43" s="537"/>
      <c r="K43" s="537"/>
    </row>
    <row r="44" spans="1:11" s="192" customFormat="1" ht="15" x14ac:dyDescent="0.2">
      <c r="A44" s="411">
        <v>36</v>
      </c>
      <c r="B44" s="411" t="s">
        <v>517</v>
      </c>
      <c r="C44" s="411" t="s">
        <v>518</v>
      </c>
      <c r="D44" s="412" t="s">
        <v>1731</v>
      </c>
      <c r="E44" s="412" t="s">
        <v>1732</v>
      </c>
      <c r="F44" s="412">
        <v>2010</v>
      </c>
      <c r="G44" s="412" t="s">
        <v>1757</v>
      </c>
      <c r="H44" s="537"/>
      <c r="I44" s="412"/>
      <c r="J44" s="537"/>
      <c r="K44" s="537"/>
    </row>
    <row r="45" spans="1:11" s="192" customFormat="1" ht="15" x14ac:dyDescent="0.2">
      <c r="A45" s="411">
        <v>37</v>
      </c>
      <c r="B45" s="411" t="s">
        <v>517</v>
      </c>
      <c r="C45" s="411" t="s">
        <v>518</v>
      </c>
      <c r="D45" s="412" t="s">
        <v>1731</v>
      </c>
      <c r="E45" s="412" t="s">
        <v>1732</v>
      </c>
      <c r="F45" s="412">
        <v>2010</v>
      </c>
      <c r="G45" s="412" t="s">
        <v>1758</v>
      </c>
      <c r="H45" s="537"/>
      <c r="I45" s="412"/>
      <c r="J45" s="537"/>
      <c r="K45" s="537"/>
    </row>
    <row r="46" spans="1:11" s="192" customFormat="1" ht="15" x14ac:dyDescent="0.2">
      <c r="A46" s="411">
        <v>38</v>
      </c>
      <c r="B46" s="411" t="s">
        <v>517</v>
      </c>
      <c r="C46" s="411" t="s">
        <v>518</v>
      </c>
      <c r="D46" s="412" t="s">
        <v>1731</v>
      </c>
      <c r="E46" s="412" t="s">
        <v>1732</v>
      </c>
      <c r="F46" s="412">
        <v>2012</v>
      </c>
      <c r="G46" s="412" t="s">
        <v>1759</v>
      </c>
      <c r="H46" s="537"/>
      <c r="I46" s="412"/>
      <c r="J46" s="537"/>
      <c r="K46" s="537"/>
    </row>
    <row r="47" spans="1:11" s="192" customFormat="1" ht="15" x14ac:dyDescent="0.2">
      <c r="A47" s="411">
        <v>39</v>
      </c>
      <c r="B47" s="411" t="s">
        <v>517</v>
      </c>
      <c r="C47" s="411" t="s">
        <v>518</v>
      </c>
      <c r="D47" s="412" t="s">
        <v>1731</v>
      </c>
      <c r="E47" s="412" t="s">
        <v>1732</v>
      </c>
      <c r="F47" s="412">
        <v>2014</v>
      </c>
      <c r="G47" s="412" t="s">
        <v>1760</v>
      </c>
      <c r="H47" s="537"/>
      <c r="I47" s="412"/>
      <c r="J47" s="537"/>
      <c r="K47" s="537"/>
    </row>
    <row r="48" spans="1:11" s="192" customFormat="1" ht="15" x14ac:dyDescent="0.2">
      <c r="A48" s="411">
        <v>40</v>
      </c>
      <c r="B48" s="411" t="s">
        <v>517</v>
      </c>
      <c r="C48" s="411" t="s">
        <v>518</v>
      </c>
      <c r="D48" s="412" t="s">
        <v>1731</v>
      </c>
      <c r="E48" s="412" t="s">
        <v>1732</v>
      </c>
      <c r="F48" s="412">
        <v>2010</v>
      </c>
      <c r="G48" s="412" t="s">
        <v>1761</v>
      </c>
      <c r="H48" s="537"/>
      <c r="I48" s="412"/>
      <c r="J48" s="537"/>
      <c r="K48" s="537"/>
    </row>
    <row r="49" spans="1:11" s="192" customFormat="1" ht="15" x14ac:dyDescent="0.2">
      <c r="A49" s="411">
        <v>41</v>
      </c>
      <c r="B49" s="411" t="s">
        <v>517</v>
      </c>
      <c r="C49" s="411" t="s">
        <v>518</v>
      </c>
      <c r="D49" s="412" t="s">
        <v>1731</v>
      </c>
      <c r="E49" s="412" t="s">
        <v>1732</v>
      </c>
      <c r="F49" s="412">
        <v>2011</v>
      </c>
      <c r="G49" s="412" t="s">
        <v>1762</v>
      </c>
      <c r="H49" s="537"/>
      <c r="I49" s="412"/>
      <c r="J49" s="537"/>
      <c r="K49" s="537"/>
    </row>
    <row r="50" spans="1:11" s="192" customFormat="1" ht="15" x14ac:dyDescent="0.2">
      <c r="A50" s="411">
        <v>42</v>
      </c>
      <c r="B50" s="411" t="s">
        <v>517</v>
      </c>
      <c r="C50" s="411" t="s">
        <v>518</v>
      </c>
      <c r="D50" s="412" t="s">
        <v>1731</v>
      </c>
      <c r="E50" s="412" t="s">
        <v>1732</v>
      </c>
      <c r="F50" s="412">
        <v>2010</v>
      </c>
      <c r="G50" s="412" t="s">
        <v>1763</v>
      </c>
      <c r="H50" s="537"/>
      <c r="I50" s="412"/>
      <c r="J50" s="537"/>
      <c r="K50" s="537"/>
    </row>
    <row r="51" spans="1:11" s="192" customFormat="1" ht="15" x14ac:dyDescent="0.2">
      <c r="A51" s="411">
        <v>43</v>
      </c>
      <c r="B51" s="411" t="s">
        <v>517</v>
      </c>
      <c r="C51" s="411" t="s">
        <v>518</v>
      </c>
      <c r="D51" s="412" t="s">
        <v>1731</v>
      </c>
      <c r="E51" s="412" t="s">
        <v>1732</v>
      </c>
      <c r="F51" s="412">
        <v>2010</v>
      </c>
      <c r="G51" s="412" t="s">
        <v>1764</v>
      </c>
      <c r="H51" s="537"/>
      <c r="I51" s="412"/>
      <c r="J51" s="537"/>
      <c r="K51" s="537"/>
    </row>
    <row r="52" spans="1:11" s="192" customFormat="1" ht="15" x14ac:dyDescent="0.2">
      <c r="A52" s="411">
        <v>44</v>
      </c>
      <c r="B52" s="411" t="s">
        <v>517</v>
      </c>
      <c r="C52" s="411" t="s">
        <v>518</v>
      </c>
      <c r="D52" s="412" t="s">
        <v>1731</v>
      </c>
      <c r="E52" s="412" t="s">
        <v>1732</v>
      </c>
      <c r="F52" s="412">
        <v>2009</v>
      </c>
      <c r="G52" s="412" t="s">
        <v>1765</v>
      </c>
      <c r="H52" s="538"/>
      <c r="I52" s="412"/>
      <c r="J52" s="538"/>
      <c r="K52" s="538"/>
    </row>
    <row r="53" spans="1:11" s="192" customFormat="1" ht="15" x14ac:dyDescent="0.2">
      <c r="A53" s="411" t="s">
        <v>261</v>
      </c>
      <c r="B53" s="411"/>
      <c r="C53" s="411"/>
      <c r="D53" s="412"/>
      <c r="E53" s="412"/>
      <c r="F53" s="412"/>
      <c r="G53" s="412"/>
      <c r="H53" s="412"/>
      <c r="I53" s="412"/>
      <c r="J53" s="412"/>
      <c r="K53" s="412"/>
    </row>
    <row r="54" spans="1:11" x14ac:dyDescent="0.2">
      <c r="A54" s="373"/>
      <c r="B54" s="373"/>
      <c r="C54" s="373"/>
      <c r="D54" s="373"/>
      <c r="E54" s="373"/>
      <c r="F54" s="373"/>
      <c r="G54" s="373"/>
      <c r="H54" s="373"/>
      <c r="I54" s="373"/>
      <c r="J54" s="373"/>
      <c r="K54" s="373"/>
    </row>
    <row r="55" spans="1:11" x14ac:dyDescent="0.2">
      <c r="A55" s="373"/>
      <c r="B55" s="373"/>
      <c r="C55" s="373"/>
      <c r="D55" s="373"/>
      <c r="E55" s="373"/>
      <c r="F55" s="373"/>
      <c r="G55" s="373"/>
      <c r="H55" s="373"/>
      <c r="I55" s="373"/>
      <c r="J55" s="373"/>
      <c r="K55" s="373"/>
    </row>
    <row r="56" spans="1:11" ht="15" x14ac:dyDescent="0.3">
      <c r="A56" s="374"/>
      <c r="B56" s="374"/>
      <c r="C56" s="374"/>
      <c r="D56" s="373"/>
      <c r="E56" s="373"/>
      <c r="F56" s="373"/>
      <c r="G56" s="373"/>
      <c r="H56" s="373"/>
      <c r="I56" s="373"/>
      <c r="J56" s="373"/>
      <c r="K56" s="373"/>
    </row>
    <row r="57" spans="1:11" ht="15" x14ac:dyDescent="0.3">
      <c r="A57" s="375"/>
      <c r="B57" s="375"/>
      <c r="C57" s="375"/>
      <c r="D57" s="376" t="s">
        <v>96</v>
      </c>
      <c r="E57" s="375"/>
      <c r="F57" s="375"/>
      <c r="G57" s="377"/>
      <c r="H57" s="375"/>
      <c r="I57" s="375"/>
      <c r="J57" s="375"/>
      <c r="K57" s="375"/>
    </row>
    <row r="58" spans="1:11" ht="15" x14ac:dyDescent="0.3">
      <c r="A58" s="375"/>
      <c r="B58" s="375"/>
      <c r="C58" s="375"/>
      <c r="D58" s="375"/>
      <c r="E58" s="378"/>
      <c r="F58" s="375"/>
      <c r="H58" s="378"/>
      <c r="I58" s="378"/>
      <c r="J58" s="379"/>
    </row>
    <row r="59" spans="1:11" ht="15" x14ac:dyDescent="0.3">
      <c r="D59" s="375"/>
      <c r="E59" s="380" t="s">
        <v>251</v>
      </c>
      <c r="F59" s="375"/>
      <c r="H59" s="381" t="s">
        <v>256</v>
      </c>
      <c r="I59" s="381"/>
    </row>
    <row r="60" spans="1:11" ht="15" x14ac:dyDescent="0.3">
      <c r="D60" s="375"/>
      <c r="E60" s="382" t="s">
        <v>127</v>
      </c>
      <c r="F60" s="375"/>
      <c r="H60" s="375" t="s">
        <v>252</v>
      </c>
      <c r="I60" s="375"/>
    </row>
    <row r="61" spans="1:11" ht="15" x14ac:dyDescent="0.3">
      <c r="D61" s="375"/>
      <c r="E61" s="382"/>
    </row>
  </sheetData>
  <mergeCells count="3">
    <mergeCell ref="H23:H52"/>
    <mergeCell ref="J23:J52"/>
    <mergeCell ref="K23:K52"/>
  </mergeCells>
  <dataValidations count="1">
    <dataValidation type="list" allowBlank="1" showInputMessage="1" showErrorMessage="1" sqref="B9:B53">
      <formula1>"იჯარა, საკუთრება"</formula1>
    </dataValidation>
  </dataValidations>
  <pageMargins left="0.19684820647419099" right="0.19684820647419099" top="0.19684820647419099" bottom="0.19684820647419099" header="0.15748031496063" footer="0.15748031496063"/>
  <pageSetup scale="81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2"/>
  <sheetViews>
    <sheetView view="pageBreakPreview" zoomScale="80" zoomScaleNormal="100" zoomScaleSheetLayoutView="80" workbookViewId="0">
      <selection activeCell="G11" sqref="G11"/>
    </sheetView>
  </sheetViews>
  <sheetFormatPr defaultRowHeight="12.75" x14ac:dyDescent="0.2"/>
  <cols>
    <col min="1" max="1" width="11.7109375" style="177" customWidth="1"/>
    <col min="2" max="2" width="21.5703125" style="177" customWidth="1"/>
    <col min="3" max="3" width="19.140625" style="177" customWidth="1"/>
    <col min="4" max="4" width="23.7109375" style="177" customWidth="1"/>
    <col min="5" max="6" width="16.5703125" style="177" bestFit="1" customWidth="1"/>
    <col min="7" max="7" width="17" style="177" customWidth="1"/>
    <col min="8" max="8" width="19" style="177" customWidth="1"/>
    <col min="9" max="9" width="24.42578125" style="177" customWidth="1"/>
    <col min="10" max="16384" width="9.140625" style="177"/>
  </cols>
  <sheetData>
    <row r="1" spans="1:13" customFormat="1" ht="15" x14ac:dyDescent="0.2">
      <c r="A1" s="134" t="s">
        <v>395</v>
      </c>
      <c r="B1" s="135"/>
      <c r="C1" s="135"/>
      <c r="D1" s="135"/>
      <c r="E1" s="135"/>
      <c r="F1" s="135"/>
      <c r="G1" s="135"/>
      <c r="H1" s="141"/>
      <c r="I1" s="76" t="s">
        <v>97</v>
      </c>
    </row>
    <row r="2" spans="1:13" customFormat="1" ht="15" x14ac:dyDescent="0.3">
      <c r="A2" s="103" t="s">
        <v>128</v>
      </c>
      <c r="B2" s="135"/>
      <c r="C2" s="135"/>
      <c r="D2" s="135"/>
      <c r="E2" s="135"/>
      <c r="F2" s="135"/>
      <c r="G2" s="135"/>
      <c r="H2" s="141"/>
      <c r="I2" s="197" t="str">
        <f>'ფორმა N1'!L2</f>
        <v>10,04-30,04,2019</v>
      </c>
    </row>
    <row r="3" spans="1:13" customFormat="1" ht="15" x14ac:dyDescent="0.2">
      <c r="A3" s="135"/>
      <c r="B3" s="135"/>
      <c r="C3" s="135"/>
      <c r="D3" s="135"/>
      <c r="E3" s="135"/>
      <c r="F3" s="135"/>
      <c r="G3" s="135"/>
      <c r="H3" s="138"/>
      <c r="I3" s="138"/>
      <c r="M3" s="177"/>
    </row>
    <row r="4" spans="1:13" customFormat="1" ht="15" x14ac:dyDescent="0.3">
      <c r="A4" s="74" t="str">
        <f>'ფორმა N2'!A4</f>
        <v>ანგარიშვალდებული პირის დასახელება:</v>
      </c>
      <c r="B4" s="74"/>
      <c r="C4" s="74"/>
      <c r="D4" s="135"/>
      <c r="E4" s="135"/>
      <c r="F4" s="135"/>
      <c r="G4" s="135"/>
      <c r="H4" s="135"/>
      <c r="I4" s="143"/>
    </row>
    <row r="5" spans="1:13" ht="15" x14ac:dyDescent="0.3">
      <c r="A5" s="198" t="str">
        <f>'ფორმა N1'!A5</f>
        <v>მპგ ქართული ოცნება დემოკრატიული საქართველო</v>
      </c>
      <c r="B5" s="78"/>
      <c r="C5" s="78"/>
      <c r="D5" s="200"/>
      <c r="E5" s="200"/>
      <c r="F5" s="200"/>
      <c r="G5" s="200"/>
      <c r="H5" s="200"/>
      <c r="I5" s="199"/>
    </row>
    <row r="6" spans="1:13" customFormat="1" ht="13.5" x14ac:dyDescent="0.2">
      <c r="A6" s="139"/>
      <c r="B6" s="140"/>
      <c r="C6" s="140"/>
      <c r="D6" s="135"/>
      <c r="E6" s="135"/>
      <c r="F6" s="135"/>
      <c r="G6" s="135"/>
      <c r="H6" s="135"/>
      <c r="I6" s="135"/>
    </row>
    <row r="7" spans="1:13" customFormat="1" ht="60" x14ac:dyDescent="0.2">
      <c r="A7" s="144" t="s">
        <v>64</v>
      </c>
      <c r="B7" s="133" t="s">
        <v>347</v>
      </c>
      <c r="C7" s="133" t="s">
        <v>348</v>
      </c>
      <c r="D7" s="133" t="s">
        <v>353</v>
      </c>
      <c r="E7" s="133" t="s">
        <v>354</v>
      </c>
      <c r="F7" s="133" t="s">
        <v>349</v>
      </c>
      <c r="G7" s="133" t="s">
        <v>350</v>
      </c>
      <c r="H7" s="133" t="s">
        <v>361</v>
      </c>
      <c r="I7" s="133" t="s">
        <v>351</v>
      </c>
    </row>
    <row r="8" spans="1:13" customFormat="1" ht="15" x14ac:dyDescent="0.2">
      <c r="A8" s="131">
        <v>1</v>
      </c>
      <c r="B8" s="131">
        <v>2</v>
      </c>
      <c r="C8" s="133">
        <v>3</v>
      </c>
      <c r="D8" s="131">
        <v>6</v>
      </c>
      <c r="E8" s="133">
        <v>7</v>
      </c>
      <c r="F8" s="131">
        <v>8</v>
      </c>
      <c r="G8" s="131">
        <v>9</v>
      </c>
      <c r="H8" s="131">
        <v>10</v>
      </c>
      <c r="I8" s="133">
        <v>11</v>
      </c>
    </row>
    <row r="9" spans="1:13" customFormat="1" ht="15" x14ac:dyDescent="0.2">
      <c r="A9" s="65">
        <v>1</v>
      </c>
      <c r="B9" s="26"/>
      <c r="C9" s="26"/>
      <c r="D9" s="26"/>
      <c r="E9" s="26"/>
      <c r="F9" s="196"/>
      <c r="G9" s="196"/>
      <c r="H9" s="196"/>
      <c r="I9" s="26"/>
    </row>
    <row r="10" spans="1:13" customFormat="1" ht="15" x14ac:dyDescent="0.2">
      <c r="A10" s="65">
        <v>2</v>
      </c>
      <c r="B10" s="26"/>
      <c r="C10" s="26"/>
      <c r="D10" s="26"/>
      <c r="E10" s="26"/>
      <c r="F10" s="196"/>
      <c r="G10" s="196"/>
      <c r="H10" s="196"/>
      <c r="I10" s="26"/>
    </row>
    <row r="11" spans="1:13" customFormat="1" ht="15" x14ac:dyDescent="0.2">
      <c r="A11" s="65">
        <v>3</v>
      </c>
      <c r="B11" s="26"/>
      <c r="C11" s="26"/>
      <c r="D11" s="26"/>
      <c r="E11" s="26"/>
      <c r="F11" s="196"/>
      <c r="G11" s="196"/>
      <c r="H11" s="196"/>
      <c r="I11" s="26"/>
    </row>
    <row r="12" spans="1:13" customFormat="1" ht="15" x14ac:dyDescent="0.2">
      <c r="A12" s="65">
        <v>4</v>
      </c>
      <c r="B12" s="26"/>
      <c r="C12" s="26"/>
      <c r="D12" s="26"/>
      <c r="E12" s="26"/>
      <c r="F12" s="196"/>
      <c r="G12" s="196"/>
      <c r="H12" s="196"/>
      <c r="I12" s="26"/>
    </row>
    <row r="13" spans="1:13" customFormat="1" ht="15" x14ac:dyDescent="0.2">
      <c r="A13" s="65">
        <v>5</v>
      </c>
      <c r="B13" s="26"/>
      <c r="C13" s="26"/>
      <c r="D13" s="26"/>
      <c r="E13" s="26"/>
      <c r="F13" s="196"/>
      <c r="G13" s="196"/>
      <c r="H13" s="196"/>
      <c r="I13" s="26"/>
    </row>
    <row r="14" spans="1:13" customFormat="1" ht="15" x14ac:dyDescent="0.2">
      <c r="A14" s="65" t="s">
        <v>261</v>
      </c>
      <c r="B14" s="26"/>
      <c r="C14" s="26"/>
      <c r="D14" s="26"/>
      <c r="E14" s="26"/>
      <c r="F14" s="196"/>
      <c r="G14" s="196"/>
      <c r="H14" s="196"/>
      <c r="I14" s="26"/>
    </row>
    <row r="15" spans="1:13" x14ac:dyDescent="0.2">
      <c r="A15" s="202"/>
      <c r="B15" s="202"/>
      <c r="C15" s="202"/>
      <c r="D15" s="202"/>
      <c r="E15" s="202"/>
      <c r="F15" s="202"/>
      <c r="G15" s="202"/>
      <c r="H15" s="202"/>
      <c r="I15" s="202"/>
    </row>
    <row r="16" spans="1:13" x14ac:dyDescent="0.2">
      <c r="A16" s="202"/>
      <c r="B16" s="202"/>
      <c r="C16" s="202"/>
      <c r="D16" s="202"/>
      <c r="E16" s="202"/>
      <c r="F16" s="202"/>
      <c r="G16" s="202"/>
      <c r="H16" s="202"/>
      <c r="I16" s="202"/>
    </row>
    <row r="17" spans="1:9" ht="15" x14ac:dyDescent="0.3">
      <c r="A17" s="203"/>
      <c r="B17" s="202"/>
      <c r="C17" s="202"/>
      <c r="D17" s="202"/>
      <c r="E17" s="202"/>
      <c r="F17" s="202"/>
      <c r="G17" s="202"/>
      <c r="H17" s="202"/>
      <c r="I17" s="202"/>
    </row>
    <row r="18" spans="1:9" ht="15" x14ac:dyDescent="0.3">
      <c r="A18" s="176"/>
      <c r="B18" s="178" t="s">
        <v>96</v>
      </c>
      <c r="C18" s="176"/>
      <c r="D18" s="176"/>
      <c r="E18" s="179"/>
      <c r="F18" s="176"/>
      <c r="G18" s="176"/>
      <c r="H18" s="176"/>
      <c r="I18" s="176"/>
    </row>
    <row r="19" spans="1:9" ht="15" x14ac:dyDescent="0.3">
      <c r="A19" s="176"/>
      <c r="B19" s="176"/>
      <c r="C19" s="180"/>
      <c r="D19" s="176"/>
      <c r="F19" s="180"/>
      <c r="G19" s="207"/>
    </row>
    <row r="20" spans="1:9" ht="15" x14ac:dyDescent="0.3">
      <c r="B20" s="176"/>
      <c r="C20" s="182" t="s">
        <v>251</v>
      </c>
      <c r="D20" s="176"/>
      <c r="F20" s="183" t="s">
        <v>256</v>
      </c>
    </row>
    <row r="21" spans="1:9" ht="15" x14ac:dyDescent="0.3">
      <c r="B21" s="176"/>
      <c r="C21" s="184" t="s">
        <v>127</v>
      </c>
      <c r="D21" s="176"/>
      <c r="F21" s="176" t="s">
        <v>252</v>
      </c>
    </row>
    <row r="22" spans="1:9" ht="15" x14ac:dyDescent="0.3">
      <c r="B22" s="176"/>
      <c r="C22" s="184"/>
    </row>
  </sheetData>
  <pageMargins left="0.7" right="0.7" top="0.75" bottom="0.75" header="0.3" footer="0.3"/>
  <pageSetup scale="73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6"/>
  <sheetViews>
    <sheetView view="pageBreakPreview" topLeftCell="A157" zoomScale="80" zoomScaleNormal="100" zoomScaleSheetLayoutView="80" workbookViewId="0"/>
  </sheetViews>
  <sheetFormatPr defaultRowHeight="15" x14ac:dyDescent="0.3"/>
  <cols>
    <col min="1" max="1" width="10" style="176" customWidth="1"/>
    <col min="2" max="2" width="20.28515625" style="176" customWidth="1"/>
    <col min="3" max="3" width="30" style="176" customWidth="1"/>
    <col min="4" max="4" width="29" style="176" customWidth="1"/>
    <col min="5" max="5" width="22.5703125" style="176" customWidth="1"/>
    <col min="6" max="6" width="20" style="176" customWidth="1"/>
    <col min="7" max="7" width="29.28515625" style="176" customWidth="1"/>
    <col min="8" max="8" width="27.140625" style="176" customWidth="1"/>
    <col min="9" max="9" width="26.42578125" style="176" customWidth="1"/>
    <col min="10" max="10" width="0.5703125" style="176" customWidth="1"/>
    <col min="11" max="16384" width="9.140625" style="176"/>
  </cols>
  <sheetData>
    <row r="1" spans="1:10" x14ac:dyDescent="0.3">
      <c r="A1" s="72" t="s">
        <v>362</v>
      </c>
      <c r="B1" s="74"/>
      <c r="C1" s="74"/>
      <c r="D1" s="74"/>
      <c r="E1" s="74"/>
      <c r="F1" s="74"/>
      <c r="G1" s="74"/>
      <c r="H1" s="74"/>
      <c r="I1" s="155" t="s">
        <v>186</v>
      </c>
      <c r="J1" s="156"/>
    </row>
    <row r="2" spans="1:10" x14ac:dyDescent="0.3">
      <c r="A2" s="74" t="s">
        <v>128</v>
      </c>
      <c r="B2" s="74"/>
      <c r="C2" s="74"/>
      <c r="D2" s="74"/>
      <c r="E2" s="74"/>
      <c r="F2" s="74"/>
      <c r="G2" s="74"/>
      <c r="H2" s="74"/>
      <c r="I2" s="157" t="str">
        <f>'ფორმა N1'!L2</f>
        <v>10,04-30,04,2019</v>
      </c>
      <c r="J2" s="156"/>
    </row>
    <row r="3" spans="1:10" x14ac:dyDescent="0.3">
      <c r="A3" s="74"/>
      <c r="B3" s="74"/>
      <c r="C3" s="74"/>
      <c r="D3" s="74"/>
      <c r="E3" s="74"/>
      <c r="F3" s="74"/>
      <c r="G3" s="74"/>
      <c r="H3" s="74"/>
      <c r="I3" s="100"/>
      <c r="J3" s="156"/>
    </row>
    <row r="4" spans="1:10" x14ac:dyDescent="0.3">
      <c r="A4" s="75" t="str">
        <f>'[2]ფორმა N2'!A4</f>
        <v>ანგარიშვალდებული პირის დასახელება:</v>
      </c>
      <c r="B4" s="74"/>
      <c r="C4" s="74"/>
      <c r="D4" s="74"/>
      <c r="E4" s="74"/>
      <c r="F4" s="74"/>
      <c r="G4" s="74"/>
      <c r="H4" s="74"/>
      <c r="I4" s="74"/>
      <c r="J4" s="102"/>
    </row>
    <row r="5" spans="1:10" x14ac:dyDescent="0.3">
      <c r="A5" s="198" t="str">
        <f>'ფორმა N1'!A5</f>
        <v>მპგ ქართული ოცნება დემოკრატიული საქართველო</v>
      </c>
      <c r="B5" s="198"/>
      <c r="C5" s="198"/>
      <c r="D5" s="198"/>
      <c r="E5" s="198"/>
      <c r="F5" s="198"/>
      <c r="G5" s="198"/>
      <c r="H5" s="198"/>
      <c r="I5" s="198"/>
      <c r="J5" s="183"/>
    </row>
    <row r="6" spans="1:10" x14ac:dyDescent="0.3">
      <c r="A6" s="75"/>
      <c r="B6" s="74"/>
      <c r="C6" s="74"/>
      <c r="D6" s="74"/>
      <c r="E6" s="74"/>
      <c r="F6" s="74"/>
      <c r="G6" s="74"/>
      <c r="H6" s="74"/>
      <c r="I6" s="74"/>
      <c r="J6" s="102"/>
    </row>
    <row r="7" spans="1:10" x14ac:dyDescent="0.3">
      <c r="A7" s="74"/>
      <c r="B7" s="74"/>
      <c r="C7" s="74"/>
      <c r="D7" s="74"/>
      <c r="E7" s="74"/>
      <c r="F7" s="74"/>
      <c r="G7" s="74"/>
      <c r="H7" s="74"/>
      <c r="I7" s="74"/>
      <c r="J7" s="103"/>
    </row>
    <row r="8" spans="1:10" ht="63.75" customHeight="1" x14ac:dyDescent="0.3">
      <c r="A8" s="158" t="s">
        <v>64</v>
      </c>
      <c r="B8" s="342" t="s">
        <v>344</v>
      </c>
      <c r="C8" s="343" t="s">
        <v>381</v>
      </c>
      <c r="D8" s="343" t="s">
        <v>382</v>
      </c>
      <c r="E8" s="343" t="s">
        <v>345</v>
      </c>
      <c r="F8" s="343" t="s">
        <v>358</v>
      </c>
      <c r="G8" s="343" t="s">
        <v>359</v>
      </c>
      <c r="H8" s="343" t="s">
        <v>383</v>
      </c>
      <c r="I8" s="159" t="s">
        <v>360</v>
      </c>
      <c r="J8" s="103"/>
    </row>
    <row r="9" spans="1:10" ht="30" x14ac:dyDescent="0.3">
      <c r="A9" s="161">
        <v>1</v>
      </c>
      <c r="B9" s="502" t="s">
        <v>1144</v>
      </c>
      <c r="C9" s="488" t="s">
        <v>1145</v>
      </c>
      <c r="D9" s="488"/>
      <c r="E9" s="489" t="s">
        <v>1146</v>
      </c>
      <c r="F9" s="489">
        <v>41437.199999999997</v>
      </c>
      <c r="G9" s="489">
        <v>41437.199999999997</v>
      </c>
      <c r="H9" s="489">
        <v>0</v>
      </c>
      <c r="I9" s="489">
        <v>41437.199999999997</v>
      </c>
      <c r="J9" s="103"/>
    </row>
    <row r="10" spans="1:10" ht="60" x14ac:dyDescent="0.3">
      <c r="A10" s="161">
        <v>2</v>
      </c>
      <c r="B10" s="502" t="s">
        <v>1147</v>
      </c>
      <c r="C10" s="488" t="s">
        <v>1148</v>
      </c>
      <c r="D10" s="488">
        <v>205282905</v>
      </c>
      <c r="E10" s="489" t="s">
        <v>1149</v>
      </c>
      <c r="F10" s="489">
        <v>141390</v>
      </c>
      <c r="G10" s="489">
        <v>141390</v>
      </c>
      <c r="H10" s="489">
        <v>0</v>
      </c>
      <c r="I10" s="489">
        <v>141390</v>
      </c>
      <c r="J10" s="103"/>
    </row>
    <row r="11" spans="1:10" x14ac:dyDescent="0.3">
      <c r="A11" s="161">
        <v>3</v>
      </c>
      <c r="B11" s="502" t="s">
        <v>1150</v>
      </c>
      <c r="C11" s="488" t="s">
        <v>1151</v>
      </c>
      <c r="D11" s="488">
        <v>60001104537</v>
      </c>
      <c r="E11" s="489" t="s">
        <v>1152</v>
      </c>
      <c r="F11" s="489">
        <v>162.5</v>
      </c>
      <c r="G11" s="489">
        <v>162.5</v>
      </c>
      <c r="H11" s="489">
        <v>0</v>
      </c>
      <c r="I11" s="489">
        <v>162.5</v>
      </c>
      <c r="J11" s="103"/>
    </row>
    <row r="12" spans="1:10" x14ac:dyDescent="0.3">
      <c r="A12" s="161">
        <v>4</v>
      </c>
      <c r="B12" s="502" t="s">
        <v>1153</v>
      </c>
      <c r="C12" s="488" t="s">
        <v>1154</v>
      </c>
      <c r="D12" s="488">
        <v>16001002430</v>
      </c>
      <c r="E12" s="489" t="s">
        <v>1152</v>
      </c>
      <c r="F12" s="489">
        <v>100</v>
      </c>
      <c r="G12" s="489">
        <v>100</v>
      </c>
      <c r="H12" s="489">
        <v>0</v>
      </c>
      <c r="I12" s="489">
        <v>100</v>
      </c>
      <c r="J12" s="103"/>
    </row>
    <row r="13" spans="1:10" x14ac:dyDescent="0.3">
      <c r="A13" s="161">
        <v>5</v>
      </c>
      <c r="B13" s="502" t="s">
        <v>1153</v>
      </c>
      <c r="C13" s="488" t="s">
        <v>1155</v>
      </c>
      <c r="D13" s="488">
        <v>16201033680</v>
      </c>
      <c r="E13" s="489" t="s">
        <v>1152</v>
      </c>
      <c r="F13" s="489">
        <v>100</v>
      </c>
      <c r="G13" s="489">
        <v>100</v>
      </c>
      <c r="H13" s="489">
        <v>0</v>
      </c>
      <c r="I13" s="489">
        <v>100</v>
      </c>
      <c r="J13" s="103"/>
    </row>
    <row r="14" spans="1:10" x14ac:dyDescent="0.3">
      <c r="A14" s="161">
        <v>6</v>
      </c>
      <c r="B14" s="502" t="s">
        <v>1150</v>
      </c>
      <c r="C14" s="488" t="s">
        <v>1156</v>
      </c>
      <c r="D14" s="488">
        <v>61006053900</v>
      </c>
      <c r="E14" s="489" t="s">
        <v>1152</v>
      </c>
      <c r="F14" s="489">
        <v>162.5</v>
      </c>
      <c r="G14" s="489">
        <v>162.5</v>
      </c>
      <c r="H14" s="489">
        <v>0</v>
      </c>
      <c r="I14" s="489">
        <v>162.5</v>
      </c>
      <c r="J14" s="103"/>
    </row>
    <row r="15" spans="1:10" x14ac:dyDescent="0.3">
      <c r="A15" s="161">
        <v>7</v>
      </c>
      <c r="B15" s="502" t="s">
        <v>1153</v>
      </c>
      <c r="C15" s="488" t="s">
        <v>1157</v>
      </c>
      <c r="D15" s="488">
        <v>61008001136</v>
      </c>
      <c r="E15" s="489" t="s">
        <v>1152</v>
      </c>
      <c r="F15" s="489">
        <v>125</v>
      </c>
      <c r="G15" s="489">
        <v>125</v>
      </c>
      <c r="H15" s="489">
        <v>0</v>
      </c>
      <c r="I15" s="489">
        <v>125</v>
      </c>
      <c r="J15" s="103"/>
    </row>
    <row r="16" spans="1:10" x14ac:dyDescent="0.3">
      <c r="A16" s="161">
        <v>8</v>
      </c>
      <c r="B16" s="502" t="s">
        <v>1150</v>
      </c>
      <c r="C16" s="488" t="s">
        <v>1158</v>
      </c>
      <c r="D16" s="488">
        <v>61006068519</v>
      </c>
      <c r="E16" s="489" t="s">
        <v>1152</v>
      </c>
      <c r="F16" s="489">
        <v>162.5</v>
      </c>
      <c r="G16" s="489">
        <v>162.5</v>
      </c>
      <c r="H16" s="489">
        <v>0</v>
      </c>
      <c r="I16" s="489">
        <v>162.5</v>
      </c>
      <c r="J16" s="103"/>
    </row>
    <row r="17" spans="1:10" x14ac:dyDescent="0.3">
      <c r="A17" s="161">
        <v>9</v>
      </c>
      <c r="B17" s="502" t="s">
        <v>1153</v>
      </c>
      <c r="C17" s="488" t="s">
        <v>1159</v>
      </c>
      <c r="D17" s="488">
        <v>61008001937</v>
      </c>
      <c r="E17" s="489" t="s">
        <v>1152</v>
      </c>
      <c r="F17" s="489">
        <v>162.5</v>
      </c>
      <c r="G17" s="489">
        <v>162.5</v>
      </c>
      <c r="H17" s="489">
        <v>0</v>
      </c>
      <c r="I17" s="489">
        <v>162.5</v>
      </c>
      <c r="J17" s="103"/>
    </row>
    <row r="18" spans="1:10" x14ac:dyDescent="0.3">
      <c r="A18" s="161">
        <v>10</v>
      </c>
      <c r="B18" s="502" t="s">
        <v>1150</v>
      </c>
      <c r="C18" s="488" t="s">
        <v>1160</v>
      </c>
      <c r="D18" s="488">
        <v>61006047190</v>
      </c>
      <c r="E18" s="489" t="s">
        <v>1152</v>
      </c>
      <c r="F18" s="489">
        <v>162.5</v>
      </c>
      <c r="G18" s="489">
        <v>162.5</v>
      </c>
      <c r="H18" s="489">
        <v>0</v>
      </c>
      <c r="I18" s="489">
        <v>162.5</v>
      </c>
      <c r="J18" s="103"/>
    </row>
    <row r="19" spans="1:10" x14ac:dyDescent="0.3">
      <c r="A19" s="161">
        <v>11</v>
      </c>
      <c r="B19" s="502" t="s">
        <v>1153</v>
      </c>
      <c r="C19" s="488" t="s">
        <v>1161</v>
      </c>
      <c r="D19" s="488">
        <v>61006053166</v>
      </c>
      <c r="E19" s="489" t="s">
        <v>1152</v>
      </c>
      <c r="F19" s="489">
        <v>162.5</v>
      </c>
      <c r="G19" s="489">
        <v>162.5</v>
      </c>
      <c r="H19" s="489">
        <v>0</v>
      </c>
      <c r="I19" s="489">
        <v>162.5</v>
      </c>
      <c r="J19" s="103"/>
    </row>
    <row r="20" spans="1:10" x14ac:dyDescent="0.3">
      <c r="A20" s="161">
        <v>12</v>
      </c>
      <c r="B20" s="502" t="s">
        <v>1150</v>
      </c>
      <c r="C20" s="488" t="s">
        <v>1162</v>
      </c>
      <c r="D20" s="488" t="s">
        <v>1163</v>
      </c>
      <c r="E20" s="489" t="s">
        <v>1152</v>
      </c>
      <c r="F20" s="489">
        <v>125</v>
      </c>
      <c r="G20" s="489">
        <v>125</v>
      </c>
      <c r="H20" s="489">
        <v>0</v>
      </c>
      <c r="I20" s="489">
        <v>125</v>
      </c>
      <c r="J20" s="103"/>
    </row>
    <row r="21" spans="1:10" x14ac:dyDescent="0.3">
      <c r="A21" s="161">
        <v>13</v>
      </c>
      <c r="B21" s="502" t="s">
        <v>1150</v>
      </c>
      <c r="C21" s="488" t="s">
        <v>1164</v>
      </c>
      <c r="D21" s="488" t="s">
        <v>1165</v>
      </c>
      <c r="E21" s="489" t="s">
        <v>1152</v>
      </c>
      <c r="F21" s="489">
        <v>162.5</v>
      </c>
      <c r="G21" s="489">
        <v>162.5</v>
      </c>
      <c r="H21" s="489">
        <v>0</v>
      </c>
      <c r="I21" s="489">
        <v>162.5</v>
      </c>
      <c r="J21" s="419"/>
    </row>
    <row r="22" spans="1:10" x14ac:dyDescent="0.3">
      <c r="A22" s="161">
        <v>14</v>
      </c>
      <c r="B22" s="502" t="s">
        <v>1150</v>
      </c>
      <c r="C22" s="488" t="s">
        <v>1166</v>
      </c>
      <c r="D22" s="488" t="s">
        <v>1167</v>
      </c>
      <c r="E22" s="489" t="s">
        <v>1152</v>
      </c>
      <c r="F22" s="489">
        <v>162.5</v>
      </c>
      <c r="G22" s="489">
        <v>162.5</v>
      </c>
      <c r="H22" s="489">
        <v>0</v>
      </c>
      <c r="I22" s="489">
        <v>162.5</v>
      </c>
      <c r="J22" s="419"/>
    </row>
    <row r="23" spans="1:10" x14ac:dyDescent="0.3">
      <c r="A23" s="161">
        <v>15</v>
      </c>
      <c r="B23" s="502" t="s">
        <v>1153</v>
      </c>
      <c r="C23" s="488" t="s">
        <v>1168</v>
      </c>
      <c r="D23" s="488" t="s">
        <v>1169</v>
      </c>
      <c r="E23" s="489" t="s">
        <v>1152</v>
      </c>
      <c r="F23" s="489">
        <v>100</v>
      </c>
      <c r="G23" s="489">
        <v>100</v>
      </c>
      <c r="H23" s="489">
        <v>0</v>
      </c>
      <c r="I23" s="489">
        <v>100</v>
      </c>
      <c r="J23" s="419"/>
    </row>
    <row r="24" spans="1:10" x14ac:dyDescent="0.3">
      <c r="A24" s="161">
        <v>16</v>
      </c>
      <c r="B24" s="502" t="s">
        <v>1153</v>
      </c>
      <c r="C24" s="488" t="s">
        <v>1170</v>
      </c>
      <c r="D24" s="488" t="s">
        <v>1171</v>
      </c>
      <c r="E24" s="489" t="s">
        <v>1152</v>
      </c>
      <c r="F24" s="489">
        <v>162.5</v>
      </c>
      <c r="G24" s="489">
        <v>162.5</v>
      </c>
      <c r="H24" s="489">
        <v>0</v>
      </c>
      <c r="I24" s="489">
        <v>162.5</v>
      </c>
      <c r="J24" s="419"/>
    </row>
    <row r="25" spans="1:10" x14ac:dyDescent="0.3">
      <c r="A25" s="161">
        <v>17</v>
      </c>
      <c r="B25" s="502" t="s">
        <v>1172</v>
      </c>
      <c r="C25" s="488" t="s">
        <v>1173</v>
      </c>
      <c r="D25" s="488" t="s">
        <v>1174</v>
      </c>
      <c r="E25" s="489" t="s">
        <v>1152</v>
      </c>
      <c r="F25" s="489">
        <v>100</v>
      </c>
      <c r="G25" s="489">
        <v>100</v>
      </c>
      <c r="H25" s="489">
        <v>0</v>
      </c>
      <c r="I25" s="489">
        <v>100</v>
      </c>
      <c r="J25" s="419"/>
    </row>
    <row r="26" spans="1:10" x14ac:dyDescent="0.3">
      <c r="A26" s="161">
        <v>18</v>
      </c>
      <c r="B26" s="502" t="s">
        <v>1175</v>
      </c>
      <c r="C26" s="488" t="s">
        <v>1176</v>
      </c>
      <c r="D26" s="488" t="s">
        <v>1177</v>
      </c>
      <c r="E26" s="489" t="s">
        <v>1152</v>
      </c>
      <c r="F26" s="489">
        <v>100</v>
      </c>
      <c r="G26" s="489">
        <v>100</v>
      </c>
      <c r="H26" s="489">
        <v>0</v>
      </c>
      <c r="I26" s="489">
        <v>100</v>
      </c>
      <c r="J26" s="419"/>
    </row>
    <row r="27" spans="1:10" x14ac:dyDescent="0.3">
      <c r="A27" s="161">
        <v>19</v>
      </c>
      <c r="B27" s="502" t="s">
        <v>1153</v>
      </c>
      <c r="C27" s="488" t="s">
        <v>1178</v>
      </c>
      <c r="D27" s="488" t="s">
        <v>1179</v>
      </c>
      <c r="E27" s="489" t="s">
        <v>1152</v>
      </c>
      <c r="F27" s="489">
        <v>162.5</v>
      </c>
      <c r="G27" s="489">
        <v>162.5</v>
      </c>
      <c r="H27" s="489">
        <v>0</v>
      </c>
      <c r="I27" s="489">
        <v>162.5</v>
      </c>
      <c r="J27" s="419"/>
    </row>
    <row r="28" spans="1:10" x14ac:dyDescent="0.3">
      <c r="A28" s="161">
        <v>20</v>
      </c>
      <c r="B28" s="502" t="s">
        <v>1153</v>
      </c>
      <c r="C28" s="488" t="s">
        <v>1180</v>
      </c>
      <c r="D28" s="488" t="s">
        <v>1181</v>
      </c>
      <c r="E28" s="489" t="s">
        <v>1152</v>
      </c>
      <c r="F28" s="489">
        <v>125</v>
      </c>
      <c r="G28" s="489">
        <v>125</v>
      </c>
      <c r="H28" s="489">
        <v>0</v>
      </c>
      <c r="I28" s="489">
        <v>125</v>
      </c>
      <c r="J28" s="419"/>
    </row>
    <row r="29" spans="1:10" x14ac:dyDescent="0.3">
      <c r="A29" s="161">
        <v>21</v>
      </c>
      <c r="B29" s="502" t="s">
        <v>1153</v>
      </c>
      <c r="C29" s="488" t="s">
        <v>1182</v>
      </c>
      <c r="D29" s="488" t="s">
        <v>1183</v>
      </c>
      <c r="E29" s="489" t="s">
        <v>1152</v>
      </c>
      <c r="F29" s="489">
        <v>162.5</v>
      </c>
      <c r="G29" s="489">
        <v>162.5</v>
      </c>
      <c r="H29" s="489">
        <v>0</v>
      </c>
      <c r="I29" s="489">
        <v>162.5</v>
      </c>
      <c r="J29" s="419"/>
    </row>
    <row r="30" spans="1:10" x14ac:dyDescent="0.3">
      <c r="A30" s="161">
        <v>22</v>
      </c>
      <c r="B30" s="502" t="s">
        <v>1150</v>
      </c>
      <c r="C30" s="488" t="s">
        <v>1184</v>
      </c>
      <c r="D30" s="488" t="s">
        <v>1185</v>
      </c>
      <c r="E30" s="489" t="s">
        <v>1152</v>
      </c>
      <c r="F30" s="489">
        <v>162.5</v>
      </c>
      <c r="G30" s="489">
        <v>162.5</v>
      </c>
      <c r="H30" s="489">
        <v>0</v>
      </c>
      <c r="I30" s="489">
        <v>162.5</v>
      </c>
      <c r="J30" s="419"/>
    </row>
    <row r="31" spans="1:10" x14ac:dyDescent="0.3">
      <c r="A31" s="161">
        <v>23</v>
      </c>
      <c r="B31" s="502" t="s">
        <v>1150</v>
      </c>
      <c r="C31" s="488" t="s">
        <v>1186</v>
      </c>
      <c r="D31" s="488" t="s">
        <v>1187</v>
      </c>
      <c r="E31" s="489" t="s">
        <v>1152</v>
      </c>
      <c r="F31" s="489">
        <v>162.5</v>
      </c>
      <c r="G31" s="489">
        <v>162.5</v>
      </c>
      <c r="H31" s="489">
        <v>0</v>
      </c>
      <c r="I31" s="489">
        <v>162.5</v>
      </c>
      <c r="J31" s="419"/>
    </row>
    <row r="32" spans="1:10" x14ac:dyDescent="0.3">
      <c r="A32" s="161">
        <v>24</v>
      </c>
      <c r="B32" s="502" t="s">
        <v>1153</v>
      </c>
      <c r="C32" s="488" t="s">
        <v>1188</v>
      </c>
      <c r="D32" s="488" t="s">
        <v>1189</v>
      </c>
      <c r="E32" s="489" t="s">
        <v>1152</v>
      </c>
      <c r="F32" s="489">
        <v>162.5</v>
      </c>
      <c r="G32" s="489">
        <v>162.5</v>
      </c>
      <c r="H32" s="489">
        <v>0</v>
      </c>
      <c r="I32" s="489">
        <v>162.5</v>
      </c>
      <c r="J32" s="419"/>
    </row>
    <row r="33" spans="1:10" x14ac:dyDescent="0.3">
      <c r="A33" s="161">
        <v>25</v>
      </c>
      <c r="B33" s="502" t="s">
        <v>1153</v>
      </c>
      <c r="C33" s="488" t="s">
        <v>1190</v>
      </c>
      <c r="D33" s="488" t="s">
        <v>1191</v>
      </c>
      <c r="E33" s="489" t="s">
        <v>1152</v>
      </c>
      <c r="F33" s="489">
        <v>125</v>
      </c>
      <c r="G33" s="489">
        <v>125</v>
      </c>
      <c r="H33" s="489">
        <v>0</v>
      </c>
      <c r="I33" s="489">
        <v>125</v>
      </c>
      <c r="J33" s="419"/>
    </row>
    <row r="34" spans="1:10" x14ac:dyDescent="0.3">
      <c r="A34" s="161">
        <v>26</v>
      </c>
      <c r="B34" s="502" t="s">
        <v>1150</v>
      </c>
      <c r="C34" s="488" t="s">
        <v>1192</v>
      </c>
      <c r="D34" s="488" t="s">
        <v>1193</v>
      </c>
      <c r="E34" s="489" t="s">
        <v>1152</v>
      </c>
      <c r="F34" s="489">
        <v>125</v>
      </c>
      <c r="G34" s="489">
        <v>125</v>
      </c>
      <c r="H34" s="489">
        <v>0</v>
      </c>
      <c r="I34" s="489">
        <v>125</v>
      </c>
      <c r="J34" s="419"/>
    </row>
    <row r="35" spans="1:10" x14ac:dyDescent="0.3">
      <c r="A35" s="161">
        <v>27</v>
      </c>
      <c r="B35" s="502" t="s">
        <v>1153</v>
      </c>
      <c r="C35" s="488" t="s">
        <v>1194</v>
      </c>
      <c r="D35" s="488" t="s">
        <v>1195</v>
      </c>
      <c r="E35" s="489" t="s">
        <v>1152</v>
      </c>
      <c r="F35" s="489">
        <v>125</v>
      </c>
      <c r="G35" s="489">
        <v>125</v>
      </c>
      <c r="H35" s="489">
        <v>0</v>
      </c>
      <c r="I35" s="489">
        <v>125</v>
      </c>
      <c r="J35" s="419"/>
    </row>
    <row r="36" spans="1:10" x14ac:dyDescent="0.3">
      <c r="A36" s="161">
        <v>28</v>
      </c>
      <c r="B36" s="502" t="s">
        <v>1150</v>
      </c>
      <c r="C36" s="488" t="s">
        <v>1196</v>
      </c>
      <c r="D36" s="488" t="s">
        <v>1197</v>
      </c>
      <c r="E36" s="489" t="s">
        <v>1152</v>
      </c>
      <c r="F36" s="489">
        <v>125</v>
      </c>
      <c r="G36" s="489">
        <v>125</v>
      </c>
      <c r="H36" s="489">
        <v>0</v>
      </c>
      <c r="I36" s="489">
        <v>125</v>
      </c>
      <c r="J36" s="419"/>
    </row>
    <row r="37" spans="1:10" x14ac:dyDescent="0.3">
      <c r="A37" s="161">
        <v>29</v>
      </c>
      <c r="B37" s="502" t="s">
        <v>1198</v>
      </c>
      <c r="C37" s="488" t="s">
        <v>1199</v>
      </c>
      <c r="D37" s="488" t="s">
        <v>1200</v>
      </c>
      <c r="E37" s="489" t="s">
        <v>1152</v>
      </c>
      <c r="F37" s="489">
        <v>125</v>
      </c>
      <c r="G37" s="489">
        <v>125</v>
      </c>
      <c r="H37" s="489">
        <v>0</v>
      </c>
      <c r="I37" s="489">
        <v>125</v>
      </c>
      <c r="J37" s="419"/>
    </row>
    <row r="38" spans="1:10" x14ac:dyDescent="0.3">
      <c r="A38" s="161">
        <v>30</v>
      </c>
      <c r="B38" s="502" t="s">
        <v>1201</v>
      </c>
      <c r="C38" s="488" t="s">
        <v>1202</v>
      </c>
      <c r="D38" s="488" t="s">
        <v>1203</v>
      </c>
      <c r="E38" s="489" t="s">
        <v>1152</v>
      </c>
      <c r="F38" s="489">
        <v>100</v>
      </c>
      <c r="G38" s="489">
        <v>100</v>
      </c>
      <c r="H38" s="489">
        <v>0</v>
      </c>
      <c r="I38" s="489">
        <v>100</v>
      </c>
      <c r="J38" s="419"/>
    </row>
    <row r="39" spans="1:10" x14ac:dyDescent="0.3">
      <c r="A39" s="161">
        <v>31</v>
      </c>
      <c r="B39" s="502" t="s">
        <v>1201</v>
      </c>
      <c r="C39" s="488" t="s">
        <v>1204</v>
      </c>
      <c r="D39" s="488" t="s">
        <v>1205</v>
      </c>
      <c r="E39" s="489" t="s">
        <v>1152</v>
      </c>
      <c r="F39" s="489">
        <v>125</v>
      </c>
      <c r="G39" s="489">
        <v>125</v>
      </c>
      <c r="H39" s="489">
        <v>0</v>
      </c>
      <c r="I39" s="489">
        <v>125</v>
      </c>
      <c r="J39" s="419"/>
    </row>
    <row r="40" spans="1:10" x14ac:dyDescent="0.3">
      <c r="A40" s="161">
        <v>32</v>
      </c>
      <c r="B40" s="502" t="s">
        <v>1201</v>
      </c>
      <c r="C40" s="488" t="s">
        <v>1206</v>
      </c>
      <c r="D40" s="488" t="s">
        <v>1207</v>
      </c>
      <c r="E40" s="489" t="s">
        <v>1152</v>
      </c>
      <c r="F40" s="489">
        <v>162.5</v>
      </c>
      <c r="G40" s="489">
        <v>162.5</v>
      </c>
      <c r="H40" s="489">
        <v>0</v>
      </c>
      <c r="I40" s="489">
        <v>162.5</v>
      </c>
      <c r="J40" s="419"/>
    </row>
    <row r="41" spans="1:10" x14ac:dyDescent="0.3">
      <c r="A41" s="161">
        <v>33</v>
      </c>
      <c r="B41" s="502" t="s">
        <v>1201</v>
      </c>
      <c r="C41" s="488" t="s">
        <v>1208</v>
      </c>
      <c r="D41" s="488" t="s">
        <v>1209</v>
      </c>
      <c r="E41" s="489" t="s">
        <v>1152</v>
      </c>
      <c r="F41" s="489">
        <v>162.5</v>
      </c>
      <c r="G41" s="489">
        <v>162.5</v>
      </c>
      <c r="H41" s="489">
        <v>0</v>
      </c>
      <c r="I41" s="489">
        <v>162.5</v>
      </c>
      <c r="J41" s="419"/>
    </row>
    <row r="42" spans="1:10" x14ac:dyDescent="0.3">
      <c r="A42" s="161">
        <v>34</v>
      </c>
      <c r="B42" s="502" t="s">
        <v>1201</v>
      </c>
      <c r="C42" s="488" t="s">
        <v>1210</v>
      </c>
      <c r="D42" s="488" t="s">
        <v>1211</v>
      </c>
      <c r="E42" s="489" t="s">
        <v>1152</v>
      </c>
      <c r="F42" s="489">
        <v>162.5</v>
      </c>
      <c r="G42" s="489">
        <v>162.5</v>
      </c>
      <c r="H42" s="489">
        <v>0</v>
      </c>
      <c r="I42" s="489">
        <v>162.5</v>
      </c>
      <c r="J42" s="419"/>
    </row>
    <row r="43" spans="1:10" x14ac:dyDescent="0.3">
      <c r="A43" s="161">
        <v>35</v>
      </c>
      <c r="B43" s="502" t="s">
        <v>1201</v>
      </c>
      <c r="C43" s="488" t="s">
        <v>1212</v>
      </c>
      <c r="D43" s="488" t="s">
        <v>1213</v>
      </c>
      <c r="E43" s="489" t="s">
        <v>1152</v>
      </c>
      <c r="F43" s="489">
        <v>162.5</v>
      </c>
      <c r="G43" s="489">
        <v>162.5</v>
      </c>
      <c r="H43" s="489">
        <v>0</v>
      </c>
      <c r="I43" s="489">
        <v>162.5</v>
      </c>
      <c r="J43" s="419"/>
    </row>
    <row r="44" spans="1:10" x14ac:dyDescent="0.3">
      <c r="A44" s="161">
        <v>36</v>
      </c>
      <c r="B44" s="502" t="s">
        <v>1201</v>
      </c>
      <c r="C44" s="488" t="s">
        <v>1214</v>
      </c>
      <c r="D44" s="488" t="s">
        <v>1215</v>
      </c>
      <c r="E44" s="489" t="s">
        <v>1152</v>
      </c>
      <c r="F44" s="489">
        <v>125</v>
      </c>
      <c r="G44" s="489">
        <v>125</v>
      </c>
      <c r="H44" s="489">
        <v>0</v>
      </c>
      <c r="I44" s="489">
        <v>125</v>
      </c>
      <c r="J44" s="419"/>
    </row>
    <row r="45" spans="1:10" x14ac:dyDescent="0.3">
      <c r="A45" s="161">
        <v>37</v>
      </c>
      <c r="B45" s="502" t="s">
        <v>1216</v>
      </c>
      <c r="C45" s="488" t="s">
        <v>1217</v>
      </c>
      <c r="D45" s="488" t="s">
        <v>1218</v>
      </c>
      <c r="E45" s="489" t="s">
        <v>1219</v>
      </c>
      <c r="F45" s="489">
        <v>250</v>
      </c>
      <c r="G45" s="489">
        <v>250</v>
      </c>
      <c r="H45" s="489">
        <v>0</v>
      </c>
      <c r="I45" s="489">
        <v>250</v>
      </c>
      <c r="J45" s="419"/>
    </row>
    <row r="46" spans="1:10" x14ac:dyDescent="0.3">
      <c r="A46" s="161">
        <v>38</v>
      </c>
      <c r="B46" s="502" t="s">
        <v>1216</v>
      </c>
      <c r="C46" s="488" t="s">
        <v>1220</v>
      </c>
      <c r="D46" s="488" t="s">
        <v>1221</v>
      </c>
      <c r="E46" s="489" t="s">
        <v>1219</v>
      </c>
      <c r="F46" s="489">
        <v>375</v>
      </c>
      <c r="G46" s="489">
        <v>375</v>
      </c>
      <c r="H46" s="489">
        <v>0</v>
      </c>
      <c r="I46" s="489">
        <v>375</v>
      </c>
      <c r="J46" s="419"/>
    </row>
    <row r="47" spans="1:10" x14ac:dyDescent="0.3">
      <c r="A47" s="161">
        <v>39</v>
      </c>
      <c r="B47" s="502" t="s">
        <v>1222</v>
      </c>
      <c r="C47" s="488" t="s">
        <v>1223</v>
      </c>
      <c r="D47" s="488" t="s">
        <v>1224</v>
      </c>
      <c r="E47" s="489" t="s">
        <v>1219</v>
      </c>
      <c r="F47" s="489">
        <v>3125</v>
      </c>
      <c r="G47" s="489">
        <v>3125</v>
      </c>
      <c r="H47" s="489">
        <v>0</v>
      </c>
      <c r="I47" s="489">
        <v>3125</v>
      </c>
      <c r="J47" s="419"/>
    </row>
    <row r="48" spans="1:10" x14ac:dyDescent="0.3">
      <c r="A48" s="161">
        <v>40</v>
      </c>
      <c r="B48" s="502" t="s">
        <v>1222</v>
      </c>
      <c r="C48" s="488" t="s">
        <v>1225</v>
      </c>
      <c r="D48" s="488" t="s">
        <v>1226</v>
      </c>
      <c r="E48" s="489" t="s">
        <v>1219</v>
      </c>
      <c r="F48" s="489">
        <v>500</v>
      </c>
      <c r="G48" s="489">
        <v>500</v>
      </c>
      <c r="H48" s="489">
        <v>0</v>
      </c>
      <c r="I48" s="489">
        <v>500</v>
      </c>
      <c r="J48" s="419"/>
    </row>
    <row r="49" spans="1:10" x14ac:dyDescent="0.3">
      <c r="A49" s="161">
        <v>41</v>
      </c>
      <c r="B49" s="502" t="s">
        <v>1222</v>
      </c>
      <c r="C49" s="488" t="s">
        <v>1227</v>
      </c>
      <c r="D49" s="488" t="s">
        <v>1228</v>
      </c>
      <c r="E49" s="489" t="s">
        <v>1219</v>
      </c>
      <c r="F49" s="489">
        <v>520.83000000000004</v>
      </c>
      <c r="G49" s="489">
        <v>520.83000000000004</v>
      </c>
      <c r="H49" s="489">
        <v>0</v>
      </c>
      <c r="I49" s="489">
        <v>520.83000000000004</v>
      </c>
      <c r="J49" s="419"/>
    </row>
    <row r="50" spans="1:10" x14ac:dyDescent="0.3">
      <c r="A50" s="161">
        <v>42</v>
      </c>
      <c r="B50" s="502" t="s">
        <v>1222</v>
      </c>
      <c r="C50" s="488" t="s">
        <v>1229</v>
      </c>
      <c r="D50" s="488" t="s">
        <v>1230</v>
      </c>
      <c r="E50" s="489" t="s">
        <v>1219</v>
      </c>
      <c r="F50" s="489">
        <v>1375</v>
      </c>
      <c r="G50" s="489">
        <v>1375</v>
      </c>
      <c r="H50" s="489">
        <v>0</v>
      </c>
      <c r="I50" s="489">
        <v>1375</v>
      </c>
      <c r="J50" s="419"/>
    </row>
    <row r="51" spans="1:10" x14ac:dyDescent="0.3">
      <c r="A51" s="161">
        <v>43</v>
      </c>
      <c r="B51" s="502" t="s">
        <v>1222</v>
      </c>
      <c r="C51" s="488" t="s">
        <v>1231</v>
      </c>
      <c r="D51" s="488" t="s">
        <v>1232</v>
      </c>
      <c r="E51" s="489" t="s">
        <v>1219</v>
      </c>
      <c r="F51" s="489">
        <v>1375</v>
      </c>
      <c r="G51" s="489">
        <v>1375</v>
      </c>
      <c r="H51" s="489">
        <v>0</v>
      </c>
      <c r="I51" s="489">
        <v>1375</v>
      </c>
      <c r="J51" s="419"/>
    </row>
    <row r="52" spans="1:10" x14ac:dyDescent="0.3">
      <c r="A52" s="161">
        <v>44</v>
      </c>
      <c r="B52" s="502" t="s">
        <v>1233</v>
      </c>
      <c r="C52" s="488" t="s">
        <v>1234</v>
      </c>
      <c r="D52" s="488">
        <v>404897215</v>
      </c>
      <c r="E52" s="489" t="s">
        <v>1235</v>
      </c>
      <c r="F52" s="489">
        <v>110</v>
      </c>
      <c r="G52" s="489">
        <v>110</v>
      </c>
      <c r="H52" s="489">
        <v>0</v>
      </c>
      <c r="I52" s="489">
        <v>110</v>
      </c>
      <c r="J52" s="419"/>
    </row>
    <row r="53" spans="1:10" x14ac:dyDescent="0.3">
      <c r="A53" s="161">
        <v>45</v>
      </c>
      <c r="B53" s="502" t="s">
        <v>1236</v>
      </c>
      <c r="C53" s="488" t="s">
        <v>1237</v>
      </c>
      <c r="D53" s="488"/>
      <c r="E53" s="489" t="s">
        <v>1238</v>
      </c>
      <c r="F53" s="489">
        <v>544069.96</v>
      </c>
      <c r="G53" s="489">
        <v>544069.96</v>
      </c>
      <c r="H53" s="489">
        <v>0</v>
      </c>
      <c r="I53" s="489">
        <v>544069.96</v>
      </c>
      <c r="J53" s="419"/>
    </row>
    <row r="54" spans="1:10" x14ac:dyDescent="0.3">
      <c r="A54" s="161">
        <v>46</v>
      </c>
      <c r="B54" s="502" t="s">
        <v>1222</v>
      </c>
      <c r="C54" s="488" t="s">
        <v>1239</v>
      </c>
      <c r="D54" s="488" t="s">
        <v>1240</v>
      </c>
      <c r="E54" s="489" t="s">
        <v>1241</v>
      </c>
      <c r="F54" s="489">
        <v>0.3</v>
      </c>
      <c r="G54" s="489">
        <v>0.3</v>
      </c>
      <c r="H54" s="489">
        <v>0</v>
      </c>
      <c r="I54" s="489">
        <v>0.3</v>
      </c>
      <c r="J54" s="419"/>
    </row>
    <row r="55" spans="1:10" x14ac:dyDescent="0.3">
      <c r="A55" s="161">
        <v>47</v>
      </c>
      <c r="B55" s="502" t="s">
        <v>1242</v>
      </c>
      <c r="C55" s="488" t="s">
        <v>1243</v>
      </c>
      <c r="D55" s="488" t="s">
        <v>1244</v>
      </c>
      <c r="E55" s="489" t="s">
        <v>1241</v>
      </c>
      <c r="F55" s="489">
        <v>1412.48</v>
      </c>
      <c r="G55" s="489">
        <v>1412.48</v>
      </c>
      <c r="H55" s="489">
        <v>0</v>
      </c>
      <c r="I55" s="489">
        <v>1412.48</v>
      </c>
      <c r="J55" s="419"/>
    </row>
    <row r="56" spans="1:10" x14ac:dyDescent="0.3">
      <c r="A56" s="161">
        <v>48</v>
      </c>
      <c r="B56" s="502" t="s">
        <v>1245</v>
      </c>
      <c r="C56" s="488" t="s">
        <v>1246</v>
      </c>
      <c r="D56" s="488" t="s">
        <v>1247</v>
      </c>
      <c r="E56" s="489" t="s">
        <v>1241</v>
      </c>
      <c r="F56" s="489">
        <v>541.53</v>
      </c>
      <c r="G56" s="489">
        <v>541.53</v>
      </c>
      <c r="H56" s="489">
        <v>0</v>
      </c>
      <c r="I56" s="489">
        <v>541.53</v>
      </c>
      <c r="J56" s="419"/>
    </row>
    <row r="57" spans="1:10" x14ac:dyDescent="0.3">
      <c r="A57" s="161">
        <v>49</v>
      </c>
      <c r="B57" s="502" t="s">
        <v>1248</v>
      </c>
      <c r="C57" s="488" t="s">
        <v>1249</v>
      </c>
      <c r="D57" s="488" t="s">
        <v>1250</v>
      </c>
      <c r="E57" s="489" t="s">
        <v>1241</v>
      </c>
      <c r="F57" s="489">
        <v>887.5</v>
      </c>
      <c r="G57" s="489">
        <v>887.5</v>
      </c>
      <c r="H57" s="489">
        <v>0</v>
      </c>
      <c r="I57" s="489">
        <v>887.5</v>
      </c>
      <c r="J57" s="419"/>
    </row>
    <row r="58" spans="1:10" x14ac:dyDescent="0.3">
      <c r="A58" s="161">
        <v>50</v>
      </c>
      <c r="B58" s="502" t="s">
        <v>1251</v>
      </c>
      <c r="C58" s="488" t="s">
        <v>1252</v>
      </c>
      <c r="D58" s="488"/>
      <c r="E58" s="489" t="s">
        <v>1253</v>
      </c>
      <c r="F58" s="489">
        <v>373676.21</v>
      </c>
      <c r="G58" s="489">
        <v>373676.21</v>
      </c>
      <c r="H58" s="489">
        <v>0</v>
      </c>
      <c r="I58" s="489">
        <v>373676.21</v>
      </c>
      <c r="J58" s="419"/>
    </row>
    <row r="59" spans="1:10" ht="30" x14ac:dyDescent="0.3">
      <c r="A59" s="161">
        <v>51</v>
      </c>
      <c r="B59" s="502" t="s">
        <v>1254</v>
      </c>
      <c r="C59" s="488" t="s">
        <v>1255</v>
      </c>
      <c r="D59" s="488" t="s">
        <v>1256</v>
      </c>
      <c r="E59" s="489" t="s">
        <v>1257</v>
      </c>
      <c r="F59" s="489">
        <v>19950</v>
      </c>
      <c r="G59" s="489">
        <v>19950</v>
      </c>
      <c r="H59" s="489">
        <v>0</v>
      </c>
      <c r="I59" s="489">
        <v>19950</v>
      </c>
      <c r="J59" s="419"/>
    </row>
    <row r="60" spans="1:10" ht="30" x14ac:dyDescent="0.3">
      <c r="A60" s="161">
        <v>52</v>
      </c>
      <c r="B60" s="502" t="s">
        <v>1258</v>
      </c>
      <c r="C60" s="488" t="s">
        <v>1259</v>
      </c>
      <c r="D60" s="488" t="s">
        <v>1260</v>
      </c>
      <c r="E60" s="489" t="s">
        <v>1261</v>
      </c>
      <c r="F60" s="489">
        <v>625</v>
      </c>
      <c r="G60" s="489">
        <v>625</v>
      </c>
      <c r="H60" s="489">
        <v>0</v>
      </c>
      <c r="I60" s="489">
        <v>625</v>
      </c>
      <c r="J60" s="419"/>
    </row>
    <row r="61" spans="1:10" ht="30" x14ac:dyDescent="0.3">
      <c r="A61" s="161">
        <v>53</v>
      </c>
      <c r="B61" s="502" t="s">
        <v>1262</v>
      </c>
      <c r="C61" s="488" t="s">
        <v>1263</v>
      </c>
      <c r="D61" s="488" t="s">
        <v>1264</v>
      </c>
      <c r="E61" s="489" t="s">
        <v>1261</v>
      </c>
      <c r="F61" s="489">
        <v>187.5</v>
      </c>
      <c r="G61" s="489">
        <v>187.5</v>
      </c>
      <c r="H61" s="489">
        <v>0</v>
      </c>
      <c r="I61" s="489">
        <v>187.5</v>
      </c>
      <c r="J61" s="419"/>
    </row>
    <row r="62" spans="1:10" x14ac:dyDescent="0.3">
      <c r="A62" s="161">
        <v>54</v>
      </c>
      <c r="B62" s="502" t="s">
        <v>1248</v>
      </c>
      <c r="C62" s="488" t="s">
        <v>1265</v>
      </c>
      <c r="D62" s="488" t="s">
        <v>1266</v>
      </c>
      <c r="E62" s="489" t="s">
        <v>1241</v>
      </c>
      <c r="F62" s="489">
        <v>846.78</v>
      </c>
      <c r="G62" s="489">
        <v>846.78</v>
      </c>
      <c r="H62" s="489">
        <v>0</v>
      </c>
      <c r="I62" s="489">
        <v>846.78</v>
      </c>
      <c r="J62" s="419"/>
    </row>
    <row r="63" spans="1:10" x14ac:dyDescent="0.3">
      <c r="A63" s="161">
        <v>55</v>
      </c>
      <c r="B63" s="502" t="s">
        <v>1248</v>
      </c>
      <c r="C63" s="488" t="s">
        <v>1267</v>
      </c>
      <c r="D63" s="488" t="s">
        <v>1268</v>
      </c>
      <c r="E63" s="489" t="s">
        <v>1241</v>
      </c>
      <c r="F63" s="489">
        <v>2916.65</v>
      </c>
      <c r="G63" s="489">
        <v>2916.65</v>
      </c>
      <c r="H63" s="489">
        <v>0</v>
      </c>
      <c r="I63" s="489">
        <v>2916.65</v>
      </c>
      <c r="J63" s="419"/>
    </row>
    <row r="64" spans="1:10" x14ac:dyDescent="0.3">
      <c r="A64" s="161">
        <v>56</v>
      </c>
      <c r="B64" s="502" t="s">
        <v>1248</v>
      </c>
      <c r="C64" s="488" t="s">
        <v>1269</v>
      </c>
      <c r="D64" s="488" t="s">
        <v>1270</v>
      </c>
      <c r="E64" s="489" t="s">
        <v>1241</v>
      </c>
      <c r="F64" s="489">
        <v>500</v>
      </c>
      <c r="G64" s="489">
        <v>500</v>
      </c>
      <c r="H64" s="489">
        <v>0</v>
      </c>
      <c r="I64" s="489">
        <v>500</v>
      </c>
      <c r="J64" s="419"/>
    </row>
    <row r="65" spans="1:10" x14ac:dyDescent="0.3">
      <c r="A65" s="161">
        <v>57</v>
      </c>
      <c r="B65" s="502" t="s">
        <v>1248</v>
      </c>
      <c r="C65" s="488" t="s">
        <v>1271</v>
      </c>
      <c r="D65" s="488" t="s">
        <v>1272</v>
      </c>
      <c r="E65" s="489" t="s">
        <v>1241</v>
      </c>
      <c r="F65" s="489">
        <v>625</v>
      </c>
      <c r="G65" s="489">
        <v>625</v>
      </c>
      <c r="H65" s="489">
        <v>0</v>
      </c>
      <c r="I65" s="489">
        <v>625</v>
      </c>
      <c r="J65" s="419"/>
    </row>
    <row r="66" spans="1:10" x14ac:dyDescent="0.3">
      <c r="A66" s="161">
        <v>58</v>
      </c>
      <c r="B66" s="502" t="s">
        <v>1273</v>
      </c>
      <c r="C66" s="488" t="s">
        <v>1274</v>
      </c>
      <c r="D66" s="488"/>
      <c r="E66" s="489" t="s">
        <v>1275</v>
      </c>
      <c r="F66" s="489">
        <v>52478.12</v>
      </c>
      <c r="G66" s="489">
        <v>52478.12</v>
      </c>
      <c r="H66" s="489">
        <v>0</v>
      </c>
      <c r="I66" s="489">
        <v>52478.12</v>
      </c>
      <c r="J66" s="419"/>
    </row>
    <row r="67" spans="1:10" x14ac:dyDescent="0.3">
      <c r="A67" s="161">
        <v>59</v>
      </c>
      <c r="B67" s="502" t="s">
        <v>1276</v>
      </c>
      <c r="C67" s="488" t="s">
        <v>1277</v>
      </c>
      <c r="D67" s="488" t="s">
        <v>1278</v>
      </c>
      <c r="E67" s="489" t="s">
        <v>1241</v>
      </c>
      <c r="F67" s="489">
        <v>747.33</v>
      </c>
      <c r="G67" s="489">
        <v>747.33</v>
      </c>
      <c r="H67" s="489">
        <v>0</v>
      </c>
      <c r="I67" s="489">
        <v>747.33</v>
      </c>
      <c r="J67" s="419"/>
    </row>
    <row r="68" spans="1:10" x14ac:dyDescent="0.3">
      <c r="A68" s="161">
        <v>60</v>
      </c>
      <c r="B68" s="502" t="s">
        <v>1279</v>
      </c>
      <c r="C68" s="488" t="s">
        <v>1280</v>
      </c>
      <c r="D68" s="488" t="s">
        <v>1281</v>
      </c>
      <c r="E68" s="489" t="s">
        <v>1282</v>
      </c>
      <c r="F68" s="489">
        <v>65</v>
      </c>
      <c r="G68" s="489">
        <v>65</v>
      </c>
      <c r="H68" s="489">
        <v>0</v>
      </c>
      <c r="I68" s="489">
        <v>65</v>
      </c>
      <c r="J68" s="419"/>
    </row>
    <row r="69" spans="1:10" ht="45" x14ac:dyDescent="0.3">
      <c r="A69" s="161">
        <v>61</v>
      </c>
      <c r="B69" s="502" t="s">
        <v>1283</v>
      </c>
      <c r="C69" s="488" t="s">
        <v>1284</v>
      </c>
      <c r="D69" s="488" t="s">
        <v>1285</v>
      </c>
      <c r="E69" s="489" t="s">
        <v>1286</v>
      </c>
      <c r="F69" s="489">
        <v>80104.399999999994</v>
      </c>
      <c r="G69" s="489">
        <v>80104.399999999994</v>
      </c>
      <c r="H69" s="489">
        <v>0</v>
      </c>
      <c r="I69" s="489">
        <v>80104.399999999994</v>
      </c>
      <c r="J69" s="419"/>
    </row>
    <row r="70" spans="1:10" x14ac:dyDescent="0.3">
      <c r="A70" s="161">
        <v>62</v>
      </c>
      <c r="B70" s="502" t="s">
        <v>1287</v>
      </c>
      <c r="C70" s="488" t="s">
        <v>1288</v>
      </c>
      <c r="D70" s="488">
        <v>45001015655</v>
      </c>
      <c r="E70" s="489" t="s">
        <v>1289</v>
      </c>
      <c r="F70" s="489">
        <v>104.18</v>
      </c>
      <c r="G70" s="489">
        <v>104.18</v>
      </c>
      <c r="H70" s="489">
        <v>0</v>
      </c>
      <c r="I70" s="489">
        <v>104.18</v>
      </c>
      <c r="J70" s="419"/>
    </row>
    <row r="71" spans="1:10" x14ac:dyDescent="0.3">
      <c r="A71" s="161">
        <v>63</v>
      </c>
      <c r="B71" s="502" t="s">
        <v>1290</v>
      </c>
      <c r="C71" s="488" t="s">
        <v>1291</v>
      </c>
      <c r="D71" s="488" t="s">
        <v>1292</v>
      </c>
      <c r="E71" s="489" t="s">
        <v>1289</v>
      </c>
      <c r="F71" s="489">
        <v>0.35</v>
      </c>
      <c r="G71" s="489">
        <v>0.35</v>
      </c>
      <c r="H71" s="489">
        <v>0</v>
      </c>
      <c r="I71" s="489">
        <v>0.35</v>
      </c>
      <c r="J71" s="419"/>
    </row>
    <row r="72" spans="1:10" x14ac:dyDescent="0.3">
      <c r="A72" s="161">
        <v>64</v>
      </c>
      <c r="B72" s="502" t="s">
        <v>1293</v>
      </c>
      <c r="C72" s="488" t="s">
        <v>1294</v>
      </c>
      <c r="D72" s="488" t="s">
        <v>1295</v>
      </c>
      <c r="E72" s="489" t="s">
        <v>1289</v>
      </c>
      <c r="F72" s="489">
        <v>500</v>
      </c>
      <c r="G72" s="489">
        <v>500</v>
      </c>
      <c r="H72" s="489">
        <v>0</v>
      </c>
      <c r="I72" s="489">
        <v>500</v>
      </c>
      <c r="J72" s="419"/>
    </row>
    <row r="73" spans="1:10" x14ac:dyDescent="0.3">
      <c r="A73" s="161">
        <v>65</v>
      </c>
      <c r="B73" s="502" t="s">
        <v>1293</v>
      </c>
      <c r="C73" s="488" t="s">
        <v>1296</v>
      </c>
      <c r="D73" s="488" t="s">
        <v>1297</v>
      </c>
      <c r="E73" s="489" t="s">
        <v>1289</v>
      </c>
      <c r="F73" s="489">
        <v>625</v>
      </c>
      <c r="G73" s="489">
        <v>625</v>
      </c>
      <c r="H73" s="489">
        <v>0</v>
      </c>
      <c r="I73" s="489">
        <v>625</v>
      </c>
      <c r="J73" s="419"/>
    </row>
    <row r="74" spans="1:10" x14ac:dyDescent="0.3">
      <c r="A74" s="161">
        <v>66</v>
      </c>
      <c r="B74" s="502" t="s">
        <v>1293</v>
      </c>
      <c r="C74" s="488" t="s">
        <v>1298</v>
      </c>
      <c r="D74" s="488" t="s">
        <v>1299</v>
      </c>
      <c r="E74" s="489" t="s">
        <v>1289</v>
      </c>
      <c r="F74" s="489">
        <v>226.43</v>
      </c>
      <c r="G74" s="489">
        <v>226.43</v>
      </c>
      <c r="H74" s="489">
        <v>0</v>
      </c>
      <c r="I74" s="489">
        <v>226.43</v>
      </c>
      <c r="J74" s="419"/>
    </row>
    <row r="75" spans="1:10" x14ac:dyDescent="0.3">
      <c r="A75" s="161">
        <v>67</v>
      </c>
      <c r="B75" s="502" t="s">
        <v>1293</v>
      </c>
      <c r="C75" s="488" t="s">
        <v>1300</v>
      </c>
      <c r="D75" s="488" t="s">
        <v>1301</v>
      </c>
      <c r="E75" s="489" t="s">
        <v>1289</v>
      </c>
      <c r="F75" s="489">
        <v>563</v>
      </c>
      <c r="G75" s="489">
        <v>563</v>
      </c>
      <c r="H75" s="489">
        <v>0</v>
      </c>
      <c r="I75" s="489">
        <v>563</v>
      </c>
      <c r="J75" s="419"/>
    </row>
    <row r="76" spans="1:10" x14ac:dyDescent="0.3">
      <c r="A76" s="161">
        <v>68</v>
      </c>
      <c r="B76" s="502" t="s">
        <v>1293</v>
      </c>
      <c r="C76" s="488" t="s">
        <v>1302</v>
      </c>
      <c r="D76" s="488" t="s">
        <v>1303</v>
      </c>
      <c r="E76" s="489" t="s">
        <v>1289</v>
      </c>
      <c r="F76" s="489">
        <v>500</v>
      </c>
      <c r="G76" s="489">
        <v>500</v>
      </c>
      <c r="H76" s="489">
        <v>0</v>
      </c>
      <c r="I76" s="489">
        <v>500</v>
      </c>
      <c r="J76" s="419"/>
    </row>
    <row r="77" spans="1:10" x14ac:dyDescent="0.3">
      <c r="A77" s="161">
        <v>69</v>
      </c>
      <c r="B77" s="502" t="s">
        <v>1304</v>
      </c>
      <c r="C77" s="488" t="s">
        <v>792</v>
      </c>
      <c r="D77" s="488" t="s">
        <v>791</v>
      </c>
      <c r="E77" s="489" t="s">
        <v>1289</v>
      </c>
      <c r="F77" s="489">
        <v>3200</v>
      </c>
      <c r="G77" s="489">
        <v>3200</v>
      </c>
      <c r="H77" s="489">
        <v>0</v>
      </c>
      <c r="I77" s="489">
        <v>3200</v>
      </c>
      <c r="J77" s="419"/>
    </row>
    <row r="78" spans="1:10" x14ac:dyDescent="0.3">
      <c r="A78" s="161">
        <v>70</v>
      </c>
      <c r="B78" s="502" t="s">
        <v>1293</v>
      </c>
      <c r="C78" s="488" t="s">
        <v>1305</v>
      </c>
      <c r="D78" s="488" t="s">
        <v>1306</v>
      </c>
      <c r="E78" s="489" t="s">
        <v>1289</v>
      </c>
      <c r="F78" s="489">
        <v>1600</v>
      </c>
      <c r="G78" s="489">
        <v>1600</v>
      </c>
      <c r="H78" s="489">
        <v>0</v>
      </c>
      <c r="I78" s="489">
        <v>1600</v>
      </c>
      <c r="J78" s="419"/>
    </row>
    <row r="79" spans="1:10" x14ac:dyDescent="0.3">
      <c r="A79" s="161">
        <v>71</v>
      </c>
      <c r="B79" s="502" t="s">
        <v>1293</v>
      </c>
      <c r="C79" s="488" t="s">
        <v>1307</v>
      </c>
      <c r="D79" s="488">
        <v>61002014645</v>
      </c>
      <c r="E79" s="489" t="s">
        <v>1289</v>
      </c>
      <c r="F79" s="489">
        <v>522.54</v>
      </c>
      <c r="G79" s="489">
        <v>522.54</v>
      </c>
      <c r="H79" s="489">
        <v>0</v>
      </c>
      <c r="I79" s="489">
        <v>522.54</v>
      </c>
      <c r="J79" s="419"/>
    </row>
    <row r="80" spans="1:10" x14ac:dyDescent="0.3">
      <c r="A80" s="161">
        <v>72</v>
      </c>
      <c r="B80" s="502" t="s">
        <v>1293</v>
      </c>
      <c r="C80" s="488" t="s">
        <v>1308</v>
      </c>
      <c r="D80" s="488" t="s">
        <v>1309</v>
      </c>
      <c r="E80" s="489" t="s">
        <v>1289</v>
      </c>
      <c r="F80" s="489">
        <v>873</v>
      </c>
      <c r="G80" s="489">
        <v>873</v>
      </c>
      <c r="H80" s="489">
        <v>0</v>
      </c>
      <c r="I80" s="489">
        <v>873</v>
      </c>
      <c r="J80" s="419"/>
    </row>
    <row r="81" spans="1:10" x14ac:dyDescent="0.3">
      <c r="A81" s="161">
        <v>73</v>
      </c>
      <c r="B81" s="502" t="s">
        <v>1293</v>
      </c>
      <c r="C81" s="488" t="s">
        <v>1310</v>
      </c>
      <c r="D81" s="488" t="s">
        <v>1311</v>
      </c>
      <c r="E81" s="489" t="s">
        <v>1289</v>
      </c>
      <c r="F81" s="489">
        <v>870.9</v>
      </c>
      <c r="G81" s="489">
        <v>870.9</v>
      </c>
      <c r="H81" s="489">
        <v>0</v>
      </c>
      <c r="I81" s="489">
        <v>870.9</v>
      </c>
      <c r="J81" s="419"/>
    </row>
    <row r="82" spans="1:10" x14ac:dyDescent="0.3">
      <c r="A82" s="161">
        <v>74</v>
      </c>
      <c r="B82" s="502" t="s">
        <v>1293</v>
      </c>
      <c r="C82" s="488" t="s">
        <v>1312</v>
      </c>
      <c r="D82" s="488" t="s">
        <v>1313</v>
      </c>
      <c r="E82" s="489" t="s">
        <v>1289</v>
      </c>
      <c r="F82" s="489">
        <v>500</v>
      </c>
      <c r="G82" s="489">
        <v>500</v>
      </c>
      <c r="H82" s="489">
        <v>0</v>
      </c>
      <c r="I82" s="489">
        <v>500</v>
      </c>
      <c r="J82" s="419"/>
    </row>
    <row r="83" spans="1:10" x14ac:dyDescent="0.3">
      <c r="A83" s="161">
        <v>75</v>
      </c>
      <c r="B83" s="502" t="s">
        <v>1293</v>
      </c>
      <c r="C83" s="488" t="s">
        <v>1314</v>
      </c>
      <c r="D83" s="488" t="s">
        <v>1315</v>
      </c>
      <c r="E83" s="489" t="s">
        <v>1289</v>
      </c>
      <c r="F83" s="489">
        <v>200</v>
      </c>
      <c r="G83" s="489">
        <v>200</v>
      </c>
      <c r="H83" s="489">
        <v>0</v>
      </c>
      <c r="I83" s="489">
        <v>200</v>
      </c>
      <c r="J83" s="419"/>
    </row>
    <row r="84" spans="1:10" ht="45" x14ac:dyDescent="0.3">
      <c r="A84" s="161">
        <v>76</v>
      </c>
      <c r="B84" s="502" t="s">
        <v>1316</v>
      </c>
      <c r="C84" s="488" t="s">
        <v>1317</v>
      </c>
      <c r="D84" s="488" t="s">
        <v>1318</v>
      </c>
      <c r="E84" s="489" t="s">
        <v>1319</v>
      </c>
      <c r="F84" s="489">
        <v>180</v>
      </c>
      <c r="G84" s="489">
        <v>180</v>
      </c>
      <c r="H84" s="489">
        <v>0</v>
      </c>
      <c r="I84" s="489">
        <v>180</v>
      </c>
      <c r="J84" s="419"/>
    </row>
    <row r="85" spans="1:10" ht="45" x14ac:dyDescent="0.3">
      <c r="A85" s="161">
        <v>77</v>
      </c>
      <c r="B85" s="502">
        <v>43136</v>
      </c>
      <c r="C85" s="488" t="s">
        <v>1320</v>
      </c>
      <c r="D85" s="488">
        <v>242272303</v>
      </c>
      <c r="E85" s="489" t="s">
        <v>1321</v>
      </c>
      <c r="F85" s="489">
        <v>200</v>
      </c>
      <c r="G85" s="489">
        <v>200</v>
      </c>
      <c r="H85" s="489">
        <v>0</v>
      </c>
      <c r="I85" s="489">
        <v>200</v>
      </c>
      <c r="J85" s="419"/>
    </row>
    <row r="86" spans="1:10" ht="30" x14ac:dyDescent="0.3">
      <c r="A86" s="161">
        <v>78</v>
      </c>
      <c r="B86" s="502"/>
      <c r="C86" s="488" t="s">
        <v>1322</v>
      </c>
      <c r="D86" s="488">
        <v>205150655</v>
      </c>
      <c r="E86" s="489" t="s">
        <v>1323</v>
      </c>
      <c r="F86" s="489">
        <v>211</v>
      </c>
      <c r="G86" s="489">
        <v>211</v>
      </c>
      <c r="H86" s="489">
        <v>0</v>
      </c>
      <c r="I86" s="489">
        <v>211</v>
      </c>
      <c r="J86" s="419"/>
    </row>
    <row r="87" spans="1:10" ht="45" x14ac:dyDescent="0.3">
      <c r="A87" s="161">
        <v>79</v>
      </c>
      <c r="B87" s="502">
        <v>43564</v>
      </c>
      <c r="C87" s="488" t="s">
        <v>1324</v>
      </c>
      <c r="D87" s="488">
        <v>406046844</v>
      </c>
      <c r="E87" s="489" t="s">
        <v>1325</v>
      </c>
      <c r="F87" s="489">
        <v>7050</v>
      </c>
      <c r="G87" s="489">
        <v>7050</v>
      </c>
      <c r="H87" s="489">
        <v>0</v>
      </c>
      <c r="I87" s="489">
        <v>7050</v>
      </c>
      <c r="J87" s="419"/>
    </row>
    <row r="88" spans="1:10" ht="30" x14ac:dyDescent="0.3">
      <c r="A88" s="161">
        <v>80</v>
      </c>
      <c r="B88" s="502">
        <v>43558</v>
      </c>
      <c r="C88" s="488" t="s">
        <v>1326</v>
      </c>
      <c r="D88" s="488">
        <v>404379294</v>
      </c>
      <c r="E88" s="489" t="s">
        <v>1257</v>
      </c>
      <c r="F88" s="489">
        <v>51491.1</v>
      </c>
      <c r="G88" s="489">
        <v>51491.1</v>
      </c>
      <c r="H88" s="489">
        <v>0</v>
      </c>
      <c r="I88" s="489">
        <v>51491.1</v>
      </c>
      <c r="J88" s="419"/>
    </row>
    <row r="89" spans="1:10" ht="45" x14ac:dyDescent="0.3">
      <c r="A89" s="161">
        <v>81</v>
      </c>
      <c r="B89" s="502">
        <v>43563</v>
      </c>
      <c r="C89" s="488" t="s">
        <v>1327</v>
      </c>
      <c r="D89" s="488">
        <v>404452800</v>
      </c>
      <c r="E89" s="489" t="s">
        <v>1286</v>
      </c>
      <c r="F89" s="489">
        <v>167700</v>
      </c>
      <c r="G89" s="489">
        <v>167700</v>
      </c>
      <c r="H89" s="489">
        <v>0</v>
      </c>
      <c r="I89" s="489">
        <v>167700</v>
      </c>
      <c r="J89" s="419"/>
    </row>
    <row r="90" spans="1:10" ht="30" x14ac:dyDescent="0.3">
      <c r="A90" s="161">
        <v>82</v>
      </c>
      <c r="B90" s="502">
        <v>43563</v>
      </c>
      <c r="C90" s="488" t="s">
        <v>1328</v>
      </c>
      <c r="D90" s="488">
        <v>406106155</v>
      </c>
      <c r="E90" s="489" t="s">
        <v>1329</v>
      </c>
      <c r="F90" s="489">
        <v>28325.61</v>
      </c>
      <c r="G90" s="489">
        <v>28325.61</v>
      </c>
      <c r="H90" s="489">
        <v>0</v>
      </c>
      <c r="I90" s="489">
        <v>28325.61</v>
      </c>
      <c r="J90" s="419"/>
    </row>
    <row r="91" spans="1:10" x14ac:dyDescent="0.3">
      <c r="A91" s="161">
        <v>83</v>
      </c>
      <c r="B91" s="502">
        <v>43485</v>
      </c>
      <c r="C91" s="488" t="s">
        <v>540</v>
      </c>
      <c r="D91" s="488" t="s">
        <v>539</v>
      </c>
      <c r="E91" s="489" t="s">
        <v>1241</v>
      </c>
      <c r="F91" s="489">
        <v>3375.88</v>
      </c>
      <c r="G91" s="489">
        <v>3375.88</v>
      </c>
      <c r="H91" s="489" t="s">
        <v>1766</v>
      </c>
      <c r="I91" s="489">
        <v>3375.88</v>
      </c>
      <c r="J91" s="419"/>
    </row>
    <row r="92" spans="1:10" x14ac:dyDescent="0.3">
      <c r="A92" s="161">
        <v>84</v>
      </c>
      <c r="B92" s="502">
        <v>43524</v>
      </c>
      <c r="C92" s="488" t="s">
        <v>548</v>
      </c>
      <c r="D92" s="488" t="s">
        <v>547</v>
      </c>
      <c r="E92" s="489" t="s">
        <v>1241</v>
      </c>
      <c r="F92" s="489">
        <v>2700.7</v>
      </c>
      <c r="G92" s="489">
        <v>2700.7</v>
      </c>
      <c r="H92" s="489" t="s">
        <v>1766</v>
      </c>
      <c r="I92" s="489">
        <v>2700.7</v>
      </c>
      <c r="J92" s="419"/>
    </row>
    <row r="93" spans="1:10" x14ac:dyDescent="0.3">
      <c r="A93" s="161">
        <v>85</v>
      </c>
      <c r="B93" s="502">
        <v>43485</v>
      </c>
      <c r="C93" s="488" t="s">
        <v>552</v>
      </c>
      <c r="D93" s="488" t="s">
        <v>551</v>
      </c>
      <c r="E93" s="489" t="s">
        <v>1241</v>
      </c>
      <c r="F93" s="489">
        <v>3750</v>
      </c>
      <c r="G93" s="489">
        <v>3750</v>
      </c>
      <c r="H93" s="489" t="s">
        <v>1766</v>
      </c>
      <c r="I93" s="489">
        <v>3750</v>
      </c>
      <c r="J93" s="419"/>
    </row>
    <row r="94" spans="1:10" x14ac:dyDescent="0.3">
      <c r="A94" s="161">
        <v>86</v>
      </c>
      <c r="B94" s="502">
        <v>43485</v>
      </c>
      <c r="C94" s="488" t="s">
        <v>556</v>
      </c>
      <c r="D94" s="488" t="s">
        <v>555</v>
      </c>
      <c r="E94" s="489" t="s">
        <v>1241</v>
      </c>
      <c r="F94" s="489">
        <v>2194.33</v>
      </c>
      <c r="G94" s="489">
        <v>2194.33</v>
      </c>
      <c r="H94" s="489" t="s">
        <v>1766</v>
      </c>
      <c r="I94" s="489">
        <v>2194.33</v>
      </c>
      <c r="J94" s="419"/>
    </row>
    <row r="95" spans="1:10" x14ac:dyDescent="0.3">
      <c r="A95" s="161">
        <v>87</v>
      </c>
      <c r="B95" s="502">
        <v>43485</v>
      </c>
      <c r="C95" s="488" t="s">
        <v>558</v>
      </c>
      <c r="D95" s="488" t="s">
        <v>557</v>
      </c>
      <c r="E95" s="489" t="s">
        <v>1241</v>
      </c>
      <c r="F95" s="489">
        <v>2194.33</v>
      </c>
      <c r="G95" s="489">
        <v>2194.33</v>
      </c>
      <c r="H95" s="489" t="s">
        <v>1766</v>
      </c>
      <c r="I95" s="489">
        <v>2194.33</v>
      </c>
      <c r="J95" s="419"/>
    </row>
    <row r="96" spans="1:10" x14ac:dyDescent="0.3">
      <c r="A96" s="161">
        <v>88</v>
      </c>
      <c r="B96" s="502">
        <v>43485</v>
      </c>
      <c r="C96" s="488" t="s">
        <v>562</v>
      </c>
      <c r="D96" s="488" t="s">
        <v>561</v>
      </c>
      <c r="E96" s="489" t="s">
        <v>1241</v>
      </c>
      <c r="F96" s="489">
        <v>4051.05</v>
      </c>
      <c r="G96" s="489">
        <v>4051.05</v>
      </c>
      <c r="H96" s="489" t="s">
        <v>1766</v>
      </c>
      <c r="I96" s="489">
        <v>4051.05</v>
      </c>
      <c r="J96" s="419"/>
    </row>
    <row r="97" spans="1:10" x14ac:dyDescent="0.3">
      <c r="A97" s="161">
        <v>89</v>
      </c>
      <c r="B97" s="502">
        <v>43485</v>
      </c>
      <c r="C97" s="488" t="s">
        <v>570</v>
      </c>
      <c r="D97" s="488" t="s">
        <v>569</v>
      </c>
      <c r="E97" s="489" t="s">
        <v>1241</v>
      </c>
      <c r="F97" s="489">
        <v>2700.7</v>
      </c>
      <c r="G97" s="489">
        <v>2700.7</v>
      </c>
      <c r="H97" s="489" t="s">
        <v>1766</v>
      </c>
      <c r="I97" s="489">
        <v>2700.7</v>
      </c>
      <c r="J97" s="419"/>
    </row>
    <row r="98" spans="1:10" x14ac:dyDescent="0.3">
      <c r="A98" s="161">
        <v>90</v>
      </c>
      <c r="B98" s="502">
        <v>43485</v>
      </c>
      <c r="C98" s="488" t="s">
        <v>574</v>
      </c>
      <c r="D98" s="488" t="s">
        <v>573</v>
      </c>
      <c r="E98" s="489" t="s">
        <v>1241</v>
      </c>
      <c r="F98" s="489">
        <v>4051.05</v>
      </c>
      <c r="G98" s="489">
        <v>4051.05</v>
      </c>
      <c r="H98" s="489" t="s">
        <v>1766</v>
      </c>
      <c r="I98" s="489">
        <v>4051.05</v>
      </c>
      <c r="J98" s="419"/>
    </row>
    <row r="99" spans="1:10" x14ac:dyDescent="0.3">
      <c r="A99" s="161">
        <v>91</v>
      </c>
      <c r="B99" s="502">
        <v>43524</v>
      </c>
      <c r="C99" s="488" t="s">
        <v>577</v>
      </c>
      <c r="D99" s="488">
        <v>36001011819</v>
      </c>
      <c r="E99" s="489" t="s">
        <v>1241</v>
      </c>
      <c r="F99" s="489">
        <v>1250</v>
      </c>
      <c r="G99" s="489">
        <v>1250</v>
      </c>
      <c r="H99" s="489" t="s">
        <v>1766</v>
      </c>
      <c r="I99" s="489">
        <v>1250</v>
      </c>
      <c r="J99" s="419"/>
    </row>
    <row r="100" spans="1:10" x14ac:dyDescent="0.3">
      <c r="A100" s="161">
        <v>92</v>
      </c>
      <c r="B100" s="502">
        <v>43485</v>
      </c>
      <c r="C100" s="488" t="s">
        <v>581</v>
      </c>
      <c r="D100" s="488" t="s">
        <v>580</v>
      </c>
      <c r="E100" s="489" t="s">
        <v>1241</v>
      </c>
      <c r="F100" s="489">
        <v>750</v>
      </c>
      <c r="G100" s="489">
        <v>750</v>
      </c>
      <c r="H100" s="489" t="s">
        <v>1766</v>
      </c>
      <c r="I100" s="489">
        <v>750</v>
      </c>
      <c r="J100" s="419"/>
    </row>
    <row r="101" spans="1:10" x14ac:dyDescent="0.3">
      <c r="A101" s="161">
        <v>93</v>
      </c>
      <c r="B101" s="502">
        <v>43485</v>
      </c>
      <c r="C101" s="488" t="s">
        <v>589</v>
      </c>
      <c r="D101" s="488" t="s">
        <v>588</v>
      </c>
      <c r="E101" s="489" t="s">
        <v>1241</v>
      </c>
      <c r="F101" s="489">
        <v>781.25</v>
      </c>
      <c r="G101" s="489">
        <v>781.25</v>
      </c>
      <c r="H101" s="489" t="s">
        <v>1766</v>
      </c>
      <c r="I101" s="489">
        <v>781.25</v>
      </c>
      <c r="J101" s="419"/>
    </row>
    <row r="102" spans="1:10" x14ac:dyDescent="0.3">
      <c r="A102" s="161">
        <v>94</v>
      </c>
      <c r="B102" s="502">
        <v>43485</v>
      </c>
      <c r="C102" s="488" t="s">
        <v>592</v>
      </c>
      <c r="D102" s="488">
        <v>25001000163</v>
      </c>
      <c r="E102" s="489" t="s">
        <v>1241</v>
      </c>
      <c r="F102" s="489">
        <v>675.18</v>
      </c>
      <c r="G102" s="489">
        <v>675.18</v>
      </c>
      <c r="H102" s="489" t="s">
        <v>1766</v>
      </c>
      <c r="I102" s="489">
        <v>675.18</v>
      </c>
      <c r="J102" s="419"/>
    </row>
    <row r="103" spans="1:10" x14ac:dyDescent="0.3">
      <c r="A103" s="161">
        <v>95</v>
      </c>
      <c r="B103" s="502">
        <v>43485</v>
      </c>
      <c r="C103" s="488" t="s">
        <v>596</v>
      </c>
      <c r="D103" s="488" t="s">
        <v>595</v>
      </c>
      <c r="E103" s="489" t="s">
        <v>1241</v>
      </c>
      <c r="F103" s="489">
        <v>300</v>
      </c>
      <c r="G103" s="489">
        <v>300</v>
      </c>
      <c r="H103" s="489" t="s">
        <v>1766</v>
      </c>
      <c r="I103" s="489">
        <v>300</v>
      </c>
      <c r="J103" s="419"/>
    </row>
    <row r="104" spans="1:10" x14ac:dyDescent="0.3">
      <c r="A104" s="161">
        <v>96</v>
      </c>
      <c r="B104" s="502">
        <v>43485</v>
      </c>
      <c r="C104" s="488" t="s">
        <v>600</v>
      </c>
      <c r="D104" s="488" t="s">
        <v>599</v>
      </c>
      <c r="E104" s="489" t="s">
        <v>1241</v>
      </c>
      <c r="F104" s="489">
        <v>900</v>
      </c>
      <c r="G104" s="489">
        <v>900</v>
      </c>
      <c r="H104" s="489" t="s">
        <v>1766</v>
      </c>
      <c r="I104" s="489">
        <v>900</v>
      </c>
      <c r="J104" s="419"/>
    </row>
    <row r="105" spans="1:10" x14ac:dyDescent="0.3">
      <c r="A105" s="161">
        <v>97</v>
      </c>
      <c r="B105" s="502">
        <v>43485</v>
      </c>
      <c r="C105" s="488" t="s">
        <v>604</v>
      </c>
      <c r="D105" s="488" t="s">
        <v>603</v>
      </c>
      <c r="E105" s="489" t="s">
        <v>1241</v>
      </c>
      <c r="F105" s="489">
        <v>700</v>
      </c>
      <c r="G105" s="489">
        <v>700</v>
      </c>
      <c r="H105" s="489" t="s">
        <v>1766</v>
      </c>
      <c r="I105" s="489">
        <v>700</v>
      </c>
      <c r="J105" s="419"/>
    </row>
    <row r="106" spans="1:10" x14ac:dyDescent="0.3">
      <c r="A106" s="161">
        <v>98</v>
      </c>
      <c r="B106" s="502">
        <v>43485</v>
      </c>
      <c r="C106" s="488" t="s">
        <v>608</v>
      </c>
      <c r="D106" s="488" t="s">
        <v>607</v>
      </c>
      <c r="E106" s="489" t="s">
        <v>1241</v>
      </c>
      <c r="F106" s="489">
        <v>1000</v>
      </c>
      <c r="G106" s="489">
        <v>1000</v>
      </c>
      <c r="H106" s="489" t="s">
        <v>1766</v>
      </c>
      <c r="I106" s="489">
        <v>1000</v>
      </c>
      <c r="J106" s="419"/>
    </row>
    <row r="107" spans="1:10" x14ac:dyDescent="0.3">
      <c r="A107" s="161">
        <v>99</v>
      </c>
      <c r="B107" s="502">
        <v>43485</v>
      </c>
      <c r="C107" s="488" t="s">
        <v>612</v>
      </c>
      <c r="D107" s="488" t="s">
        <v>611</v>
      </c>
      <c r="E107" s="489" t="s">
        <v>1241</v>
      </c>
      <c r="F107" s="489">
        <v>625</v>
      </c>
      <c r="G107" s="489">
        <v>625</v>
      </c>
      <c r="H107" s="489" t="s">
        <v>1766</v>
      </c>
      <c r="I107" s="489">
        <v>625</v>
      </c>
      <c r="J107" s="419"/>
    </row>
    <row r="108" spans="1:10" x14ac:dyDescent="0.3">
      <c r="A108" s="161">
        <v>100</v>
      </c>
      <c r="B108" s="502">
        <v>43485</v>
      </c>
      <c r="C108" s="488" t="s">
        <v>616</v>
      </c>
      <c r="D108" s="488" t="s">
        <v>615</v>
      </c>
      <c r="E108" s="489" t="s">
        <v>1241</v>
      </c>
      <c r="F108" s="489">
        <v>400</v>
      </c>
      <c r="G108" s="489">
        <v>400</v>
      </c>
      <c r="H108" s="489" t="s">
        <v>1766</v>
      </c>
      <c r="I108" s="489">
        <v>400</v>
      </c>
      <c r="J108" s="419"/>
    </row>
    <row r="109" spans="1:10" x14ac:dyDescent="0.3">
      <c r="A109" s="161">
        <v>101</v>
      </c>
      <c r="B109" s="502">
        <v>43485</v>
      </c>
      <c r="C109" s="488" t="s">
        <v>618</v>
      </c>
      <c r="D109" s="488" t="s">
        <v>617</v>
      </c>
      <c r="E109" s="489" t="s">
        <v>1241</v>
      </c>
      <c r="F109" s="489">
        <v>400</v>
      </c>
      <c r="G109" s="489">
        <v>400</v>
      </c>
      <c r="H109" s="489" t="s">
        <v>1766</v>
      </c>
      <c r="I109" s="489">
        <v>400</v>
      </c>
      <c r="J109" s="419"/>
    </row>
    <row r="110" spans="1:10" x14ac:dyDescent="0.3">
      <c r="A110" s="161">
        <v>102</v>
      </c>
      <c r="B110" s="502">
        <v>43485</v>
      </c>
      <c r="C110" s="488" t="s">
        <v>622</v>
      </c>
      <c r="D110" s="488" t="s">
        <v>621</v>
      </c>
      <c r="E110" s="489" t="s">
        <v>1241</v>
      </c>
      <c r="F110" s="489">
        <v>562.5</v>
      </c>
      <c r="G110" s="489">
        <v>562.5</v>
      </c>
      <c r="H110" s="489" t="s">
        <v>1766</v>
      </c>
      <c r="I110" s="489">
        <v>562.5</v>
      </c>
      <c r="J110" s="419"/>
    </row>
    <row r="111" spans="1:10" x14ac:dyDescent="0.3">
      <c r="A111" s="161">
        <v>103</v>
      </c>
      <c r="B111" s="502">
        <v>43485</v>
      </c>
      <c r="C111" s="488" t="s">
        <v>626</v>
      </c>
      <c r="D111" s="488" t="s">
        <v>625</v>
      </c>
      <c r="E111" s="489" t="s">
        <v>1241</v>
      </c>
      <c r="F111" s="489">
        <v>750</v>
      </c>
      <c r="G111" s="489">
        <v>750</v>
      </c>
      <c r="H111" s="489" t="s">
        <v>1766</v>
      </c>
      <c r="I111" s="489">
        <v>750</v>
      </c>
      <c r="J111" s="419"/>
    </row>
    <row r="112" spans="1:10" x14ac:dyDescent="0.3">
      <c r="A112" s="161">
        <v>104</v>
      </c>
      <c r="B112" s="502">
        <v>43485</v>
      </c>
      <c r="C112" s="488" t="s">
        <v>630</v>
      </c>
      <c r="D112" s="488" t="s">
        <v>629</v>
      </c>
      <c r="E112" s="489" t="s">
        <v>1241</v>
      </c>
      <c r="F112" s="489">
        <v>1250</v>
      </c>
      <c r="G112" s="489">
        <v>1250</v>
      </c>
      <c r="H112" s="489" t="s">
        <v>1766</v>
      </c>
      <c r="I112" s="489">
        <v>1250</v>
      </c>
      <c r="J112" s="419"/>
    </row>
    <row r="113" spans="1:10" x14ac:dyDescent="0.3">
      <c r="A113" s="161">
        <v>105</v>
      </c>
      <c r="B113" s="502">
        <v>43485</v>
      </c>
      <c r="C113" s="488" t="s">
        <v>633</v>
      </c>
      <c r="D113" s="488">
        <v>60001129329</v>
      </c>
      <c r="E113" s="489" t="s">
        <v>1241</v>
      </c>
      <c r="F113" s="489">
        <v>875</v>
      </c>
      <c r="G113" s="489">
        <v>875</v>
      </c>
      <c r="H113" s="489" t="s">
        <v>1766</v>
      </c>
      <c r="I113" s="489">
        <v>875</v>
      </c>
      <c r="J113" s="419"/>
    </row>
    <row r="114" spans="1:10" x14ac:dyDescent="0.3">
      <c r="A114" s="161">
        <v>106</v>
      </c>
      <c r="B114" s="502">
        <v>43528</v>
      </c>
      <c r="C114" s="488" t="s">
        <v>637</v>
      </c>
      <c r="D114" s="488" t="s">
        <v>636</v>
      </c>
      <c r="E114" s="489" t="s">
        <v>1241</v>
      </c>
      <c r="F114" s="489">
        <v>1500</v>
      </c>
      <c r="G114" s="489">
        <v>1500</v>
      </c>
      <c r="H114" s="489" t="s">
        <v>1766</v>
      </c>
      <c r="I114" s="489">
        <v>1500</v>
      </c>
      <c r="J114" s="419"/>
    </row>
    <row r="115" spans="1:10" x14ac:dyDescent="0.3">
      <c r="A115" s="161">
        <v>107</v>
      </c>
      <c r="B115" s="502">
        <v>43524</v>
      </c>
      <c r="C115" s="488" t="s">
        <v>641</v>
      </c>
      <c r="D115" s="488" t="s">
        <v>640</v>
      </c>
      <c r="E115" s="489" t="s">
        <v>1241</v>
      </c>
      <c r="F115" s="489">
        <v>875</v>
      </c>
      <c r="G115" s="489">
        <v>875</v>
      </c>
      <c r="H115" s="489" t="s">
        <v>1766</v>
      </c>
      <c r="I115" s="489">
        <v>875</v>
      </c>
      <c r="J115" s="419"/>
    </row>
    <row r="116" spans="1:10" x14ac:dyDescent="0.3">
      <c r="A116" s="161">
        <v>108</v>
      </c>
      <c r="B116" s="502">
        <v>43485</v>
      </c>
      <c r="C116" s="488" t="s">
        <v>645</v>
      </c>
      <c r="D116" s="488" t="s">
        <v>644</v>
      </c>
      <c r="E116" s="489" t="s">
        <v>1241</v>
      </c>
      <c r="F116" s="489">
        <v>1000</v>
      </c>
      <c r="G116" s="489">
        <v>1000</v>
      </c>
      <c r="H116" s="489" t="s">
        <v>1766</v>
      </c>
      <c r="I116" s="489">
        <v>1000</v>
      </c>
      <c r="J116" s="419"/>
    </row>
    <row r="117" spans="1:10" x14ac:dyDescent="0.3">
      <c r="A117" s="161">
        <v>109</v>
      </c>
      <c r="B117" s="502">
        <v>43485</v>
      </c>
      <c r="C117" s="488" t="s">
        <v>648</v>
      </c>
      <c r="D117" s="488">
        <v>24001004130</v>
      </c>
      <c r="E117" s="489" t="s">
        <v>1241</v>
      </c>
      <c r="F117" s="489">
        <v>500</v>
      </c>
      <c r="G117" s="489">
        <v>500</v>
      </c>
      <c r="H117" s="489" t="s">
        <v>1766</v>
      </c>
      <c r="I117" s="489">
        <v>500</v>
      </c>
      <c r="J117" s="419"/>
    </row>
    <row r="118" spans="1:10" x14ac:dyDescent="0.3">
      <c r="A118" s="161">
        <v>110</v>
      </c>
      <c r="B118" s="502">
        <v>43485</v>
      </c>
      <c r="C118" s="488" t="s">
        <v>652</v>
      </c>
      <c r="D118" s="488" t="s">
        <v>651</v>
      </c>
      <c r="E118" s="489" t="s">
        <v>1241</v>
      </c>
      <c r="F118" s="489">
        <v>2000</v>
      </c>
      <c r="G118" s="489">
        <v>2000</v>
      </c>
      <c r="H118" s="489" t="s">
        <v>1766</v>
      </c>
      <c r="I118" s="489">
        <v>2000</v>
      </c>
      <c r="J118" s="419"/>
    </row>
    <row r="119" spans="1:10" x14ac:dyDescent="0.3">
      <c r="A119" s="161">
        <v>111</v>
      </c>
      <c r="B119" s="502">
        <v>43485</v>
      </c>
      <c r="C119" s="488" t="s">
        <v>656</v>
      </c>
      <c r="D119" s="488" t="s">
        <v>655</v>
      </c>
      <c r="E119" s="489" t="s">
        <v>1241</v>
      </c>
      <c r="F119" s="489">
        <v>500</v>
      </c>
      <c r="G119" s="489">
        <v>500</v>
      </c>
      <c r="H119" s="489" t="s">
        <v>1766</v>
      </c>
      <c r="I119" s="489">
        <v>500</v>
      </c>
      <c r="J119" s="419"/>
    </row>
    <row r="120" spans="1:10" x14ac:dyDescent="0.3">
      <c r="A120" s="161">
        <v>112</v>
      </c>
      <c r="B120" s="502">
        <v>43485</v>
      </c>
      <c r="C120" s="488" t="s">
        <v>660</v>
      </c>
      <c r="D120" s="488" t="s">
        <v>659</v>
      </c>
      <c r="E120" s="489" t="s">
        <v>1241</v>
      </c>
      <c r="F120" s="489">
        <v>1250</v>
      </c>
      <c r="G120" s="489">
        <v>1250</v>
      </c>
      <c r="H120" s="489" t="s">
        <v>1766</v>
      </c>
      <c r="I120" s="489">
        <v>1250</v>
      </c>
      <c r="J120" s="419"/>
    </row>
    <row r="121" spans="1:10" x14ac:dyDescent="0.3">
      <c r="A121" s="161">
        <v>113</v>
      </c>
      <c r="B121" s="502">
        <v>43485</v>
      </c>
      <c r="C121" s="488" t="s">
        <v>664</v>
      </c>
      <c r="D121" s="488" t="s">
        <v>663</v>
      </c>
      <c r="E121" s="489" t="s">
        <v>1241</v>
      </c>
      <c r="F121" s="489">
        <v>800</v>
      </c>
      <c r="G121" s="489">
        <v>800</v>
      </c>
      <c r="H121" s="489" t="s">
        <v>1766</v>
      </c>
      <c r="I121" s="489">
        <v>800</v>
      </c>
      <c r="J121" s="419"/>
    </row>
    <row r="122" spans="1:10" x14ac:dyDescent="0.3">
      <c r="A122" s="161">
        <v>114</v>
      </c>
      <c r="B122" s="502">
        <v>43485</v>
      </c>
      <c r="C122" s="488" t="s">
        <v>667</v>
      </c>
      <c r="D122" s="488">
        <v>47001000294</v>
      </c>
      <c r="E122" s="489" t="s">
        <v>1241</v>
      </c>
      <c r="F122" s="489">
        <v>800</v>
      </c>
      <c r="G122" s="489">
        <v>800</v>
      </c>
      <c r="H122" s="489" t="s">
        <v>1766</v>
      </c>
      <c r="I122" s="489">
        <v>800</v>
      </c>
      <c r="J122" s="419"/>
    </row>
    <row r="123" spans="1:10" x14ac:dyDescent="0.3">
      <c r="A123" s="161">
        <v>115</v>
      </c>
      <c r="B123" s="502">
        <v>43485</v>
      </c>
      <c r="C123" s="488" t="s">
        <v>671</v>
      </c>
      <c r="D123" s="488" t="s">
        <v>670</v>
      </c>
      <c r="E123" s="489" t="s">
        <v>1241</v>
      </c>
      <c r="F123" s="489">
        <v>625</v>
      </c>
      <c r="G123" s="489">
        <v>625</v>
      </c>
      <c r="H123" s="489" t="s">
        <v>1766</v>
      </c>
      <c r="I123" s="489">
        <v>625</v>
      </c>
      <c r="J123" s="419"/>
    </row>
    <row r="124" spans="1:10" x14ac:dyDescent="0.3">
      <c r="A124" s="161">
        <v>116</v>
      </c>
      <c r="B124" s="502">
        <v>43485</v>
      </c>
      <c r="C124" s="488" t="s">
        <v>674</v>
      </c>
      <c r="D124" s="488">
        <v>47001003904</v>
      </c>
      <c r="E124" s="489" t="s">
        <v>1241</v>
      </c>
      <c r="F124" s="489">
        <v>400</v>
      </c>
      <c r="G124" s="489">
        <v>400</v>
      </c>
      <c r="H124" s="489" t="s">
        <v>1766</v>
      </c>
      <c r="I124" s="489">
        <v>400</v>
      </c>
      <c r="J124" s="419"/>
    </row>
    <row r="125" spans="1:10" x14ac:dyDescent="0.3">
      <c r="A125" s="161">
        <v>117</v>
      </c>
      <c r="B125" s="502">
        <v>43485</v>
      </c>
      <c r="C125" s="488" t="s">
        <v>1767</v>
      </c>
      <c r="D125" s="488" t="s">
        <v>677</v>
      </c>
      <c r="E125" s="489" t="s">
        <v>1241</v>
      </c>
      <c r="F125" s="489">
        <v>1250</v>
      </c>
      <c r="G125" s="489">
        <v>1250</v>
      </c>
      <c r="H125" s="489" t="s">
        <v>1766</v>
      </c>
      <c r="I125" s="489">
        <v>1250</v>
      </c>
      <c r="J125" s="419"/>
    </row>
    <row r="126" spans="1:10" x14ac:dyDescent="0.3">
      <c r="A126" s="161">
        <v>118</v>
      </c>
      <c r="B126" s="502">
        <v>43485</v>
      </c>
      <c r="C126" s="488" t="s">
        <v>682</v>
      </c>
      <c r="D126" s="488" t="s">
        <v>681</v>
      </c>
      <c r="E126" s="489" t="s">
        <v>1241</v>
      </c>
      <c r="F126" s="489">
        <v>1250</v>
      </c>
      <c r="G126" s="489">
        <v>1250</v>
      </c>
      <c r="H126" s="489" t="s">
        <v>1766</v>
      </c>
      <c r="I126" s="489">
        <v>1250</v>
      </c>
      <c r="J126" s="419"/>
    </row>
    <row r="127" spans="1:10" x14ac:dyDescent="0.3">
      <c r="A127" s="161">
        <v>119</v>
      </c>
      <c r="B127" s="502">
        <v>43539</v>
      </c>
      <c r="C127" s="488" t="s">
        <v>1768</v>
      </c>
      <c r="D127" s="488" t="s">
        <v>685</v>
      </c>
      <c r="E127" s="489" t="s">
        <v>1241</v>
      </c>
      <c r="F127" s="489">
        <v>560</v>
      </c>
      <c r="G127" s="489">
        <v>560</v>
      </c>
      <c r="H127" s="489" t="s">
        <v>1766</v>
      </c>
      <c r="I127" s="489">
        <v>560</v>
      </c>
      <c r="J127" s="419"/>
    </row>
    <row r="128" spans="1:10" x14ac:dyDescent="0.3">
      <c r="A128" s="161">
        <v>120</v>
      </c>
      <c r="B128" s="502">
        <v>43485</v>
      </c>
      <c r="C128" s="488" t="s">
        <v>690</v>
      </c>
      <c r="D128" s="488" t="s">
        <v>689</v>
      </c>
      <c r="E128" s="489" t="s">
        <v>1241</v>
      </c>
      <c r="F128" s="489">
        <v>1875</v>
      </c>
      <c r="G128" s="489">
        <v>1875</v>
      </c>
      <c r="H128" s="489" t="s">
        <v>1766</v>
      </c>
      <c r="I128" s="489">
        <v>1875</v>
      </c>
      <c r="J128" s="419"/>
    </row>
    <row r="129" spans="1:10" x14ac:dyDescent="0.3">
      <c r="A129" s="161">
        <v>121</v>
      </c>
      <c r="B129" s="502">
        <v>43485</v>
      </c>
      <c r="C129" s="488" t="s">
        <v>697</v>
      </c>
      <c r="D129" s="488" t="s">
        <v>696</v>
      </c>
      <c r="E129" s="489" t="s">
        <v>1241</v>
      </c>
      <c r="F129" s="489">
        <v>625</v>
      </c>
      <c r="G129" s="489">
        <v>625</v>
      </c>
      <c r="H129" s="489" t="s">
        <v>1766</v>
      </c>
      <c r="I129" s="489">
        <v>625</v>
      </c>
      <c r="J129" s="419"/>
    </row>
    <row r="130" spans="1:10" x14ac:dyDescent="0.3">
      <c r="A130" s="161">
        <v>122</v>
      </c>
      <c r="B130" s="502">
        <v>43485</v>
      </c>
      <c r="C130" s="488" t="s">
        <v>701</v>
      </c>
      <c r="D130" s="488" t="s">
        <v>700</v>
      </c>
      <c r="E130" s="489" t="s">
        <v>1241</v>
      </c>
      <c r="F130" s="489">
        <v>375</v>
      </c>
      <c r="G130" s="489">
        <v>375</v>
      </c>
      <c r="H130" s="489" t="s">
        <v>1766</v>
      </c>
      <c r="I130" s="489">
        <v>375</v>
      </c>
      <c r="J130" s="419"/>
    </row>
    <row r="131" spans="1:10" x14ac:dyDescent="0.3">
      <c r="A131" s="161">
        <v>123</v>
      </c>
      <c r="B131" s="502">
        <v>43485</v>
      </c>
      <c r="C131" s="488" t="s">
        <v>705</v>
      </c>
      <c r="D131" s="488" t="s">
        <v>704</v>
      </c>
      <c r="E131" s="489" t="s">
        <v>1241</v>
      </c>
      <c r="F131" s="489">
        <v>750</v>
      </c>
      <c r="G131" s="489">
        <v>750</v>
      </c>
      <c r="H131" s="489" t="s">
        <v>1766</v>
      </c>
      <c r="I131" s="489">
        <v>750</v>
      </c>
      <c r="J131" s="419"/>
    </row>
    <row r="132" spans="1:10" x14ac:dyDescent="0.3">
      <c r="A132" s="161">
        <v>124</v>
      </c>
      <c r="B132" s="502">
        <v>43485</v>
      </c>
      <c r="C132" s="488" t="s">
        <v>708</v>
      </c>
      <c r="D132" s="488">
        <v>38001047179</v>
      </c>
      <c r="E132" s="489" t="s">
        <v>1241</v>
      </c>
      <c r="F132" s="489">
        <v>525</v>
      </c>
      <c r="G132" s="489">
        <v>525</v>
      </c>
      <c r="H132" s="489" t="s">
        <v>1766</v>
      </c>
      <c r="I132" s="489">
        <v>525</v>
      </c>
      <c r="J132" s="419"/>
    </row>
    <row r="133" spans="1:10" x14ac:dyDescent="0.3">
      <c r="A133" s="161">
        <v>125</v>
      </c>
      <c r="B133" s="502">
        <v>43485</v>
      </c>
      <c r="C133" s="488" t="s">
        <v>715</v>
      </c>
      <c r="D133" s="488">
        <v>225063123</v>
      </c>
      <c r="E133" s="489" t="s">
        <v>1241</v>
      </c>
      <c r="F133" s="489">
        <v>500</v>
      </c>
      <c r="G133" s="489">
        <v>500</v>
      </c>
      <c r="H133" s="489" t="s">
        <v>1766</v>
      </c>
      <c r="I133" s="489">
        <v>500</v>
      </c>
      <c r="J133" s="419"/>
    </row>
    <row r="134" spans="1:10" x14ac:dyDescent="0.3">
      <c r="A134" s="161">
        <v>126</v>
      </c>
      <c r="B134" s="502">
        <v>43485</v>
      </c>
      <c r="C134" s="488" t="s">
        <v>719</v>
      </c>
      <c r="D134" s="488" t="s">
        <v>718</v>
      </c>
      <c r="E134" s="489" t="s">
        <v>1241</v>
      </c>
      <c r="F134" s="489">
        <v>562.5</v>
      </c>
      <c r="G134" s="489">
        <v>562.5</v>
      </c>
      <c r="H134" s="489" t="s">
        <v>1766</v>
      </c>
      <c r="I134" s="489">
        <v>562.5</v>
      </c>
      <c r="J134" s="419"/>
    </row>
    <row r="135" spans="1:10" x14ac:dyDescent="0.3">
      <c r="A135" s="161">
        <v>127</v>
      </c>
      <c r="B135" s="502">
        <v>43485</v>
      </c>
      <c r="C135" s="488" t="s">
        <v>723</v>
      </c>
      <c r="D135" s="488" t="s">
        <v>722</v>
      </c>
      <c r="E135" s="489" t="s">
        <v>1241</v>
      </c>
      <c r="F135" s="489">
        <v>1000</v>
      </c>
      <c r="G135" s="489">
        <v>1000</v>
      </c>
      <c r="H135" s="489" t="s">
        <v>1766</v>
      </c>
      <c r="I135" s="489">
        <v>1000</v>
      </c>
      <c r="J135" s="419"/>
    </row>
    <row r="136" spans="1:10" x14ac:dyDescent="0.3">
      <c r="A136" s="161">
        <v>128</v>
      </c>
      <c r="B136" s="502">
        <v>43485</v>
      </c>
      <c r="C136" s="488" t="s">
        <v>726</v>
      </c>
      <c r="D136" s="488">
        <v>54001031206</v>
      </c>
      <c r="E136" s="489" t="s">
        <v>1241</v>
      </c>
      <c r="F136" s="489">
        <v>625</v>
      </c>
      <c r="G136" s="489">
        <v>625</v>
      </c>
      <c r="H136" s="489" t="s">
        <v>1766</v>
      </c>
      <c r="I136" s="489">
        <v>625</v>
      </c>
      <c r="J136" s="419"/>
    </row>
    <row r="137" spans="1:10" x14ac:dyDescent="0.3">
      <c r="A137" s="161">
        <v>129</v>
      </c>
      <c r="B137" s="502">
        <v>43496</v>
      </c>
      <c r="C137" s="488" t="s">
        <v>733</v>
      </c>
      <c r="D137" s="488">
        <v>53001007238</v>
      </c>
      <c r="E137" s="489" t="s">
        <v>1241</v>
      </c>
      <c r="F137" s="489">
        <v>500</v>
      </c>
      <c r="G137" s="489">
        <v>500</v>
      </c>
      <c r="H137" s="489" t="s">
        <v>1766</v>
      </c>
      <c r="I137" s="489">
        <v>500</v>
      </c>
      <c r="J137" s="419"/>
    </row>
    <row r="138" spans="1:10" x14ac:dyDescent="0.3">
      <c r="A138" s="161">
        <v>130</v>
      </c>
      <c r="B138" s="502">
        <v>43502</v>
      </c>
      <c r="C138" s="488" t="s">
        <v>737</v>
      </c>
      <c r="D138" s="488" t="s">
        <v>736</v>
      </c>
      <c r="E138" s="489" t="s">
        <v>1241</v>
      </c>
      <c r="F138" s="489">
        <v>1250</v>
      </c>
      <c r="G138" s="489">
        <v>1250</v>
      </c>
      <c r="H138" s="489" t="s">
        <v>1766</v>
      </c>
      <c r="I138" s="489">
        <v>1250</v>
      </c>
      <c r="J138" s="419"/>
    </row>
    <row r="139" spans="1:10" x14ac:dyDescent="0.3">
      <c r="A139" s="161">
        <v>131</v>
      </c>
      <c r="B139" s="502">
        <v>43485</v>
      </c>
      <c r="C139" s="488" t="s">
        <v>740</v>
      </c>
      <c r="D139" s="488">
        <v>33001014275</v>
      </c>
      <c r="E139" s="489" t="s">
        <v>1241</v>
      </c>
      <c r="F139" s="489">
        <v>325</v>
      </c>
      <c r="G139" s="489">
        <v>325</v>
      </c>
      <c r="H139" s="489" t="s">
        <v>1766</v>
      </c>
      <c r="I139" s="489">
        <v>325</v>
      </c>
      <c r="J139" s="419"/>
    </row>
    <row r="140" spans="1:10" x14ac:dyDescent="0.3">
      <c r="A140" s="161">
        <v>132</v>
      </c>
      <c r="B140" s="502">
        <v>43485</v>
      </c>
      <c r="C140" s="488" t="s">
        <v>742</v>
      </c>
      <c r="D140" s="488" t="s">
        <v>741</v>
      </c>
      <c r="E140" s="489" t="s">
        <v>1241</v>
      </c>
      <c r="F140" s="489">
        <v>325</v>
      </c>
      <c r="G140" s="489">
        <v>325</v>
      </c>
      <c r="H140" s="489" t="s">
        <v>1766</v>
      </c>
      <c r="I140" s="489">
        <v>325</v>
      </c>
      <c r="J140" s="419"/>
    </row>
    <row r="141" spans="1:10" x14ac:dyDescent="0.3">
      <c r="A141" s="161">
        <v>133</v>
      </c>
      <c r="B141" s="502">
        <v>43485</v>
      </c>
      <c r="C141" s="488" t="s">
        <v>743</v>
      </c>
      <c r="D141" s="488">
        <v>33001050106</v>
      </c>
      <c r="E141" s="489" t="s">
        <v>1241</v>
      </c>
      <c r="F141" s="489">
        <v>325</v>
      </c>
      <c r="G141" s="489">
        <v>325</v>
      </c>
      <c r="H141" s="489" t="s">
        <v>1766</v>
      </c>
      <c r="I141" s="489">
        <v>325</v>
      </c>
      <c r="J141" s="419"/>
    </row>
    <row r="142" spans="1:10" x14ac:dyDescent="0.3">
      <c r="A142" s="161">
        <v>134</v>
      </c>
      <c r="B142" s="502">
        <v>43485</v>
      </c>
      <c r="C142" s="488" t="s">
        <v>745</v>
      </c>
      <c r="D142" s="488" t="s">
        <v>744</v>
      </c>
      <c r="E142" s="489" t="s">
        <v>1241</v>
      </c>
      <c r="F142" s="489">
        <v>325</v>
      </c>
      <c r="G142" s="489">
        <v>325</v>
      </c>
      <c r="H142" s="489" t="s">
        <v>1766</v>
      </c>
      <c r="I142" s="489">
        <v>325</v>
      </c>
      <c r="J142" s="419"/>
    </row>
    <row r="143" spans="1:10" x14ac:dyDescent="0.3">
      <c r="A143" s="161">
        <v>135</v>
      </c>
      <c r="B143" s="502">
        <v>43485</v>
      </c>
      <c r="C143" s="488" t="s">
        <v>748</v>
      </c>
      <c r="D143" s="488">
        <v>26001002376</v>
      </c>
      <c r="E143" s="489" t="s">
        <v>1241</v>
      </c>
      <c r="F143" s="489">
        <v>625</v>
      </c>
      <c r="G143" s="489">
        <v>625</v>
      </c>
      <c r="H143" s="489" t="s">
        <v>1766</v>
      </c>
      <c r="I143" s="489">
        <v>625</v>
      </c>
      <c r="J143" s="419"/>
    </row>
    <row r="144" spans="1:10" x14ac:dyDescent="0.3">
      <c r="A144" s="161">
        <v>136</v>
      </c>
      <c r="B144" s="502">
        <v>43485</v>
      </c>
      <c r="C144" s="488" t="s">
        <v>752</v>
      </c>
      <c r="D144" s="488" t="s">
        <v>751</v>
      </c>
      <c r="E144" s="489" t="s">
        <v>1241</v>
      </c>
      <c r="F144" s="489">
        <v>437.5</v>
      </c>
      <c r="G144" s="489">
        <v>437.5</v>
      </c>
      <c r="H144" s="489" t="s">
        <v>1766</v>
      </c>
      <c r="I144" s="489">
        <v>437.5</v>
      </c>
      <c r="J144" s="419"/>
    </row>
    <row r="145" spans="1:10" x14ac:dyDescent="0.3">
      <c r="A145" s="161">
        <v>137</v>
      </c>
      <c r="B145" s="502">
        <v>43485</v>
      </c>
      <c r="C145" s="488" t="s">
        <v>756</v>
      </c>
      <c r="D145" s="488" t="s">
        <v>755</v>
      </c>
      <c r="E145" s="489" t="s">
        <v>1241</v>
      </c>
      <c r="F145" s="489">
        <v>250</v>
      </c>
      <c r="G145" s="489">
        <v>250</v>
      </c>
      <c r="H145" s="489" t="s">
        <v>1766</v>
      </c>
      <c r="I145" s="489">
        <v>250</v>
      </c>
      <c r="J145" s="419"/>
    </row>
    <row r="146" spans="1:10" x14ac:dyDescent="0.3">
      <c r="A146" s="161">
        <v>138</v>
      </c>
      <c r="B146" s="502">
        <v>43485</v>
      </c>
      <c r="C146" s="488" t="s">
        <v>757</v>
      </c>
      <c r="D146" s="488">
        <v>62007000585</v>
      </c>
      <c r="E146" s="489" t="s">
        <v>1241</v>
      </c>
      <c r="F146" s="489">
        <v>250</v>
      </c>
      <c r="G146" s="489">
        <v>250</v>
      </c>
      <c r="H146" s="489" t="s">
        <v>1766</v>
      </c>
      <c r="I146" s="489">
        <v>250</v>
      </c>
      <c r="J146" s="419"/>
    </row>
    <row r="147" spans="1:10" ht="45" x14ac:dyDescent="0.3">
      <c r="A147" s="161">
        <v>139</v>
      </c>
      <c r="B147" s="502">
        <v>43485</v>
      </c>
      <c r="C147" s="488" t="s">
        <v>761</v>
      </c>
      <c r="D147" s="488" t="s">
        <v>760</v>
      </c>
      <c r="E147" s="489" t="s">
        <v>1241</v>
      </c>
      <c r="F147" s="489">
        <v>800</v>
      </c>
      <c r="G147" s="489">
        <v>800</v>
      </c>
      <c r="H147" s="489" t="s">
        <v>1766</v>
      </c>
      <c r="I147" s="489">
        <v>800</v>
      </c>
      <c r="J147" s="419"/>
    </row>
    <row r="148" spans="1:10" x14ac:dyDescent="0.3">
      <c r="A148" s="161">
        <v>140</v>
      </c>
      <c r="B148" s="502">
        <v>43485</v>
      </c>
      <c r="C148" s="488" t="s">
        <v>765</v>
      </c>
      <c r="D148" s="488" t="s">
        <v>764</v>
      </c>
      <c r="E148" s="489" t="s">
        <v>1241</v>
      </c>
      <c r="F148" s="489">
        <v>1000</v>
      </c>
      <c r="G148" s="489">
        <v>1000</v>
      </c>
      <c r="H148" s="489" t="s">
        <v>1766</v>
      </c>
      <c r="I148" s="489">
        <v>1000</v>
      </c>
      <c r="J148" s="419"/>
    </row>
    <row r="149" spans="1:10" x14ac:dyDescent="0.3">
      <c r="A149" s="161">
        <v>141</v>
      </c>
      <c r="B149" s="502">
        <v>43485</v>
      </c>
      <c r="C149" s="488" t="s">
        <v>769</v>
      </c>
      <c r="D149" s="488" t="s">
        <v>768</v>
      </c>
      <c r="E149" s="489" t="s">
        <v>1241</v>
      </c>
      <c r="F149" s="489">
        <v>550</v>
      </c>
      <c r="G149" s="489">
        <v>550</v>
      </c>
      <c r="H149" s="489" t="s">
        <v>1766</v>
      </c>
      <c r="I149" s="489">
        <v>550</v>
      </c>
      <c r="J149" s="419"/>
    </row>
    <row r="150" spans="1:10" x14ac:dyDescent="0.3">
      <c r="A150" s="161">
        <v>142</v>
      </c>
      <c r="B150" s="502">
        <v>43485</v>
      </c>
      <c r="C150" s="488" t="s">
        <v>773</v>
      </c>
      <c r="D150" s="488" t="s">
        <v>772</v>
      </c>
      <c r="E150" s="489" t="s">
        <v>1241</v>
      </c>
      <c r="F150" s="489">
        <v>5375.88</v>
      </c>
      <c r="G150" s="489">
        <v>5375.88</v>
      </c>
      <c r="H150" s="489" t="s">
        <v>1766</v>
      </c>
      <c r="I150" s="489">
        <v>5375.88</v>
      </c>
      <c r="J150" s="419"/>
    </row>
    <row r="151" spans="1:10" x14ac:dyDescent="0.3">
      <c r="A151" s="161">
        <v>143</v>
      </c>
      <c r="B151" s="502">
        <v>43485</v>
      </c>
      <c r="C151" s="488" t="s">
        <v>781</v>
      </c>
      <c r="D151" s="488" t="s">
        <v>780</v>
      </c>
      <c r="E151" s="489" t="s">
        <v>1241</v>
      </c>
      <c r="F151" s="489">
        <v>500</v>
      </c>
      <c r="G151" s="489">
        <v>500</v>
      </c>
      <c r="H151" s="489" t="s">
        <v>1766</v>
      </c>
      <c r="I151" s="489">
        <v>500</v>
      </c>
      <c r="J151" s="419"/>
    </row>
    <row r="152" spans="1:10" x14ac:dyDescent="0.3">
      <c r="A152" s="161">
        <v>144</v>
      </c>
      <c r="B152" s="502">
        <v>43485</v>
      </c>
      <c r="C152" s="488" t="s">
        <v>795</v>
      </c>
      <c r="D152" s="488">
        <v>61008000273</v>
      </c>
      <c r="E152" s="489" t="s">
        <v>1241</v>
      </c>
      <c r="F152" s="489">
        <v>690</v>
      </c>
      <c r="G152" s="489">
        <v>690</v>
      </c>
      <c r="H152" s="489" t="s">
        <v>1766</v>
      </c>
      <c r="I152" s="489">
        <v>690</v>
      </c>
      <c r="J152" s="419"/>
    </row>
    <row r="153" spans="1:10" x14ac:dyDescent="0.3">
      <c r="A153" s="161">
        <v>145</v>
      </c>
      <c r="B153" s="502">
        <v>43485</v>
      </c>
      <c r="C153" s="488" t="s">
        <v>799</v>
      </c>
      <c r="D153" s="488" t="s">
        <v>798</v>
      </c>
      <c r="E153" s="489" t="s">
        <v>1241</v>
      </c>
      <c r="F153" s="489">
        <v>1562.5</v>
      </c>
      <c r="G153" s="489">
        <v>1562.5</v>
      </c>
      <c r="H153" s="489" t="s">
        <v>1766</v>
      </c>
      <c r="I153" s="489">
        <v>1562.5</v>
      </c>
      <c r="J153" s="419"/>
    </row>
    <row r="154" spans="1:10" x14ac:dyDescent="0.3">
      <c r="A154" s="161">
        <v>146</v>
      </c>
      <c r="B154" s="502">
        <v>43485</v>
      </c>
      <c r="C154" s="488" t="s">
        <v>807</v>
      </c>
      <c r="D154" s="488" t="s">
        <v>806</v>
      </c>
      <c r="E154" s="489" t="s">
        <v>1241</v>
      </c>
      <c r="F154" s="489">
        <v>1012.76</v>
      </c>
      <c r="G154" s="489">
        <v>1012.76</v>
      </c>
      <c r="H154" s="489" t="s">
        <v>1766</v>
      </c>
      <c r="I154" s="489">
        <v>1012.76</v>
      </c>
      <c r="J154" s="419"/>
    </row>
    <row r="155" spans="1:10" x14ac:dyDescent="0.3">
      <c r="A155" s="161">
        <v>147</v>
      </c>
      <c r="B155" s="502">
        <v>43485</v>
      </c>
      <c r="C155" s="488" t="s">
        <v>810</v>
      </c>
      <c r="D155" s="488">
        <v>61002004053</v>
      </c>
      <c r="E155" s="489" t="s">
        <v>1241</v>
      </c>
      <c r="F155" s="489">
        <v>625</v>
      </c>
      <c r="G155" s="489">
        <v>625</v>
      </c>
      <c r="H155" s="489" t="s">
        <v>1766</v>
      </c>
      <c r="I155" s="489">
        <v>625</v>
      </c>
      <c r="J155" s="419"/>
    </row>
    <row r="156" spans="1:10" x14ac:dyDescent="0.3">
      <c r="A156" s="161">
        <v>148</v>
      </c>
      <c r="B156" s="502">
        <v>43585</v>
      </c>
      <c r="C156" s="488" t="s">
        <v>1769</v>
      </c>
      <c r="D156" s="488">
        <v>205255917</v>
      </c>
      <c r="E156" s="489" t="s">
        <v>1770</v>
      </c>
      <c r="F156" s="489">
        <v>1856.63</v>
      </c>
      <c r="G156" s="489">
        <v>1856.63</v>
      </c>
      <c r="H156" s="489">
        <v>0</v>
      </c>
      <c r="I156" s="489">
        <v>1856.63</v>
      </c>
      <c r="J156" s="419"/>
    </row>
    <row r="157" spans="1:10" ht="30" x14ac:dyDescent="0.3">
      <c r="A157" s="161">
        <v>149</v>
      </c>
      <c r="B157" s="502">
        <v>43565</v>
      </c>
      <c r="C157" s="488" t="s">
        <v>1771</v>
      </c>
      <c r="D157" s="488">
        <v>204572177</v>
      </c>
      <c r="E157" s="489" t="s">
        <v>1772</v>
      </c>
      <c r="F157" s="489">
        <v>5105</v>
      </c>
      <c r="G157" s="489">
        <v>5105</v>
      </c>
      <c r="H157" s="489">
        <v>0</v>
      </c>
      <c r="I157" s="489">
        <v>5105</v>
      </c>
      <c r="J157" s="419"/>
    </row>
    <row r="158" spans="1:10" x14ac:dyDescent="0.3">
      <c r="A158" s="161">
        <v>150</v>
      </c>
      <c r="B158" s="502">
        <v>43585</v>
      </c>
      <c r="C158" s="488" t="s">
        <v>1773</v>
      </c>
      <c r="D158" s="488">
        <v>204441684</v>
      </c>
      <c r="E158" s="489" t="s">
        <v>1774</v>
      </c>
      <c r="F158" s="489">
        <v>10000.1</v>
      </c>
      <c r="G158" s="489">
        <v>10000.1</v>
      </c>
      <c r="H158" s="489">
        <v>0</v>
      </c>
      <c r="I158" s="489">
        <v>10000.1</v>
      </c>
      <c r="J158" s="419"/>
    </row>
    <row r="159" spans="1:10" x14ac:dyDescent="0.3">
      <c r="A159" s="161">
        <v>151</v>
      </c>
      <c r="B159" s="502">
        <v>43585</v>
      </c>
      <c r="C159" s="488" t="s">
        <v>1775</v>
      </c>
      <c r="D159" s="488">
        <v>204557121</v>
      </c>
      <c r="E159" s="489" t="s">
        <v>1776</v>
      </c>
      <c r="F159" s="489">
        <v>188.76</v>
      </c>
      <c r="G159" s="489">
        <v>188.76</v>
      </c>
      <c r="H159" s="489">
        <v>0</v>
      </c>
      <c r="I159" s="489">
        <v>188.76</v>
      </c>
      <c r="J159" s="419"/>
    </row>
    <row r="160" spans="1:10" x14ac:dyDescent="0.3">
      <c r="A160" s="161">
        <v>152</v>
      </c>
      <c r="B160" s="502">
        <v>43573</v>
      </c>
      <c r="C160" s="488" t="s">
        <v>1777</v>
      </c>
      <c r="D160" s="488">
        <v>405069731</v>
      </c>
      <c r="E160" s="489" t="s">
        <v>1777</v>
      </c>
      <c r="F160" s="489">
        <v>50685</v>
      </c>
      <c r="G160" s="489">
        <v>50685</v>
      </c>
      <c r="H160" s="489">
        <v>0</v>
      </c>
      <c r="I160" s="489">
        <v>50685</v>
      </c>
      <c r="J160" s="419"/>
    </row>
    <row r="161" spans="1:12" ht="30" x14ac:dyDescent="0.3">
      <c r="A161" s="161">
        <v>153</v>
      </c>
      <c r="B161" s="502">
        <v>43559</v>
      </c>
      <c r="C161" s="488" t="s">
        <v>1778</v>
      </c>
      <c r="D161" s="488">
        <v>405176241</v>
      </c>
      <c r="E161" s="489" t="s">
        <v>1779</v>
      </c>
      <c r="F161" s="489">
        <v>8500</v>
      </c>
      <c r="G161" s="489">
        <v>8500</v>
      </c>
      <c r="H161" s="489">
        <v>0</v>
      </c>
      <c r="I161" s="489">
        <v>8500</v>
      </c>
      <c r="J161" s="419"/>
    </row>
    <row r="162" spans="1:12" x14ac:dyDescent="0.3">
      <c r="A162" s="161">
        <v>154</v>
      </c>
      <c r="B162" s="502">
        <v>43577</v>
      </c>
      <c r="C162" s="488" t="s">
        <v>1730</v>
      </c>
      <c r="D162" s="488">
        <v>204876642</v>
      </c>
      <c r="E162" s="489" t="s">
        <v>1780</v>
      </c>
      <c r="F162" s="489">
        <v>90</v>
      </c>
      <c r="G162" s="489">
        <v>90</v>
      </c>
      <c r="H162" s="489">
        <v>0</v>
      </c>
      <c r="I162" s="489">
        <v>90</v>
      </c>
      <c r="J162" s="419"/>
    </row>
    <row r="163" spans="1:12" x14ac:dyDescent="0.3">
      <c r="A163" s="161" t="s">
        <v>261</v>
      </c>
      <c r="B163" s="189"/>
      <c r="C163" s="169"/>
      <c r="D163" s="169"/>
      <c r="E163" s="168"/>
      <c r="F163" s="168"/>
      <c r="G163" s="237"/>
      <c r="H163" s="246" t="s">
        <v>374</v>
      </c>
      <c r="I163" s="348">
        <f>SUM(I9:I162)</f>
        <v>1689848.5</v>
      </c>
      <c r="J163" s="103"/>
    </row>
    <row r="165" spans="1:12" x14ac:dyDescent="0.3">
      <c r="A165" s="176" t="s">
        <v>396</v>
      </c>
    </row>
    <row r="167" spans="1:12" x14ac:dyDescent="0.3">
      <c r="B167" s="178" t="s">
        <v>96</v>
      </c>
      <c r="F167" s="179"/>
    </row>
    <row r="168" spans="1:12" x14ac:dyDescent="0.3">
      <c r="F168" s="177"/>
      <c r="I168" s="177"/>
      <c r="J168" s="177"/>
      <c r="K168" s="177"/>
      <c r="L168" s="177"/>
    </row>
    <row r="169" spans="1:12" x14ac:dyDescent="0.3">
      <c r="C169" s="180"/>
      <c r="F169" s="180"/>
      <c r="G169" s="180"/>
      <c r="H169" s="183"/>
      <c r="I169" s="181"/>
      <c r="J169" s="177"/>
      <c r="K169" s="177"/>
      <c r="L169" s="177"/>
    </row>
    <row r="170" spans="1:12" x14ac:dyDescent="0.3">
      <c r="A170" s="177"/>
      <c r="C170" s="182" t="s">
        <v>251</v>
      </c>
      <c r="F170" s="183" t="s">
        <v>256</v>
      </c>
      <c r="G170" s="182"/>
      <c r="H170" s="182"/>
      <c r="I170" s="181"/>
      <c r="J170" s="177"/>
      <c r="K170" s="177"/>
      <c r="L170" s="177"/>
    </row>
    <row r="171" spans="1:12" x14ac:dyDescent="0.3">
      <c r="A171" s="177"/>
      <c r="C171" s="184" t="s">
        <v>127</v>
      </c>
      <c r="F171" s="176" t="s">
        <v>252</v>
      </c>
      <c r="I171" s="177"/>
      <c r="J171" s="177"/>
      <c r="K171" s="177"/>
      <c r="L171" s="177"/>
    </row>
    <row r="172" spans="1:12" s="177" customFormat="1" x14ac:dyDescent="0.3">
      <c r="B172" s="176"/>
      <c r="C172" s="184"/>
      <c r="G172" s="184"/>
      <c r="H172" s="184"/>
    </row>
    <row r="173" spans="1:12" s="177" customFormat="1" ht="12.75" x14ac:dyDescent="0.2"/>
    <row r="174" spans="1:12" s="177" customFormat="1" ht="12.75" x14ac:dyDescent="0.2"/>
    <row r="175" spans="1:12" s="177" customFormat="1" ht="12.75" x14ac:dyDescent="0.2"/>
    <row r="176" spans="1:12" s="177" customFormat="1" ht="12.75" x14ac:dyDescent="0.2"/>
  </sheetData>
  <dataValidations count="1">
    <dataValidation allowBlank="1" showInputMessage="1" showErrorMessage="1" errorTitle="თარიღის შევსების ინსტრუქცია" error="ივსება შემდეგი ფორმატით: თვე/დღე/წელი" prompt="თვე/დღე/წელი" sqref="B9:B163"/>
  </dataValidations>
  <printOptions gridLines="1"/>
  <pageMargins left="0.7" right="0.7" top="0.75" bottom="0.75" header="0.3" footer="0.3"/>
  <pageSetup scale="58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view="pageBreakPreview" zoomScaleNormal="100" zoomScaleSheetLayoutView="100" workbookViewId="0">
      <selection activeCell="K16" sqref="K16"/>
    </sheetView>
  </sheetViews>
  <sheetFormatPr defaultRowHeight="12.75" x14ac:dyDescent="0.2"/>
  <cols>
    <col min="1" max="1" width="7.28515625" style="192" customWidth="1"/>
    <col min="2" max="2" width="57.28515625" style="192" customWidth="1"/>
    <col min="3" max="3" width="24.140625" style="192" customWidth="1"/>
    <col min="4" max="16384" width="9.140625" style="192"/>
  </cols>
  <sheetData>
    <row r="1" spans="1:3" s="6" customFormat="1" ht="18.75" customHeight="1" x14ac:dyDescent="0.3">
      <c r="A1" s="539" t="s">
        <v>457</v>
      </c>
      <c r="B1" s="539"/>
      <c r="C1" s="353" t="s">
        <v>97</v>
      </c>
    </row>
    <row r="2" spans="1:3" s="6" customFormat="1" ht="15" x14ac:dyDescent="0.3">
      <c r="A2" s="539"/>
      <c r="B2" s="539"/>
      <c r="C2" s="406" t="str">
        <f>'ფორმა N1'!L2</f>
        <v>10,04-30,04,2019</v>
      </c>
    </row>
    <row r="3" spans="1:3" s="6" customFormat="1" ht="15" x14ac:dyDescent="0.3">
      <c r="A3" s="387" t="s">
        <v>128</v>
      </c>
      <c r="B3" s="351"/>
      <c r="C3" s="352"/>
    </row>
    <row r="4" spans="1:3" s="6" customFormat="1" ht="15" x14ac:dyDescent="0.3">
      <c r="A4" s="112"/>
      <c r="B4" s="351"/>
      <c r="C4" s="352"/>
    </row>
    <row r="5" spans="1:3" s="21" customFormat="1" ht="15" x14ac:dyDescent="0.3">
      <c r="A5" s="540" t="s">
        <v>257</v>
      </c>
      <c r="B5" s="540"/>
      <c r="C5" s="112"/>
    </row>
    <row r="6" spans="1:3" s="21" customFormat="1" ht="15" x14ac:dyDescent="0.3">
      <c r="A6" s="541" t="str">
        <f>'ფორმა N1'!A5</f>
        <v>მპგ ქართული ოცნება დემოკრატიული საქართველო</v>
      </c>
      <c r="B6" s="541"/>
      <c r="C6" s="112"/>
    </row>
    <row r="7" spans="1:3" x14ac:dyDescent="0.2">
      <c r="A7" s="388"/>
      <c r="B7" s="388"/>
      <c r="C7" s="388"/>
    </row>
    <row r="8" spans="1:3" x14ac:dyDescent="0.2">
      <c r="A8" s="388"/>
      <c r="B8" s="388"/>
      <c r="C8" s="388"/>
    </row>
    <row r="9" spans="1:3" ht="30" customHeight="1" x14ac:dyDescent="0.2">
      <c r="A9" s="389" t="s">
        <v>64</v>
      </c>
      <c r="B9" s="389" t="s">
        <v>11</v>
      </c>
      <c r="C9" s="390" t="s">
        <v>9</v>
      </c>
    </row>
    <row r="10" spans="1:3" ht="15" x14ac:dyDescent="0.3">
      <c r="A10" s="391">
        <v>1</v>
      </c>
      <c r="B10" s="392" t="s">
        <v>57</v>
      </c>
      <c r="C10" s="408">
        <f>'ფორმა N4'!D11+'ფორმა N5'!D9</f>
        <v>730059.94</v>
      </c>
    </row>
    <row r="11" spans="1:3" ht="15" x14ac:dyDescent="0.3">
      <c r="A11" s="394">
        <v>1.1000000000000001</v>
      </c>
      <c r="B11" s="392" t="s">
        <v>458</v>
      </c>
      <c r="C11" s="409">
        <f>'ფორმა N4'!D39+'ფორმა N5'!D37</f>
        <v>232877.46</v>
      </c>
    </row>
    <row r="12" spans="1:3" ht="15" x14ac:dyDescent="0.3">
      <c r="A12" s="395" t="s">
        <v>30</v>
      </c>
      <c r="B12" s="392" t="s">
        <v>459</v>
      </c>
      <c r="C12" s="409">
        <f>'ფორმა N4'!D40+'ფორმა N5'!D38</f>
        <v>119500</v>
      </c>
    </row>
    <row r="13" spans="1:3" ht="15" x14ac:dyDescent="0.3">
      <c r="A13" s="394">
        <v>1.2</v>
      </c>
      <c r="B13" s="392" t="s">
        <v>58</v>
      </c>
      <c r="C13" s="409">
        <f>'ფორმა N4'!D12+'ფორმა N5'!D10</f>
        <v>34693.75</v>
      </c>
    </row>
    <row r="14" spans="1:3" ht="15" x14ac:dyDescent="0.3">
      <c r="A14" s="394">
        <v>1.3</v>
      </c>
      <c r="B14" s="392" t="s">
        <v>460</v>
      </c>
      <c r="C14" s="409">
        <f>'ფორმა N4'!D17+'ფორმა N5'!D15</f>
        <v>0</v>
      </c>
    </row>
    <row r="15" spans="1:3" ht="15" x14ac:dyDescent="0.2">
      <c r="A15" s="542"/>
      <c r="B15" s="542"/>
      <c r="C15" s="542"/>
    </row>
    <row r="16" spans="1:3" ht="30" customHeight="1" x14ac:dyDescent="0.2">
      <c r="A16" s="389" t="s">
        <v>64</v>
      </c>
      <c r="B16" s="389" t="s">
        <v>232</v>
      </c>
      <c r="C16" s="390" t="s">
        <v>67</v>
      </c>
    </row>
    <row r="17" spans="1:4" ht="15" x14ac:dyDescent="0.3">
      <c r="A17" s="391">
        <v>2</v>
      </c>
      <c r="B17" s="392" t="s">
        <v>461</v>
      </c>
      <c r="C17" s="393">
        <f>'ფორმა N2'!D9+'ფორმა N2'!C26+'ფორმა N3'!D9+'ფორმა N3'!C26</f>
        <v>713937.4</v>
      </c>
    </row>
    <row r="18" spans="1:4" ht="15" x14ac:dyDescent="0.3">
      <c r="A18" s="396">
        <v>2.1</v>
      </c>
      <c r="B18" s="392" t="s">
        <v>462</v>
      </c>
      <c r="C18" s="392">
        <f>'ფორმა N2'!D17+'ფორმა N3'!D17</f>
        <v>173420</v>
      </c>
    </row>
    <row r="19" spans="1:4" ht="15" x14ac:dyDescent="0.3">
      <c r="A19" s="396">
        <v>2.2000000000000002</v>
      </c>
      <c r="B19" s="392" t="s">
        <v>463</v>
      </c>
      <c r="C19" s="392">
        <f>'ფორმა N2'!D18+'ფორმა N3'!D18</f>
        <v>0</v>
      </c>
    </row>
    <row r="20" spans="1:4" ht="15" x14ac:dyDescent="0.3">
      <c r="A20" s="396">
        <v>2.2999999999999998</v>
      </c>
      <c r="B20" s="392" t="s">
        <v>464</v>
      </c>
      <c r="C20" s="397">
        <f>SUM(C21:C25)</f>
        <v>540500</v>
      </c>
    </row>
    <row r="21" spans="1:4" ht="15" x14ac:dyDescent="0.3">
      <c r="A21" s="395" t="s">
        <v>465</v>
      </c>
      <c r="B21" s="398" t="s">
        <v>466</v>
      </c>
      <c r="C21" s="392">
        <f>'ფორმა N2'!D13+'ფორმა N3'!D13</f>
        <v>340500</v>
      </c>
    </row>
    <row r="22" spans="1:4" ht="15" x14ac:dyDescent="0.3">
      <c r="A22" s="395" t="s">
        <v>467</v>
      </c>
      <c r="B22" s="398" t="s">
        <v>468</v>
      </c>
      <c r="C22" s="392">
        <f>'ფორმა N2'!C27+'ფორმა N3'!C27</f>
        <v>0</v>
      </c>
    </row>
    <row r="23" spans="1:4" ht="15" x14ac:dyDescent="0.3">
      <c r="A23" s="395" t="s">
        <v>469</v>
      </c>
      <c r="B23" s="398" t="s">
        <v>470</v>
      </c>
      <c r="C23" s="392">
        <f>'ფორმა N2'!D14+'ფორმა N3'!D14</f>
        <v>200000</v>
      </c>
    </row>
    <row r="24" spans="1:4" ht="15" x14ac:dyDescent="0.3">
      <c r="A24" s="395" t="s">
        <v>471</v>
      </c>
      <c r="B24" s="398" t="s">
        <v>472</v>
      </c>
      <c r="C24" s="392">
        <f>'ფორმა N2'!C31+'ფორმა N3'!C31</f>
        <v>0</v>
      </c>
    </row>
    <row r="25" spans="1:4" ht="15" x14ac:dyDescent="0.3">
      <c r="A25" s="395" t="s">
        <v>473</v>
      </c>
      <c r="B25" s="398" t="s">
        <v>474</v>
      </c>
      <c r="C25" s="392">
        <f>'ფორმა N2'!D11+'ფორმა N3'!D11</f>
        <v>0</v>
      </c>
    </row>
    <row r="26" spans="1:4" ht="15" x14ac:dyDescent="0.3">
      <c r="A26" s="399"/>
      <c r="B26" s="400"/>
      <c r="C26" s="401"/>
    </row>
    <row r="27" spans="1:4" ht="15" x14ac:dyDescent="0.3">
      <c r="A27" s="399"/>
      <c r="B27" s="400"/>
      <c r="C27" s="401"/>
    </row>
    <row r="28" spans="1:4" ht="15" x14ac:dyDescent="0.3">
      <c r="A28" s="21"/>
      <c r="B28" s="21"/>
      <c r="C28" s="21"/>
      <c r="D28" s="402"/>
    </row>
    <row r="29" spans="1:4" ht="15" x14ac:dyDescent="0.3">
      <c r="A29" s="190" t="s">
        <v>96</v>
      </c>
      <c r="B29" s="21"/>
      <c r="C29" s="21"/>
      <c r="D29" s="402"/>
    </row>
    <row r="30" spans="1:4" ht="15" x14ac:dyDescent="0.3">
      <c r="A30" s="21"/>
      <c r="B30" s="21"/>
      <c r="C30" s="21"/>
      <c r="D30" s="402"/>
    </row>
    <row r="31" spans="1:4" ht="15" x14ac:dyDescent="0.3">
      <c r="A31" s="21"/>
      <c r="B31" s="21"/>
      <c r="C31" s="21"/>
      <c r="D31" s="403"/>
    </row>
    <row r="32" spans="1:4" ht="15" x14ac:dyDescent="0.3">
      <c r="B32" s="190" t="s">
        <v>254</v>
      </c>
      <c r="C32" s="21"/>
      <c r="D32" s="403"/>
    </row>
    <row r="33" spans="2:4" ht="15" x14ac:dyDescent="0.3">
      <c r="B33" s="21" t="s">
        <v>253</v>
      </c>
      <c r="C33" s="21"/>
      <c r="D33" s="403"/>
    </row>
    <row r="34" spans="2:4" x14ac:dyDescent="0.2">
      <c r="B34" s="404" t="s">
        <v>127</v>
      </c>
      <c r="D34" s="405"/>
    </row>
  </sheetData>
  <mergeCells count="4">
    <mergeCell ref="A1:B2"/>
    <mergeCell ref="A5:B5"/>
    <mergeCell ref="A6:B6"/>
    <mergeCell ref="A15:C1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showGridLines="0" view="pageBreakPreview" zoomScale="80" zoomScaleNormal="100" zoomScaleSheetLayoutView="80" workbookViewId="0">
      <selection activeCell="D12" sqref="D12"/>
    </sheetView>
  </sheetViews>
  <sheetFormatPr defaultRowHeight="15" x14ac:dyDescent="0.3"/>
  <cols>
    <col min="1" max="1" width="16.28515625" style="2" customWidth="1"/>
    <col min="2" max="2" width="80" style="2" customWidth="1"/>
    <col min="3" max="3" width="16.140625" style="2" customWidth="1"/>
    <col min="4" max="4" width="14.7109375" style="2" customWidth="1"/>
    <col min="5" max="5" width="0.7109375" style="5" customWidth="1"/>
    <col min="6" max="6" width="9.140625" style="2"/>
    <col min="7" max="7" width="15.85546875" style="2" bestFit="1" customWidth="1"/>
    <col min="8" max="16384" width="9.140625" style="2"/>
  </cols>
  <sheetData>
    <row r="1" spans="1:7" x14ac:dyDescent="0.3">
      <c r="A1" s="72" t="s">
        <v>284</v>
      </c>
      <c r="B1" s="74"/>
      <c r="C1" s="512" t="s">
        <v>97</v>
      </c>
      <c r="D1" s="512"/>
      <c r="E1" s="106"/>
    </row>
    <row r="2" spans="1:7" x14ac:dyDescent="0.3">
      <c r="A2" s="74" t="s">
        <v>128</v>
      </c>
      <c r="B2" s="74"/>
      <c r="C2" s="511" t="str">
        <f>'ფორმა N1'!L2</f>
        <v>10,04-30,04,2019</v>
      </c>
      <c r="D2" s="511"/>
      <c r="E2" s="106"/>
    </row>
    <row r="3" spans="1:7" x14ac:dyDescent="0.3">
      <c r="A3" s="72"/>
      <c r="B3" s="74"/>
      <c r="C3" s="73"/>
      <c r="D3" s="73"/>
      <c r="E3" s="106"/>
    </row>
    <row r="4" spans="1:7" x14ac:dyDescent="0.3">
      <c r="A4" s="75" t="s">
        <v>257</v>
      </c>
      <c r="B4" s="100"/>
      <c r="C4" s="101"/>
      <c r="D4" s="74"/>
      <c r="E4" s="106"/>
    </row>
    <row r="5" spans="1:7" x14ac:dyDescent="0.3">
      <c r="A5" s="347" t="str">
        <f>'ფორმა N1'!A5</f>
        <v>მპგ ქართული ოცნება დემოკრატიული საქართველო</v>
      </c>
      <c r="B5" s="12"/>
      <c r="C5" s="12"/>
      <c r="E5" s="106"/>
    </row>
    <row r="6" spans="1:7" x14ac:dyDescent="0.3">
      <c r="A6" s="102"/>
      <c r="B6" s="102"/>
      <c r="C6" s="102"/>
      <c r="D6" s="103"/>
      <c r="E6" s="106"/>
    </row>
    <row r="7" spans="1:7" x14ac:dyDescent="0.3">
      <c r="A7" s="74"/>
      <c r="B7" s="74"/>
      <c r="C7" s="74"/>
      <c r="D7" s="74"/>
      <c r="E7" s="106"/>
    </row>
    <row r="8" spans="1:7" s="6" customFormat="1" ht="39" customHeight="1" x14ac:dyDescent="0.3">
      <c r="A8" s="104" t="s">
        <v>64</v>
      </c>
      <c r="B8" s="77" t="s">
        <v>232</v>
      </c>
      <c r="C8" s="77" t="s">
        <v>66</v>
      </c>
      <c r="D8" s="77" t="s">
        <v>67</v>
      </c>
      <c r="E8" s="106"/>
    </row>
    <row r="9" spans="1:7" s="7" customFormat="1" ht="16.5" customHeight="1" x14ac:dyDescent="0.3">
      <c r="A9" s="215">
        <v>1</v>
      </c>
      <c r="B9" s="215" t="s">
        <v>65</v>
      </c>
      <c r="C9" s="83">
        <f>SUM(C10,C26)</f>
        <v>0</v>
      </c>
      <c r="D9" s="83">
        <f>SUM(D10,D26)</f>
        <v>0</v>
      </c>
      <c r="E9" s="106"/>
    </row>
    <row r="10" spans="1:7" s="7" customFormat="1" ht="16.5" customHeight="1" x14ac:dyDescent="0.3">
      <c r="A10" s="85">
        <v>1.1000000000000001</v>
      </c>
      <c r="B10" s="85" t="s">
        <v>69</v>
      </c>
      <c r="C10" s="83">
        <f>SUM(C11,C12,C16,C19,C25,C26)</f>
        <v>0</v>
      </c>
      <c r="D10" s="83">
        <f>SUM(D11,D12,D16,D19,D24,D25)</f>
        <v>0</v>
      </c>
      <c r="E10" s="106"/>
    </row>
    <row r="11" spans="1:7" s="9" customFormat="1" ht="16.5" customHeight="1" x14ac:dyDescent="0.3">
      <c r="A11" s="86" t="s">
        <v>30</v>
      </c>
      <c r="B11" s="86" t="s">
        <v>68</v>
      </c>
      <c r="C11" s="8"/>
      <c r="D11" s="8"/>
      <c r="E11" s="106"/>
    </row>
    <row r="12" spans="1:7" s="10" customFormat="1" ht="16.5" customHeight="1" x14ac:dyDescent="0.3">
      <c r="A12" s="86" t="s">
        <v>31</v>
      </c>
      <c r="B12" s="86" t="s">
        <v>290</v>
      </c>
      <c r="C12" s="105">
        <f>SUM(C14:C15)</f>
        <v>0</v>
      </c>
      <c r="D12" s="105">
        <f>SUM(D14:D15)</f>
        <v>0</v>
      </c>
      <c r="E12" s="106"/>
      <c r="G12" s="66"/>
    </row>
    <row r="13" spans="1:7" s="3" customFormat="1" ht="16.5" customHeight="1" x14ac:dyDescent="0.3">
      <c r="A13" s="95" t="s">
        <v>70</v>
      </c>
      <c r="B13" s="95" t="s">
        <v>293</v>
      </c>
      <c r="C13" s="8"/>
      <c r="D13" s="8"/>
      <c r="E13" s="106"/>
    </row>
    <row r="14" spans="1:7" s="3" customFormat="1" ht="16.5" customHeight="1" x14ac:dyDescent="0.3">
      <c r="A14" s="95" t="s">
        <v>437</v>
      </c>
      <c r="B14" s="95" t="s">
        <v>436</v>
      </c>
      <c r="C14" s="8"/>
      <c r="D14" s="8"/>
      <c r="E14" s="106"/>
    </row>
    <row r="15" spans="1:7" s="3" customFormat="1" ht="16.5" customHeight="1" x14ac:dyDescent="0.3">
      <c r="A15" s="95" t="s">
        <v>438</v>
      </c>
      <c r="B15" s="95" t="s">
        <v>86</v>
      </c>
      <c r="C15" s="8"/>
      <c r="D15" s="8"/>
      <c r="E15" s="106"/>
    </row>
    <row r="16" spans="1:7" s="3" customFormat="1" ht="16.5" customHeight="1" x14ac:dyDescent="0.3">
      <c r="A16" s="86" t="s">
        <v>71</v>
      </c>
      <c r="B16" s="86" t="s">
        <v>72</v>
      </c>
      <c r="C16" s="105">
        <f>SUM(C17:C18)</f>
        <v>0</v>
      </c>
      <c r="D16" s="105">
        <f>SUM(D17:D18)</f>
        <v>0</v>
      </c>
      <c r="E16" s="106"/>
    </row>
    <row r="17" spans="1:5" s="3" customFormat="1" ht="16.5" customHeight="1" x14ac:dyDescent="0.3">
      <c r="A17" s="95" t="s">
        <v>73</v>
      </c>
      <c r="B17" s="95" t="s">
        <v>75</v>
      </c>
      <c r="C17" s="8"/>
      <c r="D17" s="8"/>
      <c r="E17" s="106"/>
    </row>
    <row r="18" spans="1:5" s="3" customFormat="1" ht="30" x14ac:dyDescent="0.3">
      <c r="A18" s="95" t="s">
        <v>74</v>
      </c>
      <c r="B18" s="95" t="s">
        <v>98</v>
      </c>
      <c r="C18" s="8"/>
      <c r="D18" s="8"/>
      <c r="E18" s="106"/>
    </row>
    <row r="19" spans="1:5" s="3" customFormat="1" ht="16.5" customHeight="1" x14ac:dyDescent="0.3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06"/>
    </row>
    <row r="20" spans="1:5" s="3" customFormat="1" ht="16.5" customHeight="1" x14ac:dyDescent="0.3">
      <c r="A20" s="95" t="s">
        <v>77</v>
      </c>
      <c r="B20" s="95" t="s">
        <v>78</v>
      </c>
      <c r="C20" s="8"/>
      <c r="D20" s="8"/>
      <c r="E20" s="106"/>
    </row>
    <row r="21" spans="1:5" s="3" customFormat="1" ht="30" x14ac:dyDescent="0.3">
      <c r="A21" s="95" t="s">
        <v>81</v>
      </c>
      <c r="B21" s="95" t="s">
        <v>79</v>
      </c>
      <c r="C21" s="8"/>
      <c r="D21" s="8"/>
      <c r="E21" s="106"/>
    </row>
    <row r="22" spans="1:5" s="3" customFormat="1" ht="16.5" customHeight="1" x14ac:dyDescent="0.3">
      <c r="A22" s="95" t="s">
        <v>82</v>
      </c>
      <c r="B22" s="95" t="s">
        <v>80</v>
      </c>
      <c r="C22" s="8"/>
      <c r="D22" s="8"/>
      <c r="E22" s="106"/>
    </row>
    <row r="23" spans="1:5" s="3" customFormat="1" ht="16.5" customHeight="1" x14ac:dyDescent="0.3">
      <c r="A23" s="95" t="s">
        <v>83</v>
      </c>
      <c r="B23" s="95" t="s">
        <v>384</v>
      </c>
      <c r="C23" s="8"/>
      <c r="D23" s="8"/>
      <c r="E23" s="106"/>
    </row>
    <row r="24" spans="1:5" s="3" customFormat="1" ht="16.5" customHeight="1" x14ac:dyDescent="0.3">
      <c r="A24" s="86" t="s">
        <v>84</v>
      </c>
      <c r="B24" s="86" t="s">
        <v>385</v>
      </c>
      <c r="C24" s="238"/>
      <c r="D24" s="8"/>
      <c r="E24" s="106"/>
    </row>
    <row r="25" spans="1:5" s="3" customFormat="1" x14ac:dyDescent="0.3">
      <c r="A25" s="86" t="s">
        <v>234</v>
      </c>
      <c r="B25" s="86" t="s">
        <v>391</v>
      </c>
      <c r="C25" s="8"/>
      <c r="D25" s="8"/>
      <c r="E25" s="106"/>
    </row>
    <row r="26" spans="1:5" ht="16.5" customHeight="1" x14ac:dyDescent="0.3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06"/>
    </row>
    <row r="27" spans="1:5" ht="16.5" customHeight="1" x14ac:dyDescent="0.3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06"/>
    </row>
    <row r="28" spans="1:5" x14ac:dyDescent="0.3">
      <c r="A28" s="223" t="s">
        <v>87</v>
      </c>
      <c r="B28" s="223" t="s">
        <v>291</v>
      </c>
      <c r="C28" s="8"/>
      <c r="D28" s="8"/>
      <c r="E28" s="106"/>
    </row>
    <row r="29" spans="1:5" x14ac:dyDescent="0.3">
      <c r="A29" s="223" t="s">
        <v>88</v>
      </c>
      <c r="B29" s="223" t="s">
        <v>294</v>
      </c>
      <c r="C29" s="8"/>
      <c r="D29" s="8"/>
      <c r="E29" s="106"/>
    </row>
    <row r="30" spans="1:5" x14ac:dyDescent="0.3">
      <c r="A30" s="223" t="s">
        <v>393</v>
      </c>
      <c r="B30" s="223" t="s">
        <v>292</v>
      </c>
      <c r="C30" s="8"/>
      <c r="D30" s="8"/>
      <c r="E30" s="106"/>
    </row>
    <row r="31" spans="1:5" x14ac:dyDescent="0.3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06"/>
    </row>
    <row r="32" spans="1:5" x14ac:dyDescent="0.3">
      <c r="A32" s="223" t="s">
        <v>12</v>
      </c>
      <c r="B32" s="223" t="s">
        <v>439</v>
      </c>
      <c r="C32" s="8"/>
      <c r="D32" s="8"/>
      <c r="E32" s="106"/>
    </row>
    <row r="33" spans="1:9" x14ac:dyDescent="0.3">
      <c r="A33" s="223" t="s">
        <v>13</v>
      </c>
      <c r="B33" s="223" t="s">
        <v>440</v>
      </c>
      <c r="C33" s="8"/>
      <c r="D33" s="8"/>
      <c r="E33" s="106"/>
    </row>
    <row r="34" spans="1:9" x14ac:dyDescent="0.3">
      <c r="A34" s="223" t="s">
        <v>264</v>
      </c>
      <c r="B34" s="223" t="s">
        <v>441</v>
      </c>
      <c r="C34" s="8"/>
      <c r="D34" s="8"/>
      <c r="E34" s="106"/>
    </row>
    <row r="35" spans="1:9" x14ac:dyDescent="0.3">
      <c r="A35" s="86" t="s">
        <v>34</v>
      </c>
      <c r="B35" s="236" t="s">
        <v>390</v>
      </c>
      <c r="C35" s="8"/>
      <c r="D35" s="8"/>
      <c r="E35" s="106"/>
    </row>
    <row r="36" spans="1:9" x14ac:dyDescent="0.3">
      <c r="D36" s="27"/>
      <c r="E36" s="107"/>
      <c r="F36" s="27"/>
    </row>
    <row r="37" spans="1:9" x14ac:dyDescent="0.3">
      <c r="A37" s="1"/>
      <c r="D37" s="27"/>
      <c r="E37" s="107"/>
      <c r="F37" s="27"/>
    </row>
    <row r="38" spans="1:9" x14ac:dyDescent="0.3">
      <c r="D38" s="27"/>
      <c r="E38" s="107"/>
      <c r="F38" s="27"/>
    </row>
    <row r="39" spans="1:9" x14ac:dyDescent="0.3">
      <c r="D39" s="27"/>
      <c r="E39" s="107"/>
      <c r="F39" s="27"/>
    </row>
    <row r="40" spans="1:9" x14ac:dyDescent="0.3">
      <c r="A40" s="67" t="s">
        <v>96</v>
      </c>
      <c r="D40" s="27"/>
      <c r="E40" s="107"/>
      <c r="F40" s="27"/>
    </row>
    <row r="41" spans="1:9" x14ac:dyDescent="0.3">
      <c r="D41" s="27"/>
      <c r="E41" s="108"/>
      <c r="F41" s="108"/>
      <c r="G41"/>
      <c r="H41"/>
      <c r="I41"/>
    </row>
    <row r="42" spans="1:9" x14ac:dyDescent="0.3">
      <c r="D42" s="109"/>
      <c r="E42" s="108"/>
      <c r="F42" s="108"/>
      <c r="G42"/>
      <c r="H42"/>
      <c r="I42"/>
    </row>
    <row r="43" spans="1:9" x14ac:dyDescent="0.3">
      <c r="A43"/>
      <c r="B43" s="67" t="s">
        <v>254</v>
      </c>
      <c r="D43" s="109"/>
      <c r="E43" s="108"/>
      <c r="F43" s="108"/>
      <c r="G43"/>
      <c r="H43"/>
      <c r="I43"/>
    </row>
    <row r="44" spans="1:9" x14ac:dyDescent="0.3">
      <c r="A44"/>
      <c r="B44" s="2" t="s">
        <v>253</v>
      </c>
      <c r="D44" s="109"/>
      <c r="E44" s="108"/>
      <c r="F44" s="108"/>
      <c r="G44"/>
      <c r="H44"/>
      <c r="I44"/>
    </row>
    <row r="45" spans="1:9" customFormat="1" ht="12.75" x14ac:dyDescent="0.2">
      <c r="B45" s="64" t="s">
        <v>127</v>
      </c>
      <c r="D45" s="108"/>
      <c r="E45" s="108"/>
      <c r="F45" s="108"/>
    </row>
    <row r="46" spans="1:9" x14ac:dyDescent="0.3">
      <c r="D46" s="27"/>
      <c r="E46" s="107"/>
      <c r="F46" s="27"/>
    </row>
  </sheetData>
  <mergeCells count="2">
    <mergeCell ref="C2:D2"/>
    <mergeCell ref="C1:D1"/>
  </mergeCells>
  <printOptions gridLines="1"/>
  <pageMargins left="0.19685039370078741" right="0.19685039370078741" top="0.19685039370078741" bottom="0.19685039370078741" header="0.15748031496062992" footer="0.15748031496062992"/>
  <pageSetup paperSize="9" scale="80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G733"/>
  <sheetViews>
    <sheetView workbookViewId="0">
      <selection activeCell="E13" sqref="E13"/>
    </sheetView>
  </sheetViews>
  <sheetFormatPr defaultRowHeight="12.75" x14ac:dyDescent="0.2"/>
  <cols>
    <col min="3" max="3" width="74.5703125" bestFit="1" customWidth="1"/>
    <col min="5" max="5" width="29" bestFit="1" customWidth="1"/>
  </cols>
  <sheetData>
    <row r="1" spans="1:7" x14ac:dyDescent="0.2">
      <c r="A1" t="s">
        <v>207</v>
      </c>
      <c r="C1" t="s">
        <v>187</v>
      </c>
      <c r="E1" t="s">
        <v>214</v>
      </c>
      <c r="G1" t="s">
        <v>223</v>
      </c>
    </row>
    <row r="2" spans="1:7" ht="15" x14ac:dyDescent="0.2">
      <c r="A2" s="62">
        <v>40907</v>
      </c>
      <c r="C2" t="s">
        <v>188</v>
      </c>
      <c r="E2" t="s">
        <v>219</v>
      </c>
      <c r="G2" s="63" t="s">
        <v>224</v>
      </c>
    </row>
    <row r="3" spans="1:7" ht="15" x14ac:dyDescent="0.2">
      <c r="A3" s="62">
        <v>40908</v>
      </c>
      <c r="C3" t="s">
        <v>189</v>
      </c>
      <c r="E3" t="s">
        <v>220</v>
      </c>
      <c r="G3" s="63" t="s">
        <v>225</v>
      </c>
    </row>
    <row r="4" spans="1:7" ht="15" x14ac:dyDescent="0.2">
      <c r="A4" s="62">
        <v>40909</v>
      </c>
      <c r="C4" t="s">
        <v>190</v>
      </c>
      <c r="E4" t="s">
        <v>221</v>
      </c>
      <c r="G4" s="63" t="s">
        <v>226</v>
      </c>
    </row>
    <row r="5" spans="1:7" x14ac:dyDescent="0.2">
      <c r="A5" s="62">
        <v>40910</v>
      </c>
      <c r="C5" t="s">
        <v>191</v>
      </c>
      <c r="E5" t="s">
        <v>222</v>
      </c>
    </row>
    <row r="6" spans="1:7" x14ac:dyDescent="0.2">
      <c r="A6" s="62">
        <v>40911</v>
      </c>
      <c r="C6" t="s">
        <v>192</v>
      </c>
    </row>
    <row r="7" spans="1:7" x14ac:dyDescent="0.2">
      <c r="A7" s="62">
        <v>40912</v>
      </c>
      <c r="C7" t="s">
        <v>193</v>
      </c>
    </row>
    <row r="8" spans="1:7" x14ac:dyDescent="0.2">
      <c r="A8" s="62">
        <v>40913</v>
      </c>
      <c r="C8" t="s">
        <v>194</v>
      </c>
    </row>
    <row r="9" spans="1:7" x14ac:dyDescent="0.2">
      <c r="A9" s="62">
        <v>40914</v>
      </c>
      <c r="C9" t="s">
        <v>195</v>
      </c>
    </row>
    <row r="10" spans="1:7" x14ac:dyDescent="0.2">
      <c r="A10" s="62">
        <v>40915</v>
      </c>
      <c r="C10" t="s">
        <v>196</v>
      </c>
    </row>
    <row r="11" spans="1:7" x14ac:dyDescent="0.2">
      <c r="A11" s="62">
        <v>40916</v>
      </c>
      <c r="C11" t="s">
        <v>197</v>
      </c>
    </row>
    <row r="12" spans="1:7" x14ac:dyDescent="0.2">
      <c r="A12" s="62">
        <v>40917</v>
      </c>
      <c r="C12" t="s">
        <v>198</v>
      </c>
    </row>
    <row r="13" spans="1:7" x14ac:dyDescent="0.2">
      <c r="A13" s="62">
        <v>40918</v>
      </c>
      <c r="C13" t="s">
        <v>199</v>
      </c>
    </row>
    <row r="14" spans="1:7" x14ac:dyDescent="0.2">
      <c r="A14" s="62">
        <v>40919</v>
      </c>
      <c r="C14" t="s">
        <v>200</v>
      </c>
    </row>
    <row r="15" spans="1:7" x14ac:dyDescent="0.2">
      <c r="A15" s="62">
        <v>40920</v>
      </c>
      <c r="C15" t="s">
        <v>201</v>
      </c>
    </row>
    <row r="16" spans="1:7" x14ac:dyDescent="0.2">
      <c r="A16" s="62">
        <v>40921</v>
      </c>
      <c r="C16" t="s">
        <v>202</v>
      </c>
    </row>
    <row r="17" spans="1:3" x14ac:dyDescent="0.2">
      <c r="A17" s="62">
        <v>40922</v>
      </c>
      <c r="C17" t="s">
        <v>203</v>
      </c>
    </row>
    <row r="18" spans="1:3" x14ac:dyDescent="0.2">
      <c r="A18" s="62">
        <v>40923</v>
      </c>
      <c r="C18" t="s">
        <v>204</v>
      </c>
    </row>
    <row r="19" spans="1:3" x14ac:dyDescent="0.2">
      <c r="A19" s="62">
        <v>40924</v>
      </c>
      <c r="C19" t="s">
        <v>205</v>
      </c>
    </row>
    <row r="20" spans="1:3" x14ac:dyDescent="0.2">
      <c r="A20" s="62">
        <v>40925</v>
      </c>
      <c r="C20" t="s">
        <v>206</v>
      </c>
    </row>
    <row r="21" spans="1:3" x14ac:dyDescent="0.2">
      <c r="A21" s="62">
        <v>40926</v>
      </c>
    </row>
    <row r="22" spans="1:3" x14ac:dyDescent="0.2">
      <c r="A22" s="62">
        <v>40927</v>
      </c>
    </row>
    <row r="23" spans="1:3" x14ac:dyDescent="0.2">
      <c r="A23" s="62">
        <v>40928</v>
      </c>
    </row>
    <row r="24" spans="1:3" x14ac:dyDescent="0.2">
      <c r="A24" s="62">
        <v>40929</v>
      </c>
    </row>
    <row r="25" spans="1:3" x14ac:dyDescent="0.2">
      <c r="A25" s="62">
        <v>40930</v>
      </c>
    </row>
    <row r="26" spans="1:3" x14ac:dyDescent="0.2">
      <c r="A26" s="62">
        <v>40931</v>
      </c>
    </row>
    <row r="27" spans="1:3" x14ac:dyDescent="0.2">
      <c r="A27" s="62">
        <v>40932</v>
      </c>
    </row>
    <row r="28" spans="1:3" x14ac:dyDescent="0.2">
      <c r="A28" s="62">
        <v>40933</v>
      </c>
    </row>
    <row r="29" spans="1:3" x14ac:dyDescent="0.2">
      <c r="A29" s="62">
        <v>40934</v>
      </c>
    </row>
    <row r="30" spans="1:3" x14ac:dyDescent="0.2">
      <c r="A30" s="62">
        <v>40935</v>
      </c>
    </row>
    <row r="31" spans="1:3" x14ac:dyDescent="0.2">
      <c r="A31" s="62">
        <v>40936</v>
      </c>
    </row>
    <row r="32" spans="1:3" x14ac:dyDescent="0.2">
      <c r="A32" s="62">
        <v>40937</v>
      </c>
    </row>
    <row r="33" spans="1:1" x14ac:dyDescent="0.2">
      <c r="A33" s="62">
        <v>40938</v>
      </c>
    </row>
    <row r="34" spans="1:1" x14ac:dyDescent="0.2">
      <c r="A34" s="62">
        <v>40939</v>
      </c>
    </row>
    <row r="35" spans="1:1" x14ac:dyDescent="0.2">
      <c r="A35" s="62">
        <v>40941</v>
      </c>
    </row>
    <row r="36" spans="1:1" x14ac:dyDescent="0.2">
      <c r="A36" s="62">
        <v>40942</v>
      </c>
    </row>
    <row r="37" spans="1:1" x14ac:dyDescent="0.2">
      <c r="A37" s="62">
        <v>40943</v>
      </c>
    </row>
    <row r="38" spans="1:1" x14ac:dyDescent="0.2">
      <c r="A38" s="62">
        <v>40944</v>
      </c>
    </row>
    <row r="39" spans="1:1" x14ac:dyDescent="0.2">
      <c r="A39" s="62">
        <v>40945</v>
      </c>
    </row>
    <row r="40" spans="1:1" x14ac:dyDescent="0.2">
      <c r="A40" s="62">
        <v>40946</v>
      </c>
    </row>
    <row r="41" spans="1:1" x14ac:dyDescent="0.2">
      <c r="A41" s="62">
        <v>40947</v>
      </c>
    </row>
    <row r="42" spans="1:1" x14ac:dyDescent="0.2">
      <c r="A42" s="62">
        <v>40948</v>
      </c>
    </row>
    <row r="43" spans="1:1" x14ac:dyDescent="0.2">
      <c r="A43" s="62">
        <v>40949</v>
      </c>
    </row>
    <row r="44" spans="1:1" x14ac:dyDescent="0.2">
      <c r="A44" s="62">
        <v>40950</v>
      </c>
    </row>
    <row r="45" spans="1:1" x14ac:dyDescent="0.2">
      <c r="A45" s="62">
        <v>40951</v>
      </c>
    </row>
    <row r="46" spans="1:1" x14ac:dyDescent="0.2">
      <c r="A46" s="62">
        <v>40952</v>
      </c>
    </row>
    <row r="47" spans="1:1" x14ac:dyDescent="0.2">
      <c r="A47" s="62">
        <v>40953</v>
      </c>
    </row>
    <row r="48" spans="1:1" x14ac:dyDescent="0.2">
      <c r="A48" s="62">
        <v>40954</v>
      </c>
    </row>
    <row r="49" spans="1:1" x14ac:dyDescent="0.2">
      <c r="A49" s="62">
        <v>40955</v>
      </c>
    </row>
    <row r="50" spans="1:1" x14ac:dyDescent="0.2">
      <c r="A50" s="62">
        <v>40956</v>
      </c>
    </row>
    <row r="51" spans="1:1" x14ac:dyDescent="0.2">
      <c r="A51" s="62">
        <v>40957</v>
      </c>
    </row>
    <row r="52" spans="1:1" x14ac:dyDescent="0.2">
      <c r="A52" s="62">
        <v>40958</v>
      </c>
    </row>
    <row r="53" spans="1:1" x14ac:dyDescent="0.2">
      <c r="A53" s="62">
        <v>40959</v>
      </c>
    </row>
    <row r="54" spans="1:1" x14ac:dyDescent="0.2">
      <c r="A54" s="62">
        <v>40960</v>
      </c>
    </row>
    <row r="55" spans="1:1" x14ac:dyDescent="0.2">
      <c r="A55" s="62">
        <v>40961</v>
      </c>
    </row>
    <row r="56" spans="1:1" x14ac:dyDescent="0.2">
      <c r="A56" s="62">
        <v>40962</v>
      </c>
    </row>
    <row r="57" spans="1:1" x14ac:dyDescent="0.2">
      <c r="A57" s="62">
        <v>40963</v>
      </c>
    </row>
    <row r="58" spans="1:1" x14ac:dyDescent="0.2">
      <c r="A58" s="62">
        <v>40964</v>
      </c>
    </row>
    <row r="59" spans="1:1" x14ac:dyDescent="0.2">
      <c r="A59" s="62">
        <v>40965</v>
      </c>
    </row>
    <row r="60" spans="1:1" x14ac:dyDescent="0.2">
      <c r="A60" s="62">
        <v>40966</v>
      </c>
    </row>
    <row r="61" spans="1:1" x14ac:dyDescent="0.2">
      <c r="A61" s="62">
        <v>40967</v>
      </c>
    </row>
    <row r="62" spans="1:1" x14ac:dyDescent="0.2">
      <c r="A62" s="62">
        <v>40968</v>
      </c>
    </row>
    <row r="63" spans="1:1" x14ac:dyDescent="0.2">
      <c r="A63" s="62">
        <v>40969</v>
      </c>
    </row>
    <row r="64" spans="1:1" x14ac:dyDescent="0.2">
      <c r="A64" s="62">
        <v>40970</v>
      </c>
    </row>
    <row r="65" spans="1:1" x14ac:dyDescent="0.2">
      <c r="A65" s="62">
        <v>40971</v>
      </c>
    </row>
    <row r="66" spans="1:1" x14ac:dyDescent="0.2">
      <c r="A66" s="62">
        <v>40972</v>
      </c>
    </row>
    <row r="67" spans="1:1" x14ac:dyDescent="0.2">
      <c r="A67" s="62">
        <v>40973</v>
      </c>
    </row>
    <row r="68" spans="1:1" x14ac:dyDescent="0.2">
      <c r="A68" s="62">
        <v>40974</v>
      </c>
    </row>
    <row r="69" spans="1:1" x14ac:dyDescent="0.2">
      <c r="A69" s="62">
        <v>40975</v>
      </c>
    </row>
    <row r="70" spans="1:1" x14ac:dyDescent="0.2">
      <c r="A70" s="62">
        <v>40976</v>
      </c>
    </row>
    <row r="71" spans="1:1" x14ac:dyDescent="0.2">
      <c r="A71" s="62">
        <v>40977</v>
      </c>
    </row>
    <row r="72" spans="1:1" x14ac:dyDescent="0.2">
      <c r="A72" s="62">
        <v>40978</v>
      </c>
    </row>
    <row r="73" spans="1:1" x14ac:dyDescent="0.2">
      <c r="A73" s="62">
        <v>40979</v>
      </c>
    </row>
    <row r="74" spans="1:1" x14ac:dyDescent="0.2">
      <c r="A74" s="62">
        <v>40980</v>
      </c>
    </row>
    <row r="75" spans="1:1" x14ac:dyDescent="0.2">
      <c r="A75" s="62">
        <v>40981</v>
      </c>
    </row>
    <row r="76" spans="1:1" x14ac:dyDescent="0.2">
      <c r="A76" s="62">
        <v>40982</v>
      </c>
    </row>
    <row r="77" spans="1:1" x14ac:dyDescent="0.2">
      <c r="A77" s="62">
        <v>40983</v>
      </c>
    </row>
    <row r="78" spans="1:1" x14ac:dyDescent="0.2">
      <c r="A78" s="62">
        <v>40984</v>
      </c>
    </row>
    <row r="79" spans="1:1" x14ac:dyDescent="0.2">
      <c r="A79" s="62">
        <v>40985</v>
      </c>
    </row>
    <row r="80" spans="1:1" x14ac:dyDescent="0.2">
      <c r="A80" s="62">
        <v>40986</v>
      </c>
    </row>
    <row r="81" spans="1:1" x14ac:dyDescent="0.2">
      <c r="A81" s="62">
        <v>40987</v>
      </c>
    </row>
    <row r="82" spans="1:1" x14ac:dyDescent="0.2">
      <c r="A82" s="62">
        <v>40988</v>
      </c>
    </row>
    <row r="83" spans="1:1" x14ac:dyDescent="0.2">
      <c r="A83" s="62">
        <v>40989</v>
      </c>
    </row>
    <row r="84" spans="1:1" x14ac:dyDescent="0.2">
      <c r="A84" s="62">
        <v>40990</v>
      </c>
    </row>
    <row r="85" spans="1:1" x14ac:dyDescent="0.2">
      <c r="A85" s="62">
        <v>40991</v>
      </c>
    </row>
    <row r="86" spans="1:1" x14ac:dyDescent="0.2">
      <c r="A86" s="62">
        <v>40992</v>
      </c>
    </row>
    <row r="87" spans="1:1" x14ac:dyDescent="0.2">
      <c r="A87" s="62">
        <v>40993</v>
      </c>
    </row>
    <row r="88" spans="1:1" x14ac:dyDescent="0.2">
      <c r="A88" s="62">
        <v>40994</v>
      </c>
    </row>
    <row r="89" spans="1:1" x14ac:dyDescent="0.2">
      <c r="A89" s="62">
        <v>40995</v>
      </c>
    </row>
    <row r="90" spans="1:1" x14ac:dyDescent="0.2">
      <c r="A90" s="62">
        <v>40996</v>
      </c>
    </row>
    <row r="91" spans="1:1" x14ac:dyDescent="0.2">
      <c r="A91" s="62">
        <v>40997</v>
      </c>
    </row>
    <row r="92" spans="1:1" x14ac:dyDescent="0.2">
      <c r="A92" s="62">
        <v>40998</v>
      </c>
    </row>
    <row r="93" spans="1:1" x14ac:dyDescent="0.2">
      <c r="A93" s="62">
        <v>40999</v>
      </c>
    </row>
    <row r="94" spans="1:1" x14ac:dyDescent="0.2">
      <c r="A94" s="62">
        <v>41000</v>
      </c>
    </row>
    <row r="95" spans="1:1" x14ac:dyDescent="0.2">
      <c r="A95" s="62">
        <v>41001</v>
      </c>
    </row>
    <row r="96" spans="1:1" x14ac:dyDescent="0.2">
      <c r="A96" s="62">
        <v>41002</v>
      </c>
    </row>
    <row r="97" spans="1:1" x14ac:dyDescent="0.2">
      <c r="A97" s="62">
        <v>41003</v>
      </c>
    </row>
    <row r="98" spans="1:1" x14ac:dyDescent="0.2">
      <c r="A98" s="62">
        <v>41004</v>
      </c>
    </row>
    <row r="99" spans="1:1" x14ac:dyDescent="0.2">
      <c r="A99" s="62">
        <v>41005</v>
      </c>
    </row>
    <row r="100" spans="1:1" x14ac:dyDescent="0.2">
      <c r="A100" s="62">
        <v>41006</v>
      </c>
    </row>
    <row r="101" spans="1:1" x14ac:dyDescent="0.2">
      <c r="A101" s="62">
        <v>41007</v>
      </c>
    </row>
    <row r="102" spans="1:1" x14ac:dyDescent="0.2">
      <c r="A102" s="62">
        <v>41008</v>
      </c>
    </row>
    <row r="103" spans="1:1" x14ac:dyDescent="0.2">
      <c r="A103" s="62">
        <v>41009</v>
      </c>
    </row>
    <row r="104" spans="1:1" x14ac:dyDescent="0.2">
      <c r="A104" s="62">
        <v>41010</v>
      </c>
    </row>
    <row r="105" spans="1:1" x14ac:dyDescent="0.2">
      <c r="A105" s="62">
        <v>41011</v>
      </c>
    </row>
    <row r="106" spans="1:1" x14ac:dyDescent="0.2">
      <c r="A106" s="62">
        <v>41012</v>
      </c>
    </row>
    <row r="107" spans="1:1" x14ac:dyDescent="0.2">
      <c r="A107" s="62">
        <v>41013</v>
      </c>
    </row>
    <row r="108" spans="1:1" x14ac:dyDescent="0.2">
      <c r="A108" s="62">
        <v>41014</v>
      </c>
    </row>
    <row r="109" spans="1:1" x14ac:dyDescent="0.2">
      <c r="A109" s="62">
        <v>41015</v>
      </c>
    </row>
    <row r="110" spans="1:1" x14ac:dyDescent="0.2">
      <c r="A110" s="62">
        <v>41016</v>
      </c>
    </row>
    <row r="111" spans="1:1" x14ac:dyDescent="0.2">
      <c r="A111" s="62">
        <v>41017</v>
      </c>
    </row>
    <row r="112" spans="1:1" x14ac:dyDescent="0.2">
      <c r="A112" s="62">
        <v>41018</v>
      </c>
    </row>
    <row r="113" spans="1:1" x14ac:dyDescent="0.2">
      <c r="A113" s="62">
        <v>41019</v>
      </c>
    </row>
    <row r="114" spans="1:1" x14ac:dyDescent="0.2">
      <c r="A114" s="62">
        <v>41020</v>
      </c>
    </row>
    <row r="115" spans="1:1" x14ac:dyDescent="0.2">
      <c r="A115" s="62">
        <v>41021</v>
      </c>
    </row>
    <row r="116" spans="1:1" x14ac:dyDescent="0.2">
      <c r="A116" s="62">
        <v>41022</v>
      </c>
    </row>
    <row r="117" spans="1:1" x14ac:dyDescent="0.2">
      <c r="A117" s="62">
        <v>41023</v>
      </c>
    </row>
    <row r="118" spans="1:1" x14ac:dyDescent="0.2">
      <c r="A118" s="62">
        <v>41024</v>
      </c>
    </row>
    <row r="119" spans="1:1" x14ac:dyDescent="0.2">
      <c r="A119" s="62">
        <v>41025</v>
      </c>
    </row>
    <row r="120" spans="1:1" x14ac:dyDescent="0.2">
      <c r="A120" s="62">
        <v>41026</v>
      </c>
    </row>
    <row r="121" spans="1:1" x14ac:dyDescent="0.2">
      <c r="A121" s="62">
        <v>41027</v>
      </c>
    </row>
    <row r="122" spans="1:1" x14ac:dyDescent="0.2">
      <c r="A122" s="62">
        <v>41028</v>
      </c>
    </row>
    <row r="123" spans="1:1" x14ac:dyDescent="0.2">
      <c r="A123" s="62">
        <v>41029</v>
      </c>
    </row>
    <row r="124" spans="1:1" x14ac:dyDescent="0.2">
      <c r="A124" s="62">
        <v>41030</v>
      </c>
    </row>
    <row r="125" spans="1:1" x14ac:dyDescent="0.2">
      <c r="A125" s="62">
        <v>41031</v>
      </c>
    </row>
    <row r="126" spans="1:1" x14ac:dyDescent="0.2">
      <c r="A126" s="62">
        <v>41032</v>
      </c>
    </row>
    <row r="127" spans="1:1" x14ac:dyDescent="0.2">
      <c r="A127" s="62">
        <v>41033</v>
      </c>
    </row>
    <row r="128" spans="1:1" x14ac:dyDescent="0.2">
      <c r="A128" s="62">
        <v>41034</v>
      </c>
    </row>
    <row r="129" spans="1:1" x14ac:dyDescent="0.2">
      <c r="A129" s="62">
        <v>41035</v>
      </c>
    </row>
    <row r="130" spans="1:1" x14ac:dyDescent="0.2">
      <c r="A130" s="62">
        <v>41036</v>
      </c>
    </row>
    <row r="131" spans="1:1" x14ac:dyDescent="0.2">
      <c r="A131" s="62">
        <v>41037</v>
      </c>
    </row>
    <row r="132" spans="1:1" x14ac:dyDescent="0.2">
      <c r="A132" s="62">
        <v>41038</v>
      </c>
    </row>
    <row r="133" spans="1:1" x14ac:dyDescent="0.2">
      <c r="A133" s="62">
        <v>41039</v>
      </c>
    </row>
    <row r="134" spans="1:1" x14ac:dyDescent="0.2">
      <c r="A134" s="62">
        <v>41040</v>
      </c>
    </row>
    <row r="135" spans="1:1" x14ac:dyDescent="0.2">
      <c r="A135" s="62">
        <v>41041</v>
      </c>
    </row>
    <row r="136" spans="1:1" x14ac:dyDescent="0.2">
      <c r="A136" s="62">
        <v>41042</v>
      </c>
    </row>
    <row r="137" spans="1:1" x14ac:dyDescent="0.2">
      <c r="A137" s="62">
        <v>41043</v>
      </c>
    </row>
    <row r="138" spans="1:1" x14ac:dyDescent="0.2">
      <c r="A138" s="62">
        <v>41044</v>
      </c>
    </row>
    <row r="139" spans="1:1" x14ac:dyDescent="0.2">
      <c r="A139" s="62">
        <v>41045</v>
      </c>
    </row>
    <row r="140" spans="1:1" x14ac:dyDescent="0.2">
      <c r="A140" s="62">
        <v>41046</v>
      </c>
    </row>
    <row r="141" spans="1:1" x14ac:dyDescent="0.2">
      <c r="A141" s="62">
        <v>41047</v>
      </c>
    </row>
    <row r="142" spans="1:1" x14ac:dyDescent="0.2">
      <c r="A142" s="62">
        <v>41048</v>
      </c>
    </row>
    <row r="143" spans="1:1" x14ac:dyDescent="0.2">
      <c r="A143" s="62">
        <v>41049</v>
      </c>
    </row>
    <row r="144" spans="1:1" x14ac:dyDescent="0.2">
      <c r="A144" s="62">
        <v>41050</v>
      </c>
    </row>
    <row r="145" spans="1:1" x14ac:dyDescent="0.2">
      <c r="A145" s="62">
        <v>41051</v>
      </c>
    </row>
    <row r="146" spans="1:1" x14ac:dyDescent="0.2">
      <c r="A146" s="62">
        <v>41052</v>
      </c>
    </row>
    <row r="147" spans="1:1" x14ac:dyDescent="0.2">
      <c r="A147" s="62">
        <v>41053</v>
      </c>
    </row>
    <row r="148" spans="1:1" x14ac:dyDescent="0.2">
      <c r="A148" s="62">
        <v>41054</v>
      </c>
    </row>
    <row r="149" spans="1:1" x14ac:dyDescent="0.2">
      <c r="A149" s="62">
        <v>41055</v>
      </c>
    </row>
    <row r="150" spans="1:1" x14ac:dyDescent="0.2">
      <c r="A150" s="62">
        <v>41056</v>
      </c>
    </row>
    <row r="151" spans="1:1" x14ac:dyDescent="0.2">
      <c r="A151" s="62">
        <v>41057</v>
      </c>
    </row>
    <row r="152" spans="1:1" x14ac:dyDescent="0.2">
      <c r="A152" s="62">
        <v>41058</v>
      </c>
    </row>
    <row r="153" spans="1:1" x14ac:dyDescent="0.2">
      <c r="A153" s="62">
        <v>41059</v>
      </c>
    </row>
    <row r="154" spans="1:1" x14ac:dyDescent="0.2">
      <c r="A154" s="62">
        <v>41060</v>
      </c>
    </row>
    <row r="155" spans="1:1" x14ac:dyDescent="0.2">
      <c r="A155" s="62">
        <v>41061</v>
      </c>
    </row>
    <row r="156" spans="1:1" x14ac:dyDescent="0.2">
      <c r="A156" s="62">
        <v>41062</v>
      </c>
    </row>
    <row r="157" spans="1:1" x14ac:dyDescent="0.2">
      <c r="A157" s="62">
        <v>41063</v>
      </c>
    </row>
    <row r="158" spans="1:1" x14ac:dyDescent="0.2">
      <c r="A158" s="62">
        <v>41064</v>
      </c>
    </row>
    <row r="159" spans="1:1" x14ac:dyDescent="0.2">
      <c r="A159" s="62">
        <v>41065</v>
      </c>
    </row>
    <row r="160" spans="1:1" x14ac:dyDescent="0.2">
      <c r="A160" s="62">
        <v>41066</v>
      </c>
    </row>
    <row r="161" spans="1:1" x14ac:dyDescent="0.2">
      <c r="A161" s="62">
        <v>41067</v>
      </c>
    </row>
    <row r="162" spans="1:1" x14ac:dyDescent="0.2">
      <c r="A162" s="62">
        <v>41068</v>
      </c>
    </row>
    <row r="163" spans="1:1" x14ac:dyDescent="0.2">
      <c r="A163" s="62">
        <v>41069</v>
      </c>
    </row>
    <row r="164" spans="1:1" x14ac:dyDescent="0.2">
      <c r="A164" s="62">
        <v>41070</v>
      </c>
    </row>
    <row r="165" spans="1:1" x14ac:dyDescent="0.2">
      <c r="A165" s="62">
        <v>41071</v>
      </c>
    </row>
    <row r="166" spans="1:1" x14ac:dyDescent="0.2">
      <c r="A166" s="62">
        <v>41072</v>
      </c>
    </row>
    <row r="167" spans="1:1" x14ac:dyDescent="0.2">
      <c r="A167" s="62">
        <v>41073</v>
      </c>
    </row>
    <row r="168" spans="1:1" x14ac:dyDescent="0.2">
      <c r="A168" s="62">
        <v>41074</v>
      </c>
    </row>
    <row r="169" spans="1:1" x14ac:dyDescent="0.2">
      <c r="A169" s="62">
        <v>41075</v>
      </c>
    </row>
    <row r="170" spans="1:1" x14ac:dyDescent="0.2">
      <c r="A170" s="62">
        <v>41076</v>
      </c>
    </row>
    <row r="171" spans="1:1" x14ac:dyDescent="0.2">
      <c r="A171" s="62">
        <v>41077</v>
      </c>
    </row>
    <row r="172" spans="1:1" x14ac:dyDescent="0.2">
      <c r="A172" s="62">
        <v>41078</v>
      </c>
    </row>
    <row r="173" spans="1:1" x14ac:dyDescent="0.2">
      <c r="A173" s="62">
        <v>41079</v>
      </c>
    </row>
    <row r="174" spans="1:1" x14ac:dyDescent="0.2">
      <c r="A174" s="62">
        <v>41080</v>
      </c>
    </row>
    <row r="175" spans="1:1" x14ac:dyDescent="0.2">
      <c r="A175" s="62">
        <v>41081</v>
      </c>
    </row>
    <row r="176" spans="1:1" x14ac:dyDescent="0.2">
      <c r="A176" s="62">
        <v>41082</v>
      </c>
    </row>
    <row r="177" spans="1:1" x14ac:dyDescent="0.2">
      <c r="A177" s="62">
        <v>41083</v>
      </c>
    </row>
    <row r="178" spans="1:1" x14ac:dyDescent="0.2">
      <c r="A178" s="62">
        <v>41084</v>
      </c>
    </row>
    <row r="179" spans="1:1" x14ac:dyDescent="0.2">
      <c r="A179" s="62">
        <v>41085</v>
      </c>
    </row>
    <row r="180" spans="1:1" x14ac:dyDescent="0.2">
      <c r="A180" s="62">
        <v>41086</v>
      </c>
    </row>
    <row r="181" spans="1:1" x14ac:dyDescent="0.2">
      <c r="A181" s="62">
        <v>41087</v>
      </c>
    </row>
    <row r="182" spans="1:1" x14ac:dyDescent="0.2">
      <c r="A182" s="62">
        <v>41088</v>
      </c>
    </row>
    <row r="183" spans="1:1" x14ac:dyDescent="0.2">
      <c r="A183" s="62">
        <v>41089</v>
      </c>
    </row>
    <row r="184" spans="1:1" x14ac:dyDescent="0.2">
      <c r="A184" s="62">
        <v>41090</v>
      </c>
    </row>
    <row r="185" spans="1:1" x14ac:dyDescent="0.2">
      <c r="A185" s="62">
        <v>41091</v>
      </c>
    </row>
    <row r="186" spans="1:1" x14ac:dyDescent="0.2">
      <c r="A186" s="62">
        <v>41092</v>
      </c>
    </row>
    <row r="187" spans="1:1" x14ac:dyDescent="0.2">
      <c r="A187" s="62">
        <v>41093</v>
      </c>
    </row>
    <row r="188" spans="1:1" x14ac:dyDescent="0.2">
      <c r="A188" s="62">
        <v>41094</v>
      </c>
    </row>
    <row r="189" spans="1:1" x14ac:dyDescent="0.2">
      <c r="A189" s="62">
        <v>41095</v>
      </c>
    </row>
    <row r="190" spans="1:1" x14ac:dyDescent="0.2">
      <c r="A190" s="62">
        <v>41096</v>
      </c>
    </row>
    <row r="191" spans="1:1" x14ac:dyDescent="0.2">
      <c r="A191" s="62">
        <v>41097</v>
      </c>
    </row>
    <row r="192" spans="1:1" x14ac:dyDescent="0.2">
      <c r="A192" s="62">
        <v>41098</v>
      </c>
    </row>
    <row r="193" spans="1:1" x14ac:dyDescent="0.2">
      <c r="A193" s="62">
        <v>41099</v>
      </c>
    </row>
    <row r="194" spans="1:1" x14ac:dyDescent="0.2">
      <c r="A194" s="62">
        <v>41100</v>
      </c>
    </row>
    <row r="195" spans="1:1" x14ac:dyDescent="0.2">
      <c r="A195" s="62">
        <v>41101</v>
      </c>
    </row>
    <row r="196" spans="1:1" x14ac:dyDescent="0.2">
      <c r="A196" s="62">
        <v>41102</v>
      </c>
    </row>
    <row r="197" spans="1:1" x14ac:dyDescent="0.2">
      <c r="A197" s="62">
        <v>41103</v>
      </c>
    </row>
    <row r="198" spans="1:1" x14ac:dyDescent="0.2">
      <c r="A198" s="62">
        <v>41104</v>
      </c>
    </row>
    <row r="199" spans="1:1" x14ac:dyDescent="0.2">
      <c r="A199" s="62">
        <v>41105</v>
      </c>
    </row>
    <row r="200" spans="1:1" x14ac:dyDescent="0.2">
      <c r="A200" s="62">
        <v>41106</v>
      </c>
    </row>
    <row r="201" spans="1:1" x14ac:dyDescent="0.2">
      <c r="A201" s="62">
        <v>41107</v>
      </c>
    </row>
    <row r="202" spans="1:1" x14ac:dyDescent="0.2">
      <c r="A202" s="62">
        <v>41108</v>
      </c>
    </row>
    <row r="203" spans="1:1" x14ac:dyDescent="0.2">
      <c r="A203" s="62">
        <v>41109</v>
      </c>
    </row>
    <row r="204" spans="1:1" x14ac:dyDescent="0.2">
      <c r="A204" s="62">
        <v>41110</v>
      </c>
    </row>
    <row r="205" spans="1:1" x14ac:dyDescent="0.2">
      <c r="A205" s="62">
        <v>41111</v>
      </c>
    </row>
    <row r="206" spans="1:1" x14ac:dyDescent="0.2">
      <c r="A206" s="62">
        <v>41112</v>
      </c>
    </row>
    <row r="207" spans="1:1" x14ac:dyDescent="0.2">
      <c r="A207" s="62">
        <v>41113</v>
      </c>
    </row>
    <row r="208" spans="1:1" x14ac:dyDescent="0.2">
      <c r="A208" s="62">
        <v>41114</v>
      </c>
    </row>
    <row r="209" spans="1:1" x14ac:dyDescent="0.2">
      <c r="A209" s="62">
        <v>41115</v>
      </c>
    </row>
    <row r="210" spans="1:1" x14ac:dyDescent="0.2">
      <c r="A210" s="62">
        <v>41116</v>
      </c>
    </row>
    <row r="211" spans="1:1" x14ac:dyDescent="0.2">
      <c r="A211" s="62">
        <v>41117</v>
      </c>
    </row>
    <row r="212" spans="1:1" x14ac:dyDescent="0.2">
      <c r="A212" s="62">
        <v>41118</v>
      </c>
    </row>
    <row r="213" spans="1:1" x14ac:dyDescent="0.2">
      <c r="A213" s="62">
        <v>41119</v>
      </c>
    </row>
    <row r="214" spans="1:1" x14ac:dyDescent="0.2">
      <c r="A214" s="62">
        <v>41120</v>
      </c>
    </row>
    <row r="215" spans="1:1" x14ac:dyDescent="0.2">
      <c r="A215" s="62">
        <v>41121</v>
      </c>
    </row>
    <row r="216" spans="1:1" x14ac:dyDescent="0.2">
      <c r="A216" s="62">
        <v>41122</v>
      </c>
    </row>
    <row r="217" spans="1:1" x14ac:dyDescent="0.2">
      <c r="A217" s="62">
        <v>41123</v>
      </c>
    </row>
    <row r="218" spans="1:1" x14ac:dyDescent="0.2">
      <c r="A218" s="62">
        <v>41124</v>
      </c>
    </row>
    <row r="219" spans="1:1" x14ac:dyDescent="0.2">
      <c r="A219" s="62">
        <v>41125</v>
      </c>
    </row>
    <row r="220" spans="1:1" x14ac:dyDescent="0.2">
      <c r="A220" s="62">
        <v>41126</v>
      </c>
    </row>
    <row r="221" spans="1:1" x14ac:dyDescent="0.2">
      <c r="A221" s="62">
        <v>41127</v>
      </c>
    </row>
    <row r="222" spans="1:1" x14ac:dyDescent="0.2">
      <c r="A222" s="62">
        <v>41128</v>
      </c>
    </row>
    <row r="223" spans="1:1" x14ac:dyDescent="0.2">
      <c r="A223" s="62">
        <v>41129</v>
      </c>
    </row>
    <row r="224" spans="1:1" x14ac:dyDescent="0.2">
      <c r="A224" s="62">
        <v>41130</v>
      </c>
    </row>
    <row r="225" spans="1:1" x14ac:dyDescent="0.2">
      <c r="A225" s="62">
        <v>41131</v>
      </c>
    </row>
    <row r="226" spans="1:1" x14ac:dyDescent="0.2">
      <c r="A226" s="62">
        <v>41132</v>
      </c>
    </row>
    <row r="227" spans="1:1" x14ac:dyDescent="0.2">
      <c r="A227" s="62">
        <v>41133</v>
      </c>
    </row>
    <row r="228" spans="1:1" x14ac:dyDescent="0.2">
      <c r="A228" s="62">
        <v>41134</v>
      </c>
    </row>
    <row r="229" spans="1:1" x14ac:dyDescent="0.2">
      <c r="A229" s="62">
        <v>41135</v>
      </c>
    </row>
    <row r="230" spans="1:1" x14ac:dyDescent="0.2">
      <c r="A230" s="62">
        <v>41136</v>
      </c>
    </row>
    <row r="231" spans="1:1" x14ac:dyDescent="0.2">
      <c r="A231" s="62">
        <v>41137</v>
      </c>
    </row>
    <row r="232" spans="1:1" x14ac:dyDescent="0.2">
      <c r="A232" s="62">
        <v>41138</v>
      </c>
    </row>
    <row r="233" spans="1:1" x14ac:dyDescent="0.2">
      <c r="A233" s="62">
        <v>41139</v>
      </c>
    </row>
    <row r="234" spans="1:1" x14ac:dyDescent="0.2">
      <c r="A234" s="62">
        <v>41140</v>
      </c>
    </row>
    <row r="235" spans="1:1" x14ac:dyDescent="0.2">
      <c r="A235" s="62">
        <v>41141</v>
      </c>
    </row>
    <row r="236" spans="1:1" x14ac:dyDescent="0.2">
      <c r="A236" s="62">
        <v>41142</v>
      </c>
    </row>
    <row r="237" spans="1:1" x14ac:dyDescent="0.2">
      <c r="A237" s="62">
        <v>41143</v>
      </c>
    </row>
    <row r="238" spans="1:1" x14ac:dyDescent="0.2">
      <c r="A238" s="62">
        <v>41144</v>
      </c>
    </row>
    <row r="239" spans="1:1" x14ac:dyDescent="0.2">
      <c r="A239" s="62">
        <v>41145</v>
      </c>
    </row>
    <row r="240" spans="1:1" x14ac:dyDescent="0.2">
      <c r="A240" s="62">
        <v>41146</v>
      </c>
    </row>
    <row r="241" spans="1:1" x14ac:dyDescent="0.2">
      <c r="A241" s="62">
        <v>41147</v>
      </c>
    </row>
    <row r="242" spans="1:1" x14ac:dyDescent="0.2">
      <c r="A242" s="62">
        <v>41148</v>
      </c>
    </row>
    <row r="243" spans="1:1" x14ac:dyDescent="0.2">
      <c r="A243" s="62">
        <v>41149</v>
      </c>
    </row>
    <row r="244" spans="1:1" x14ac:dyDescent="0.2">
      <c r="A244" s="62">
        <v>41150</v>
      </c>
    </row>
    <row r="245" spans="1:1" x14ac:dyDescent="0.2">
      <c r="A245" s="62">
        <v>41151</v>
      </c>
    </row>
    <row r="246" spans="1:1" x14ac:dyDescent="0.2">
      <c r="A246" s="62">
        <v>41152</v>
      </c>
    </row>
    <row r="247" spans="1:1" x14ac:dyDescent="0.2">
      <c r="A247" s="62">
        <v>41153</v>
      </c>
    </row>
    <row r="248" spans="1:1" x14ac:dyDescent="0.2">
      <c r="A248" s="62">
        <v>41154</v>
      </c>
    </row>
    <row r="249" spans="1:1" x14ac:dyDescent="0.2">
      <c r="A249" s="62">
        <v>41155</v>
      </c>
    </row>
    <row r="250" spans="1:1" x14ac:dyDescent="0.2">
      <c r="A250" s="62">
        <v>41156</v>
      </c>
    </row>
    <row r="251" spans="1:1" x14ac:dyDescent="0.2">
      <c r="A251" s="62">
        <v>41157</v>
      </c>
    </row>
    <row r="252" spans="1:1" x14ac:dyDescent="0.2">
      <c r="A252" s="62">
        <v>41158</v>
      </c>
    </row>
    <row r="253" spans="1:1" x14ac:dyDescent="0.2">
      <c r="A253" s="62">
        <v>41159</v>
      </c>
    </row>
    <row r="254" spans="1:1" x14ac:dyDescent="0.2">
      <c r="A254" s="62">
        <v>41160</v>
      </c>
    </row>
    <row r="255" spans="1:1" x14ac:dyDescent="0.2">
      <c r="A255" s="62">
        <v>41161</v>
      </c>
    </row>
    <row r="256" spans="1:1" x14ac:dyDescent="0.2">
      <c r="A256" s="62">
        <v>41162</v>
      </c>
    </row>
    <row r="257" spans="1:1" x14ac:dyDescent="0.2">
      <c r="A257" s="62">
        <v>41163</v>
      </c>
    </row>
    <row r="258" spans="1:1" x14ac:dyDescent="0.2">
      <c r="A258" s="62">
        <v>41164</v>
      </c>
    </row>
    <row r="259" spans="1:1" x14ac:dyDescent="0.2">
      <c r="A259" s="62">
        <v>41165</v>
      </c>
    </row>
    <row r="260" spans="1:1" x14ac:dyDescent="0.2">
      <c r="A260" s="62">
        <v>41166</v>
      </c>
    </row>
    <row r="261" spans="1:1" x14ac:dyDescent="0.2">
      <c r="A261" s="62">
        <v>41167</v>
      </c>
    </row>
    <row r="262" spans="1:1" x14ac:dyDescent="0.2">
      <c r="A262" s="62">
        <v>41168</v>
      </c>
    </row>
    <row r="263" spans="1:1" x14ac:dyDescent="0.2">
      <c r="A263" s="62">
        <v>41169</v>
      </c>
    </row>
    <row r="264" spans="1:1" x14ac:dyDescent="0.2">
      <c r="A264" s="62">
        <v>41170</v>
      </c>
    </row>
    <row r="265" spans="1:1" x14ac:dyDescent="0.2">
      <c r="A265" s="62">
        <v>41171</v>
      </c>
    </row>
    <row r="266" spans="1:1" x14ac:dyDescent="0.2">
      <c r="A266" s="62">
        <v>41172</v>
      </c>
    </row>
    <row r="267" spans="1:1" x14ac:dyDescent="0.2">
      <c r="A267" s="62">
        <v>41173</v>
      </c>
    </row>
    <row r="268" spans="1:1" x14ac:dyDescent="0.2">
      <c r="A268" s="62">
        <v>41174</v>
      </c>
    </row>
    <row r="269" spans="1:1" x14ac:dyDescent="0.2">
      <c r="A269" s="62">
        <v>41175</v>
      </c>
    </row>
    <row r="270" spans="1:1" x14ac:dyDescent="0.2">
      <c r="A270" s="62">
        <v>41176</v>
      </c>
    </row>
    <row r="271" spans="1:1" x14ac:dyDescent="0.2">
      <c r="A271" s="62">
        <v>41177</v>
      </c>
    </row>
    <row r="272" spans="1:1" x14ac:dyDescent="0.2">
      <c r="A272" s="62">
        <v>41178</v>
      </c>
    </row>
    <row r="273" spans="1:1" x14ac:dyDescent="0.2">
      <c r="A273" s="62">
        <v>41179</v>
      </c>
    </row>
    <row r="274" spans="1:1" x14ac:dyDescent="0.2">
      <c r="A274" s="62">
        <v>41180</v>
      </c>
    </row>
    <row r="275" spans="1:1" x14ac:dyDescent="0.2">
      <c r="A275" s="62">
        <v>41181</v>
      </c>
    </row>
    <row r="276" spans="1:1" x14ac:dyDescent="0.2">
      <c r="A276" s="62">
        <v>41182</v>
      </c>
    </row>
    <row r="277" spans="1:1" x14ac:dyDescent="0.2">
      <c r="A277" s="62">
        <v>41183</v>
      </c>
    </row>
    <row r="278" spans="1:1" x14ac:dyDescent="0.2">
      <c r="A278" s="62">
        <v>41184</v>
      </c>
    </row>
    <row r="279" spans="1:1" x14ac:dyDescent="0.2">
      <c r="A279" s="62">
        <v>41185</v>
      </c>
    </row>
    <row r="280" spans="1:1" x14ac:dyDescent="0.2">
      <c r="A280" s="62">
        <v>41186</v>
      </c>
    </row>
    <row r="281" spans="1:1" x14ac:dyDescent="0.2">
      <c r="A281" s="62">
        <v>41187</v>
      </c>
    </row>
    <row r="282" spans="1:1" x14ac:dyDescent="0.2">
      <c r="A282" s="62">
        <v>41188</v>
      </c>
    </row>
    <row r="283" spans="1:1" x14ac:dyDescent="0.2">
      <c r="A283" s="62">
        <v>41189</v>
      </c>
    </row>
    <row r="284" spans="1:1" x14ac:dyDescent="0.2">
      <c r="A284" s="62">
        <v>41190</v>
      </c>
    </row>
    <row r="285" spans="1:1" x14ac:dyDescent="0.2">
      <c r="A285" s="62">
        <v>41191</v>
      </c>
    </row>
    <row r="286" spans="1:1" x14ac:dyDescent="0.2">
      <c r="A286" s="62">
        <v>41192</v>
      </c>
    </row>
    <row r="287" spans="1:1" x14ac:dyDescent="0.2">
      <c r="A287" s="62">
        <v>41193</v>
      </c>
    </row>
    <row r="288" spans="1:1" x14ac:dyDescent="0.2">
      <c r="A288" s="62">
        <v>41194</v>
      </c>
    </row>
    <row r="289" spans="1:1" x14ac:dyDescent="0.2">
      <c r="A289" s="62">
        <v>41195</v>
      </c>
    </row>
    <row r="290" spans="1:1" x14ac:dyDescent="0.2">
      <c r="A290" s="62">
        <v>41196</v>
      </c>
    </row>
    <row r="291" spans="1:1" x14ac:dyDescent="0.2">
      <c r="A291" s="62">
        <v>41197</v>
      </c>
    </row>
    <row r="292" spans="1:1" x14ac:dyDescent="0.2">
      <c r="A292" s="62">
        <v>41198</v>
      </c>
    </row>
    <row r="293" spans="1:1" x14ac:dyDescent="0.2">
      <c r="A293" s="62">
        <v>41199</v>
      </c>
    </row>
    <row r="294" spans="1:1" x14ac:dyDescent="0.2">
      <c r="A294" s="62">
        <v>41200</v>
      </c>
    </row>
    <row r="295" spans="1:1" x14ac:dyDescent="0.2">
      <c r="A295" s="62">
        <v>41201</v>
      </c>
    </row>
    <row r="296" spans="1:1" x14ac:dyDescent="0.2">
      <c r="A296" s="62">
        <v>41202</v>
      </c>
    </row>
    <row r="297" spans="1:1" x14ac:dyDescent="0.2">
      <c r="A297" s="62">
        <v>41203</v>
      </c>
    </row>
    <row r="298" spans="1:1" x14ac:dyDescent="0.2">
      <c r="A298" s="62">
        <v>41204</v>
      </c>
    </row>
    <row r="299" spans="1:1" x14ac:dyDescent="0.2">
      <c r="A299" s="62">
        <v>41205</v>
      </c>
    </row>
    <row r="300" spans="1:1" x14ac:dyDescent="0.2">
      <c r="A300" s="62">
        <v>41206</v>
      </c>
    </row>
    <row r="301" spans="1:1" x14ac:dyDescent="0.2">
      <c r="A301" s="62">
        <v>41207</v>
      </c>
    </row>
    <row r="302" spans="1:1" x14ac:dyDescent="0.2">
      <c r="A302" s="62">
        <v>41208</v>
      </c>
    </row>
    <row r="303" spans="1:1" x14ac:dyDescent="0.2">
      <c r="A303" s="62">
        <v>41209</v>
      </c>
    </row>
    <row r="304" spans="1:1" x14ac:dyDescent="0.2">
      <c r="A304" s="62">
        <v>41210</v>
      </c>
    </row>
    <row r="305" spans="1:1" x14ac:dyDescent="0.2">
      <c r="A305" s="62">
        <v>41211</v>
      </c>
    </row>
    <row r="306" spans="1:1" x14ac:dyDescent="0.2">
      <c r="A306" s="62">
        <v>41212</v>
      </c>
    </row>
    <row r="307" spans="1:1" x14ac:dyDescent="0.2">
      <c r="A307" s="62">
        <v>41213</v>
      </c>
    </row>
    <row r="308" spans="1:1" x14ac:dyDescent="0.2">
      <c r="A308" s="62">
        <v>41214</v>
      </c>
    </row>
    <row r="309" spans="1:1" x14ac:dyDescent="0.2">
      <c r="A309" s="62">
        <v>41215</v>
      </c>
    </row>
    <row r="310" spans="1:1" x14ac:dyDescent="0.2">
      <c r="A310" s="62">
        <v>41216</v>
      </c>
    </row>
    <row r="311" spans="1:1" x14ac:dyDescent="0.2">
      <c r="A311" s="62">
        <v>41217</v>
      </c>
    </row>
    <row r="312" spans="1:1" x14ac:dyDescent="0.2">
      <c r="A312" s="62">
        <v>41218</v>
      </c>
    </row>
    <row r="313" spans="1:1" x14ac:dyDescent="0.2">
      <c r="A313" s="62">
        <v>41219</v>
      </c>
    </row>
    <row r="314" spans="1:1" x14ac:dyDescent="0.2">
      <c r="A314" s="62">
        <v>41220</v>
      </c>
    </row>
    <row r="315" spans="1:1" x14ac:dyDescent="0.2">
      <c r="A315" s="62">
        <v>41221</v>
      </c>
    </row>
    <row r="316" spans="1:1" x14ac:dyDescent="0.2">
      <c r="A316" s="62">
        <v>41222</v>
      </c>
    </row>
    <row r="317" spans="1:1" x14ac:dyDescent="0.2">
      <c r="A317" s="62">
        <v>41223</v>
      </c>
    </row>
    <row r="318" spans="1:1" x14ac:dyDescent="0.2">
      <c r="A318" s="62">
        <v>41224</v>
      </c>
    </row>
    <row r="319" spans="1:1" x14ac:dyDescent="0.2">
      <c r="A319" s="62">
        <v>41225</v>
      </c>
    </row>
    <row r="320" spans="1:1" x14ac:dyDescent="0.2">
      <c r="A320" s="62">
        <v>41226</v>
      </c>
    </row>
    <row r="321" spans="1:1" x14ac:dyDescent="0.2">
      <c r="A321" s="62">
        <v>41227</v>
      </c>
    </row>
    <row r="322" spans="1:1" x14ac:dyDescent="0.2">
      <c r="A322" s="62">
        <v>41228</v>
      </c>
    </row>
    <row r="323" spans="1:1" x14ac:dyDescent="0.2">
      <c r="A323" s="62">
        <v>41229</v>
      </c>
    </row>
    <row r="324" spans="1:1" x14ac:dyDescent="0.2">
      <c r="A324" s="62">
        <v>41230</v>
      </c>
    </row>
    <row r="325" spans="1:1" x14ac:dyDescent="0.2">
      <c r="A325" s="62">
        <v>41231</v>
      </c>
    </row>
    <row r="326" spans="1:1" x14ac:dyDescent="0.2">
      <c r="A326" s="62">
        <v>41232</v>
      </c>
    </row>
    <row r="327" spans="1:1" x14ac:dyDescent="0.2">
      <c r="A327" s="62">
        <v>41233</v>
      </c>
    </row>
    <row r="328" spans="1:1" x14ac:dyDescent="0.2">
      <c r="A328" s="62">
        <v>41234</v>
      </c>
    </row>
    <row r="329" spans="1:1" x14ac:dyDescent="0.2">
      <c r="A329" s="62">
        <v>41235</v>
      </c>
    </row>
    <row r="330" spans="1:1" x14ac:dyDescent="0.2">
      <c r="A330" s="62">
        <v>41236</v>
      </c>
    </row>
    <row r="331" spans="1:1" x14ac:dyDescent="0.2">
      <c r="A331" s="62">
        <v>41237</v>
      </c>
    </row>
    <row r="332" spans="1:1" x14ac:dyDescent="0.2">
      <c r="A332" s="62">
        <v>41238</v>
      </c>
    </row>
    <row r="333" spans="1:1" x14ac:dyDescent="0.2">
      <c r="A333" s="62">
        <v>41239</v>
      </c>
    </row>
    <row r="334" spans="1:1" x14ac:dyDescent="0.2">
      <c r="A334" s="62">
        <v>41240</v>
      </c>
    </row>
    <row r="335" spans="1:1" x14ac:dyDescent="0.2">
      <c r="A335" s="62">
        <v>41241</v>
      </c>
    </row>
    <row r="336" spans="1:1" x14ac:dyDescent="0.2">
      <c r="A336" s="62">
        <v>41242</v>
      </c>
    </row>
    <row r="337" spans="1:1" x14ac:dyDescent="0.2">
      <c r="A337" s="62">
        <v>41243</v>
      </c>
    </row>
    <row r="338" spans="1:1" x14ac:dyDescent="0.2">
      <c r="A338" s="62">
        <v>41244</v>
      </c>
    </row>
    <row r="339" spans="1:1" x14ac:dyDescent="0.2">
      <c r="A339" s="62">
        <v>41245</v>
      </c>
    </row>
    <row r="340" spans="1:1" x14ac:dyDescent="0.2">
      <c r="A340" s="62">
        <v>41246</v>
      </c>
    </row>
    <row r="341" spans="1:1" x14ac:dyDescent="0.2">
      <c r="A341" s="62">
        <v>41247</v>
      </c>
    </row>
    <row r="342" spans="1:1" x14ac:dyDescent="0.2">
      <c r="A342" s="62">
        <v>41248</v>
      </c>
    </row>
    <row r="343" spans="1:1" x14ac:dyDescent="0.2">
      <c r="A343" s="62">
        <v>41249</v>
      </c>
    </row>
    <row r="344" spans="1:1" x14ac:dyDescent="0.2">
      <c r="A344" s="62">
        <v>41250</v>
      </c>
    </row>
    <row r="345" spans="1:1" x14ac:dyDescent="0.2">
      <c r="A345" s="62">
        <v>41251</v>
      </c>
    </row>
    <row r="346" spans="1:1" x14ac:dyDescent="0.2">
      <c r="A346" s="62">
        <v>41252</v>
      </c>
    </row>
    <row r="347" spans="1:1" x14ac:dyDescent="0.2">
      <c r="A347" s="62">
        <v>41253</v>
      </c>
    </row>
    <row r="348" spans="1:1" x14ac:dyDescent="0.2">
      <c r="A348" s="62">
        <v>41254</v>
      </c>
    </row>
    <row r="349" spans="1:1" x14ac:dyDescent="0.2">
      <c r="A349" s="62">
        <v>41255</v>
      </c>
    </row>
    <row r="350" spans="1:1" x14ac:dyDescent="0.2">
      <c r="A350" s="62">
        <v>41256</v>
      </c>
    </row>
    <row r="351" spans="1:1" x14ac:dyDescent="0.2">
      <c r="A351" s="62">
        <v>41257</v>
      </c>
    </row>
    <row r="352" spans="1:1" x14ac:dyDescent="0.2">
      <c r="A352" s="62">
        <v>41258</v>
      </c>
    </row>
    <row r="353" spans="1:1" x14ac:dyDescent="0.2">
      <c r="A353" s="62">
        <v>41259</v>
      </c>
    </row>
    <row r="354" spans="1:1" x14ac:dyDescent="0.2">
      <c r="A354" s="62">
        <v>41260</v>
      </c>
    </row>
    <row r="355" spans="1:1" x14ac:dyDescent="0.2">
      <c r="A355" s="62">
        <v>41261</v>
      </c>
    </row>
    <row r="356" spans="1:1" x14ac:dyDescent="0.2">
      <c r="A356" s="62">
        <v>41262</v>
      </c>
    </row>
    <row r="357" spans="1:1" x14ac:dyDescent="0.2">
      <c r="A357" s="62">
        <v>41263</v>
      </c>
    </row>
    <row r="358" spans="1:1" x14ac:dyDescent="0.2">
      <c r="A358" s="62">
        <v>41264</v>
      </c>
    </row>
    <row r="359" spans="1:1" x14ac:dyDescent="0.2">
      <c r="A359" s="62">
        <v>41265</v>
      </c>
    </row>
    <row r="360" spans="1:1" x14ac:dyDescent="0.2">
      <c r="A360" s="62">
        <v>41266</v>
      </c>
    </row>
    <row r="361" spans="1:1" x14ac:dyDescent="0.2">
      <c r="A361" s="62">
        <v>41267</v>
      </c>
    </row>
    <row r="362" spans="1:1" x14ac:dyDescent="0.2">
      <c r="A362" s="62">
        <v>41268</v>
      </c>
    </row>
    <row r="363" spans="1:1" x14ac:dyDescent="0.2">
      <c r="A363" s="62">
        <v>41269</v>
      </c>
    </row>
    <row r="364" spans="1:1" x14ac:dyDescent="0.2">
      <c r="A364" s="62">
        <v>41270</v>
      </c>
    </row>
    <row r="365" spans="1:1" x14ac:dyDescent="0.2">
      <c r="A365" s="62">
        <v>41271</v>
      </c>
    </row>
    <row r="366" spans="1:1" x14ac:dyDescent="0.2">
      <c r="A366" s="62">
        <v>41272</v>
      </c>
    </row>
    <row r="367" spans="1:1" x14ac:dyDescent="0.2">
      <c r="A367" s="62">
        <v>41273</v>
      </c>
    </row>
    <row r="368" spans="1:1" x14ac:dyDescent="0.2">
      <c r="A368" s="62">
        <v>41274</v>
      </c>
    </row>
    <row r="369" spans="1:1" x14ac:dyDescent="0.2">
      <c r="A369" s="62">
        <v>41275</v>
      </c>
    </row>
    <row r="370" spans="1:1" x14ac:dyDescent="0.2">
      <c r="A370" s="62">
        <v>41276</v>
      </c>
    </row>
    <row r="371" spans="1:1" x14ac:dyDescent="0.2">
      <c r="A371" s="62">
        <v>41277</v>
      </c>
    </row>
    <row r="372" spans="1:1" x14ac:dyDescent="0.2">
      <c r="A372" s="62">
        <v>41278</v>
      </c>
    </row>
    <row r="373" spans="1:1" x14ac:dyDescent="0.2">
      <c r="A373" s="62">
        <v>41279</v>
      </c>
    </row>
    <row r="374" spans="1:1" x14ac:dyDescent="0.2">
      <c r="A374" s="62">
        <v>41280</v>
      </c>
    </row>
    <row r="375" spans="1:1" x14ac:dyDescent="0.2">
      <c r="A375" s="62">
        <v>41281</v>
      </c>
    </row>
    <row r="376" spans="1:1" x14ac:dyDescent="0.2">
      <c r="A376" s="62">
        <v>41282</v>
      </c>
    </row>
    <row r="377" spans="1:1" x14ac:dyDescent="0.2">
      <c r="A377" s="62">
        <v>41283</v>
      </c>
    </row>
    <row r="378" spans="1:1" x14ac:dyDescent="0.2">
      <c r="A378" s="62">
        <v>41284</v>
      </c>
    </row>
    <row r="379" spans="1:1" x14ac:dyDescent="0.2">
      <c r="A379" s="62">
        <v>41285</v>
      </c>
    </row>
    <row r="380" spans="1:1" x14ac:dyDescent="0.2">
      <c r="A380" s="62">
        <v>41286</v>
      </c>
    </row>
    <row r="381" spans="1:1" x14ac:dyDescent="0.2">
      <c r="A381" s="62">
        <v>41287</v>
      </c>
    </row>
    <row r="382" spans="1:1" x14ac:dyDescent="0.2">
      <c r="A382" s="62">
        <v>41288</v>
      </c>
    </row>
    <row r="383" spans="1:1" x14ac:dyDescent="0.2">
      <c r="A383" s="62">
        <v>41289</v>
      </c>
    </row>
    <row r="384" spans="1:1" x14ac:dyDescent="0.2">
      <c r="A384" s="62">
        <v>41290</v>
      </c>
    </row>
    <row r="385" spans="1:1" x14ac:dyDescent="0.2">
      <c r="A385" s="62">
        <v>41291</v>
      </c>
    </row>
    <row r="386" spans="1:1" x14ac:dyDescent="0.2">
      <c r="A386" s="62">
        <v>41292</v>
      </c>
    </row>
    <row r="387" spans="1:1" x14ac:dyDescent="0.2">
      <c r="A387" s="62">
        <v>41293</v>
      </c>
    </row>
    <row r="388" spans="1:1" x14ac:dyDescent="0.2">
      <c r="A388" s="62">
        <v>41294</v>
      </c>
    </row>
    <row r="389" spans="1:1" x14ac:dyDescent="0.2">
      <c r="A389" s="62">
        <v>41295</v>
      </c>
    </row>
    <row r="390" spans="1:1" x14ac:dyDescent="0.2">
      <c r="A390" s="62">
        <v>41296</v>
      </c>
    </row>
    <row r="391" spans="1:1" x14ac:dyDescent="0.2">
      <c r="A391" s="62">
        <v>41297</v>
      </c>
    </row>
    <row r="392" spans="1:1" x14ac:dyDescent="0.2">
      <c r="A392" s="62">
        <v>41298</v>
      </c>
    </row>
    <row r="393" spans="1:1" x14ac:dyDescent="0.2">
      <c r="A393" s="62">
        <v>41299</v>
      </c>
    </row>
    <row r="394" spans="1:1" x14ac:dyDescent="0.2">
      <c r="A394" s="62">
        <v>41300</v>
      </c>
    </row>
    <row r="395" spans="1:1" x14ac:dyDescent="0.2">
      <c r="A395" s="62">
        <v>41301</v>
      </c>
    </row>
    <row r="396" spans="1:1" x14ac:dyDescent="0.2">
      <c r="A396" s="62">
        <v>41302</v>
      </c>
    </row>
    <row r="397" spans="1:1" x14ac:dyDescent="0.2">
      <c r="A397" s="62">
        <v>41303</v>
      </c>
    </row>
    <row r="398" spans="1:1" x14ac:dyDescent="0.2">
      <c r="A398" s="62">
        <v>41304</v>
      </c>
    </row>
    <row r="399" spans="1:1" x14ac:dyDescent="0.2">
      <c r="A399" s="62">
        <v>41305</v>
      </c>
    </row>
    <row r="400" spans="1:1" x14ac:dyDescent="0.2">
      <c r="A400" s="62">
        <v>41306</v>
      </c>
    </row>
    <row r="401" spans="1:1" x14ac:dyDescent="0.2">
      <c r="A401" s="62">
        <v>41307</v>
      </c>
    </row>
    <row r="402" spans="1:1" x14ac:dyDescent="0.2">
      <c r="A402" s="62">
        <v>41308</v>
      </c>
    </row>
    <row r="403" spans="1:1" x14ac:dyDescent="0.2">
      <c r="A403" s="62">
        <v>41309</v>
      </c>
    </row>
    <row r="404" spans="1:1" x14ac:dyDescent="0.2">
      <c r="A404" s="62">
        <v>41310</v>
      </c>
    </row>
    <row r="405" spans="1:1" x14ac:dyDescent="0.2">
      <c r="A405" s="62">
        <v>41311</v>
      </c>
    </row>
    <row r="406" spans="1:1" x14ac:dyDescent="0.2">
      <c r="A406" s="62">
        <v>41312</v>
      </c>
    </row>
    <row r="407" spans="1:1" x14ac:dyDescent="0.2">
      <c r="A407" s="62">
        <v>41313</v>
      </c>
    </row>
    <row r="408" spans="1:1" x14ac:dyDescent="0.2">
      <c r="A408" s="62">
        <v>41314</v>
      </c>
    </row>
    <row r="409" spans="1:1" x14ac:dyDescent="0.2">
      <c r="A409" s="62">
        <v>41315</v>
      </c>
    </row>
    <row r="410" spans="1:1" x14ac:dyDescent="0.2">
      <c r="A410" s="62">
        <v>41316</v>
      </c>
    </row>
    <row r="411" spans="1:1" x14ac:dyDescent="0.2">
      <c r="A411" s="62">
        <v>41317</v>
      </c>
    </row>
    <row r="412" spans="1:1" x14ac:dyDescent="0.2">
      <c r="A412" s="62">
        <v>41318</v>
      </c>
    </row>
    <row r="413" spans="1:1" x14ac:dyDescent="0.2">
      <c r="A413" s="62">
        <v>41319</v>
      </c>
    </row>
    <row r="414" spans="1:1" x14ac:dyDescent="0.2">
      <c r="A414" s="62">
        <v>41320</v>
      </c>
    </row>
    <row r="415" spans="1:1" x14ac:dyDescent="0.2">
      <c r="A415" s="62">
        <v>41321</v>
      </c>
    </row>
    <row r="416" spans="1:1" x14ac:dyDescent="0.2">
      <c r="A416" s="62">
        <v>41322</v>
      </c>
    </row>
    <row r="417" spans="1:1" x14ac:dyDescent="0.2">
      <c r="A417" s="62">
        <v>41323</v>
      </c>
    </row>
    <row r="418" spans="1:1" x14ac:dyDescent="0.2">
      <c r="A418" s="62">
        <v>41324</v>
      </c>
    </row>
    <row r="419" spans="1:1" x14ac:dyDescent="0.2">
      <c r="A419" s="62">
        <v>41325</v>
      </c>
    </row>
    <row r="420" spans="1:1" x14ac:dyDescent="0.2">
      <c r="A420" s="62">
        <v>41326</v>
      </c>
    </row>
    <row r="421" spans="1:1" x14ac:dyDescent="0.2">
      <c r="A421" s="62">
        <v>41327</v>
      </c>
    </row>
    <row r="422" spans="1:1" x14ac:dyDescent="0.2">
      <c r="A422" s="62">
        <v>41328</v>
      </c>
    </row>
    <row r="423" spans="1:1" x14ac:dyDescent="0.2">
      <c r="A423" s="62">
        <v>41329</v>
      </c>
    </row>
    <row r="424" spans="1:1" x14ac:dyDescent="0.2">
      <c r="A424" s="62">
        <v>41330</v>
      </c>
    </row>
    <row r="425" spans="1:1" x14ac:dyDescent="0.2">
      <c r="A425" s="62">
        <v>41331</v>
      </c>
    </row>
    <row r="426" spans="1:1" x14ac:dyDescent="0.2">
      <c r="A426" s="62">
        <v>41332</v>
      </c>
    </row>
    <row r="427" spans="1:1" x14ac:dyDescent="0.2">
      <c r="A427" s="62">
        <v>41333</v>
      </c>
    </row>
    <row r="428" spans="1:1" x14ac:dyDescent="0.2">
      <c r="A428" s="62">
        <v>41334</v>
      </c>
    </row>
    <row r="429" spans="1:1" x14ac:dyDescent="0.2">
      <c r="A429" s="62">
        <v>41335</v>
      </c>
    </row>
    <row r="430" spans="1:1" x14ac:dyDescent="0.2">
      <c r="A430" s="62">
        <v>41336</v>
      </c>
    </row>
    <row r="431" spans="1:1" x14ac:dyDescent="0.2">
      <c r="A431" s="62">
        <v>41337</v>
      </c>
    </row>
    <row r="432" spans="1:1" x14ac:dyDescent="0.2">
      <c r="A432" s="62">
        <v>41338</v>
      </c>
    </row>
    <row r="433" spans="1:1" x14ac:dyDescent="0.2">
      <c r="A433" s="62">
        <v>41339</v>
      </c>
    </row>
    <row r="434" spans="1:1" x14ac:dyDescent="0.2">
      <c r="A434" s="62">
        <v>41340</v>
      </c>
    </row>
    <row r="435" spans="1:1" x14ac:dyDescent="0.2">
      <c r="A435" s="62">
        <v>41341</v>
      </c>
    </row>
    <row r="436" spans="1:1" x14ac:dyDescent="0.2">
      <c r="A436" s="62">
        <v>41342</v>
      </c>
    </row>
    <row r="437" spans="1:1" x14ac:dyDescent="0.2">
      <c r="A437" s="62">
        <v>41343</v>
      </c>
    </row>
    <row r="438" spans="1:1" x14ac:dyDescent="0.2">
      <c r="A438" s="62">
        <v>41344</v>
      </c>
    </row>
    <row r="439" spans="1:1" x14ac:dyDescent="0.2">
      <c r="A439" s="62">
        <v>41345</v>
      </c>
    </row>
    <row r="440" spans="1:1" x14ac:dyDescent="0.2">
      <c r="A440" s="62">
        <v>41346</v>
      </c>
    </row>
    <row r="441" spans="1:1" x14ac:dyDescent="0.2">
      <c r="A441" s="62">
        <v>41347</v>
      </c>
    </row>
    <row r="442" spans="1:1" x14ac:dyDescent="0.2">
      <c r="A442" s="62">
        <v>41348</v>
      </c>
    </row>
    <row r="443" spans="1:1" x14ac:dyDescent="0.2">
      <c r="A443" s="62">
        <v>41349</v>
      </c>
    </row>
    <row r="444" spans="1:1" x14ac:dyDescent="0.2">
      <c r="A444" s="62">
        <v>41350</v>
      </c>
    </row>
    <row r="445" spans="1:1" x14ac:dyDescent="0.2">
      <c r="A445" s="62">
        <v>41351</v>
      </c>
    </row>
    <row r="446" spans="1:1" x14ac:dyDescent="0.2">
      <c r="A446" s="62">
        <v>41352</v>
      </c>
    </row>
    <row r="447" spans="1:1" x14ac:dyDescent="0.2">
      <c r="A447" s="62">
        <v>41353</v>
      </c>
    </row>
    <row r="448" spans="1:1" x14ac:dyDescent="0.2">
      <c r="A448" s="62">
        <v>41354</v>
      </c>
    </row>
    <row r="449" spans="1:1" x14ac:dyDescent="0.2">
      <c r="A449" s="62">
        <v>41355</v>
      </c>
    </row>
    <row r="450" spans="1:1" x14ac:dyDescent="0.2">
      <c r="A450" s="62">
        <v>41356</v>
      </c>
    </row>
    <row r="451" spans="1:1" x14ac:dyDescent="0.2">
      <c r="A451" s="62">
        <v>41357</v>
      </c>
    </row>
    <row r="452" spans="1:1" x14ac:dyDescent="0.2">
      <c r="A452" s="62">
        <v>41358</v>
      </c>
    </row>
    <row r="453" spans="1:1" x14ac:dyDescent="0.2">
      <c r="A453" s="62">
        <v>41359</v>
      </c>
    </row>
    <row r="454" spans="1:1" x14ac:dyDescent="0.2">
      <c r="A454" s="62">
        <v>41360</v>
      </c>
    </row>
    <row r="455" spans="1:1" x14ac:dyDescent="0.2">
      <c r="A455" s="62">
        <v>41361</v>
      </c>
    </row>
    <row r="456" spans="1:1" x14ac:dyDescent="0.2">
      <c r="A456" s="62">
        <v>41362</v>
      </c>
    </row>
    <row r="457" spans="1:1" x14ac:dyDescent="0.2">
      <c r="A457" s="62">
        <v>41363</v>
      </c>
    </row>
    <row r="458" spans="1:1" x14ac:dyDescent="0.2">
      <c r="A458" s="62">
        <v>41364</v>
      </c>
    </row>
    <row r="459" spans="1:1" x14ac:dyDescent="0.2">
      <c r="A459" s="62">
        <v>41365</v>
      </c>
    </row>
    <row r="460" spans="1:1" x14ac:dyDescent="0.2">
      <c r="A460" s="62">
        <v>41366</v>
      </c>
    </row>
    <row r="461" spans="1:1" x14ac:dyDescent="0.2">
      <c r="A461" s="62">
        <v>41367</v>
      </c>
    </row>
    <row r="462" spans="1:1" x14ac:dyDescent="0.2">
      <c r="A462" s="62">
        <v>41368</v>
      </c>
    </row>
    <row r="463" spans="1:1" x14ac:dyDescent="0.2">
      <c r="A463" s="62">
        <v>41369</v>
      </c>
    </row>
    <row r="464" spans="1:1" x14ac:dyDescent="0.2">
      <c r="A464" s="62">
        <v>41370</v>
      </c>
    </row>
    <row r="465" spans="1:1" x14ac:dyDescent="0.2">
      <c r="A465" s="62">
        <v>41371</v>
      </c>
    </row>
    <row r="466" spans="1:1" x14ac:dyDescent="0.2">
      <c r="A466" s="62">
        <v>41372</v>
      </c>
    </row>
    <row r="467" spans="1:1" x14ac:dyDescent="0.2">
      <c r="A467" s="62">
        <v>41373</v>
      </c>
    </row>
    <row r="468" spans="1:1" x14ac:dyDescent="0.2">
      <c r="A468" s="62">
        <v>41374</v>
      </c>
    </row>
    <row r="469" spans="1:1" x14ac:dyDescent="0.2">
      <c r="A469" s="62">
        <v>41375</v>
      </c>
    </row>
    <row r="470" spans="1:1" x14ac:dyDescent="0.2">
      <c r="A470" s="62">
        <v>41376</v>
      </c>
    </row>
    <row r="471" spans="1:1" x14ac:dyDescent="0.2">
      <c r="A471" s="62">
        <v>41377</v>
      </c>
    </row>
    <row r="472" spans="1:1" x14ac:dyDescent="0.2">
      <c r="A472" s="62">
        <v>41378</v>
      </c>
    </row>
    <row r="473" spans="1:1" x14ac:dyDescent="0.2">
      <c r="A473" s="62">
        <v>41379</v>
      </c>
    </row>
    <row r="474" spans="1:1" x14ac:dyDescent="0.2">
      <c r="A474" s="62">
        <v>41380</v>
      </c>
    </row>
    <row r="475" spans="1:1" x14ac:dyDescent="0.2">
      <c r="A475" s="62">
        <v>41381</v>
      </c>
    </row>
    <row r="476" spans="1:1" x14ac:dyDescent="0.2">
      <c r="A476" s="62">
        <v>41382</v>
      </c>
    </row>
    <row r="477" spans="1:1" x14ac:dyDescent="0.2">
      <c r="A477" s="62">
        <v>41383</v>
      </c>
    </row>
    <row r="478" spans="1:1" x14ac:dyDescent="0.2">
      <c r="A478" s="62">
        <v>41384</v>
      </c>
    </row>
    <row r="479" spans="1:1" x14ac:dyDescent="0.2">
      <c r="A479" s="62">
        <v>41385</v>
      </c>
    </row>
    <row r="480" spans="1:1" x14ac:dyDescent="0.2">
      <c r="A480" s="62">
        <v>41386</v>
      </c>
    </row>
    <row r="481" spans="1:1" x14ac:dyDescent="0.2">
      <c r="A481" s="62">
        <v>41387</v>
      </c>
    </row>
    <row r="482" spans="1:1" x14ac:dyDescent="0.2">
      <c r="A482" s="62">
        <v>41388</v>
      </c>
    </row>
    <row r="483" spans="1:1" x14ac:dyDescent="0.2">
      <c r="A483" s="62">
        <v>41389</v>
      </c>
    </row>
    <row r="484" spans="1:1" x14ac:dyDescent="0.2">
      <c r="A484" s="62">
        <v>41390</v>
      </c>
    </row>
    <row r="485" spans="1:1" x14ac:dyDescent="0.2">
      <c r="A485" s="62">
        <v>41391</v>
      </c>
    </row>
    <row r="486" spans="1:1" x14ac:dyDescent="0.2">
      <c r="A486" s="62">
        <v>41392</v>
      </c>
    </row>
    <row r="487" spans="1:1" x14ac:dyDescent="0.2">
      <c r="A487" s="62">
        <v>41393</v>
      </c>
    </row>
    <row r="488" spans="1:1" x14ac:dyDescent="0.2">
      <c r="A488" s="62">
        <v>41394</v>
      </c>
    </row>
    <row r="489" spans="1:1" x14ac:dyDescent="0.2">
      <c r="A489" s="62">
        <v>41395</v>
      </c>
    </row>
    <row r="490" spans="1:1" x14ac:dyDescent="0.2">
      <c r="A490" s="62">
        <v>41396</v>
      </c>
    </row>
    <row r="491" spans="1:1" x14ac:dyDescent="0.2">
      <c r="A491" s="62">
        <v>41397</v>
      </c>
    </row>
    <row r="492" spans="1:1" x14ac:dyDescent="0.2">
      <c r="A492" s="62">
        <v>41398</v>
      </c>
    </row>
    <row r="493" spans="1:1" x14ac:dyDescent="0.2">
      <c r="A493" s="62">
        <v>41399</v>
      </c>
    </row>
    <row r="494" spans="1:1" x14ac:dyDescent="0.2">
      <c r="A494" s="62">
        <v>41400</v>
      </c>
    </row>
    <row r="495" spans="1:1" x14ac:dyDescent="0.2">
      <c r="A495" s="62">
        <v>41401</v>
      </c>
    </row>
    <row r="496" spans="1:1" x14ac:dyDescent="0.2">
      <c r="A496" s="62">
        <v>41402</v>
      </c>
    </row>
    <row r="497" spans="1:1" x14ac:dyDescent="0.2">
      <c r="A497" s="62">
        <v>41403</v>
      </c>
    </row>
    <row r="498" spans="1:1" x14ac:dyDescent="0.2">
      <c r="A498" s="62">
        <v>41404</v>
      </c>
    </row>
    <row r="499" spans="1:1" x14ac:dyDescent="0.2">
      <c r="A499" s="62">
        <v>41405</v>
      </c>
    </row>
    <row r="500" spans="1:1" x14ac:dyDescent="0.2">
      <c r="A500" s="62">
        <v>41406</v>
      </c>
    </row>
    <row r="501" spans="1:1" x14ac:dyDescent="0.2">
      <c r="A501" s="62">
        <v>41407</v>
      </c>
    </row>
    <row r="502" spans="1:1" x14ac:dyDescent="0.2">
      <c r="A502" s="62">
        <v>41408</v>
      </c>
    </row>
    <row r="503" spans="1:1" x14ac:dyDescent="0.2">
      <c r="A503" s="62">
        <v>41409</v>
      </c>
    </row>
    <row r="504" spans="1:1" x14ac:dyDescent="0.2">
      <c r="A504" s="62">
        <v>41410</v>
      </c>
    </row>
    <row r="505" spans="1:1" x14ac:dyDescent="0.2">
      <c r="A505" s="62">
        <v>41411</v>
      </c>
    </row>
    <row r="506" spans="1:1" x14ac:dyDescent="0.2">
      <c r="A506" s="62">
        <v>41412</v>
      </c>
    </row>
    <row r="507" spans="1:1" x14ac:dyDescent="0.2">
      <c r="A507" s="62">
        <v>41413</v>
      </c>
    </row>
    <row r="508" spans="1:1" x14ac:dyDescent="0.2">
      <c r="A508" s="62">
        <v>41414</v>
      </c>
    </row>
    <row r="509" spans="1:1" x14ac:dyDescent="0.2">
      <c r="A509" s="62">
        <v>41415</v>
      </c>
    </row>
    <row r="510" spans="1:1" x14ac:dyDescent="0.2">
      <c r="A510" s="62">
        <v>41416</v>
      </c>
    </row>
    <row r="511" spans="1:1" x14ac:dyDescent="0.2">
      <c r="A511" s="62">
        <v>41417</v>
      </c>
    </row>
    <row r="512" spans="1:1" x14ac:dyDescent="0.2">
      <c r="A512" s="62">
        <v>41418</v>
      </c>
    </row>
    <row r="513" spans="1:1" x14ac:dyDescent="0.2">
      <c r="A513" s="62">
        <v>41419</v>
      </c>
    </row>
    <row r="514" spans="1:1" x14ac:dyDescent="0.2">
      <c r="A514" s="62">
        <v>41420</v>
      </c>
    </row>
    <row r="515" spans="1:1" x14ac:dyDescent="0.2">
      <c r="A515" s="62">
        <v>41421</v>
      </c>
    </row>
    <row r="516" spans="1:1" x14ac:dyDescent="0.2">
      <c r="A516" s="62">
        <v>41422</v>
      </c>
    </row>
    <row r="517" spans="1:1" x14ac:dyDescent="0.2">
      <c r="A517" s="62">
        <v>41423</v>
      </c>
    </row>
    <row r="518" spans="1:1" x14ac:dyDescent="0.2">
      <c r="A518" s="62">
        <v>41424</v>
      </c>
    </row>
    <row r="519" spans="1:1" x14ac:dyDescent="0.2">
      <c r="A519" s="62">
        <v>41425</v>
      </c>
    </row>
    <row r="520" spans="1:1" x14ac:dyDescent="0.2">
      <c r="A520" s="62">
        <v>41426</v>
      </c>
    </row>
    <row r="521" spans="1:1" x14ac:dyDescent="0.2">
      <c r="A521" s="62">
        <v>41427</v>
      </c>
    </row>
    <row r="522" spans="1:1" x14ac:dyDescent="0.2">
      <c r="A522" s="62">
        <v>41428</v>
      </c>
    </row>
    <row r="523" spans="1:1" x14ac:dyDescent="0.2">
      <c r="A523" s="62">
        <v>41429</v>
      </c>
    </row>
    <row r="524" spans="1:1" x14ac:dyDescent="0.2">
      <c r="A524" s="62">
        <v>41430</v>
      </c>
    </row>
    <row r="525" spans="1:1" x14ac:dyDescent="0.2">
      <c r="A525" s="62">
        <v>41431</v>
      </c>
    </row>
    <row r="526" spans="1:1" x14ac:dyDescent="0.2">
      <c r="A526" s="62">
        <v>41432</v>
      </c>
    </row>
    <row r="527" spans="1:1" x14ac:dyDescent="0.2">
      <c r="A527" s="62">
        <v>41433</v>
      </c>
    </row>
    <row r="528" spans="1:1" x14ac:dyDescent="0.2">
      <c r="A528" s="62">
        <v>41434</v>
      </c>
    </row>
    <row r="529" spans="1:1" x14ac:dyDescent="0.2">
      <c r="A529" s="62">
        <v>41435</v>
      </c>
    </row>
    <row r="530" spans="1:1" x14ac:dyDescent="0.2">
      <c r="A530" s="62">
        <v>41436</v>
      </c>
    </row>
    <row r="531" spans="1:1" x14ac:dyDescent="0.2">
      <c r="A531" s="62">
        <v>41437</v>
      </c>
    </row>
    <row r="532" spans="1:1" x14ac:dyDescent="0.2">
      <c r="A532" s="62">
        <v>41438</v>
      </c>
    </row>
    <row r="533" spans="1:1" x14ac:dyDescent="0.2">
      <c r="A533" s="62">
        <v>41439</v>
      </c>
    </row>
    <row r="534" spans="1:1" x14ac:dyDescent="0.2">
      <c r="A534" s="62">
        <v>41440</v>
      </c>
    </row>
    <row r="535" spans="1:1" x14ac:dyDescent="0.2">
      <c r="A535" s="62">
        <v>41441</v>
      </c>
    </row>
    <row r="536" spans="1:1" x14ac:dyDescent="0.2">
      <c r="A536" s="62">
        <v>41442</v>
      </c>
    </row>
    <row r="537" spans="1:1" x14ac:dyDescent="0.2">
      <c r="A537" s="62">
        <v>41443</v>
      </c>
    </row>
    <row r="538" spans="1:1" x14ac:dyDescent="0.2">
      <c r="A538" s="62">
        <v>41444</v>
      </c>
    </row>
    <row r="539" spans="1:1" x14ac:dyDescent="0.2">
      <c r="A539" s="62">
        <v>41445</v>
      </c>
    </row>
    <row r="540" spans="1:1" x14ac:dyDescent="0.2">
      <c r="A540" s="62">
        <v>41446</v>
      </c>
    </row>
    <row r="541" spans="1:1" x14ac:dyDescent="0.2">
      <c r="A541" s="62">
        <v>41447</v>
      </c>
    </row>
    <row r="542" spans="1:1" x14ac:dyDescent="0.2">
      <c r="A542" s="62">
        <v>41448</v>
      </c>
    </row>
    <row r="543" spans="1:1" x14ac:dyDescent="0.2">
      <c r="A543" s="62">
        <v>41449</v>
      </c>
    </row>
    <row r="544" spans="1:1" x14ac:dyDescent="0.2">
      <c r="A544" s="62">
        <v>41450</v>
      </c>
    </row>
    <row r="545" spans="1:1" x14ac:dyDescent="0.2">
      <c r="A545" s="62">
        <v>41451</v>
      </c>
    </row>
    <row r="546" spans="1:1" x14ac:dyDescent="0.2">
      <c r="A546" s="62">
        <v>41452</v>
      </c>
    </row>
    <row r="547" spans="1:1" x14ac:dyDescent="0.2">
      <c r="A547" s="62">
        <v>41453</v>
      </c>
    </row>
    <row r="548" spans="1:1" x14ac:dyDescent="0.2">
      <c r="A548" s="62">
        <v>41454</v>
      </c>
    </row>
    <row r="549" spans="1:1" x14ac:dyDescent="0.2">
      <c r="A549" s="62">
        <v>41455</v>
      </c>
    </row>
    <row r="550" spans="1:1" x14ac:dyDescent="0.2">
      <c r="A550" s="62">
        <v>41456</v>
      </c>
    </row>
    <row r="551" spans="1:1" x14ac:dyDescent="0.2">
      <c r="A551" s="62">
        <v>41457</v>
      </c>
    </row>
    <row r="552" spans="1:1" x14ac:dyDescent="0.2">
      <c r="A552" s="62">
        <v>41458</v>
      </c>
    </row>
    <row r="553" spans="1:1" x14ac:dyDescent="0.2">
      <c r="A553" s="62">
        <v>41459</v>
      </c>
    </row>
    <row r="554" spans="1:1" x14ac:dyDescent="0.2">
      <c r="A554" s="62">
        <v>41460</v>
      </c>
    </row>
    <row r="555" spans="1:1" x14ac:dyDescent="0.2">
      <c r="A555" s="62">
        <v>41461</v>
      </c>
    </row>
    <row r="556" spans="1:1" x14ac:dyDescent="0.2">
      <c r="A556" s="62">
        <v>41462</v>
      </c>
    </row>
    <row r="557" spans="1:1" x14ac:dyDescent="0.2">
      <c r="A557" s="62">
        <v>41463</v>
      </c>
    </row>
    <row r="558" spans="1:1" x14ac:dyDescent="0.2">
      <c r="A558" s="62">
        <v>41464</v>
      </c>
    </row>
    <row r="559" spans="1:1" x14ac:dyDescent="0.2">
      <c r="A559" s="62">
        <v>41465</v>
      </c>
    </row>
    <row r="560" spans="1:1" x14ac:dyDescent="0.2">
      <c r="A560" s="62">
        <v>41466</v>
      </c>
    </row>
    <row r="561" spans="1:1" x14ac:dyDescent="0.2">
      <c r="A561" s="62">
        <v>41467</v>
      </c>
    </row>
    <row r="562" spans="1:1" x14ac:dyDescent="0.2">
      <c r="A562" s="62">
        <v>41468</v>
      </c>
    </row>
    <row r="563" spans="1:1" x14ac:dyDescent="0.2">
      <c r="A563" s="62">
        <v>41469</v>
      </c>
    </row>
    <row r="564" spans="1:1" x14ac:dyDescent="0.2">
      <c r="A564" s="62">
        <v>41470</v>
      </c>
    </row>
    <row r="565" spans="1:1" x14ac:dyDescent="0.2">
      <c r="A565" s="62">
        <v>41471</v>
      </c>
    </row>
    <row r="566" spans="1:1" x14ac:dyDescent="0.2">
      <c r="A566" s="62">
        <v>41472</v>
      </c>
    </row>
    <row r="567" spans="1:1" x14ac:dyDescent="0.2">
      <c r="A567" s="62">
        <v>41473</v>
      </c>
    </row>
    <row r="568" spans="1:1" x14ac:dyDescent="0.2">
      <c r="A568" s="62">
        <v>41474</v>
      </c>
    </row>
    <row r="569" spans="1:1" x14ac:dyDescent="0.2">
      <c r="A569" s="62">
        <v>41475</v>
      </c>
    </row>
    <row r="570" spans="1:1" x14ac:dyDescent="0.2">
      <c r="A570" s="62">
        <v>41476</v>
      </c>
    </row>
    <row r="571" spans="1:1" x14ac:dyDescent="0.2">
      <c r="A571" s="62">
        <v>41477</v>
      </c>
    </row>
    <row r="572" spans="1:1" x14ac:dyDescent="0.2">
      <c r="A572" s="62">
        <v>41478</v>
      </c>
    </row>
    <row r="573" spans="1:1" x14ac:dyDescent="0.2">
      <c r="A573" s="62">
        <v>41479</v>
      </c>
    </row>
    <row r="574" spans="1:1" x14ac:dyDescent="0.2">
      <c r="A574" s="62">
        <v>41480</v>
      </c>
    </row>
    <row r="575" spans="1:1" x14ac:dyDescent="0.2">
      <c r="A575" s="62">
        <v>41481</v>
      </c>
    </row>
    <row r="576" spans="1:1" x14ac:dyDescent="0.2">
      <c r="A576" s="62">
        <v>41482</v>
      </c>
    </row>
    <row r="577" spans="1:1" x14ac:dyDescent="0.2">
      <c r="A577" s="62">
        <v>41483</v>
      </c>
    </row>
    <row r="578" spans="1:1" x14ac:dyDescent="0.2">
      <c r="A578" s="62">
        <v>41484</v>
      </c>
    </row>
    <row r="579" spans="1:1" x14ac:dyDescent="0.2">
      <c r="A579" s="62">
        <v>41485</v>
      </c>
    </row>
    <row r="580" spans="1:1" x14ac:dyDescent="0.2">
      <c r="A580" s="62">
        <v>41486</v>
      </c>
    </row>
    <row r="581" spans="1:1" x14ac:dyDescent="0.2">
      <c r="A581" s="62">
        <v>41487</v>
      </c>
    </row>
    <row r="582" spans="1:1" x14ac:dyDescent="0.2">
      <c r="A582" s="62">
        <v>41488</v>
      </c>
    </row>
    <row r="583" spans="1:1" x14ac:dyDescent="0.2">
      <c r="A583" s="62">
        <v>41489</v>
      </c>
    </row>
    <row r="584" spans="1:1" x14ac:dyDescent="0.2">
      <c r="A584" s="62">
        <v>41490</v>
      </c>
    </row>
    <row r="585" spans="1:1" x14ac:dyDescent="0.2">
      <c r="A585" s="62">
        <v>41491</v>
      </c>
    </row>
    <row r="586" spans="1:1" x14ac:dyDescent="0.2">
      <c r="A586" s="62">
        <v>41492</v>
      </c>
    </row>
    <row r="587" spans="1:1" x14ac:dyDescent="0.2">
      <c r="A587" s="62">
        <v>41493</v>
      </c>
    </row>
    <row r="588" spans="1:1" x14ac:dyDescent="0.2">
      <c r="A588" s="62">
        <v>41494</v>
      </c>
    </row>
    <row r="589" spans="1:1" x14ac:dyDescent="0.2">
      <c r="A589" s="62">
        <v>41495</v>
      </c>
    </row>
    <row r="590" spans="1:1" x14ac:dyDescent="0.2">
      <c r="A590" s="62">
        <v>41496</v>
      </c>
    </row>
    <row r="591" spans="1:1" x14ac:dyDescent="0.2">
      <c r="A591" s="62">
        <v>41497</v>
      </c>
    </row>
    <row r="592" spans="1:1" x14ac:dyDescent="0.2">
      <c r="A592" s="62">
        <v>41498</v>
      </c>
    </row>
    <row r="593" spans="1:1" x14ac:dyDescent="0.2">
      <c r="A593" s="62">
        <v>41499</v>
      </c>
    </row>
    <row r="594" spans="1:1" x14ac:dyDescent="0.2">
      <c r="A594" s="62">
        <v>41500</v>
      </c>
    </row>
    <row r="595" spans="1:1" x14ac:dyDescent="0.2">
      <c r="A595" s="62">
        <v>41501</v>
      </c>
    </row>
    <row r="596" spans="1:1" x14ac:dyDescent="0.2">
      <c r="A596" s="62">
        <v>41502</v>
      </c>
    </row>
    <row r="597" spans="1:1" x14ac:dyDescent="0.2">
      <c r="A597" s="62">
        <v>41503</v>
      </c>
    </row>
    <row r="598" spans="1:1" x14ac:dyDescent="0.2">
      <c r="A598" s="62">
        <v>41504</v>
      </c>
    </row>
    <row r="599" spans="1:1" x14ac:dyDescent="0.2">
      <c r="A599" s="62">
        <v>41505</v>
      </c>
    </row>
    <row r="600" spans="1:1" x14ac:dyDescent="0.2">
      <c r="A600" s="62">
        <v>41506</v>
      </c>
    </row>
    <row r="601" spans="1:1" x14ac:dyDescent="0.2">
      <c r="A601" s="62">
        <v>41507</v>
      </c>
    </row>
    <row r="602" spans="1:1" x14ac:dyDescent="0.2">
      <c r="A602" s="62">
        <v>41508</v>
      </c>
    </row>
    <row r="603" spans="1:1" x14ac:dyDescent="0.2">
      <c r="A603" s="62">
        <v>41509</v>
      </c>
    </row>
    <row r="604" spans="1:1" x14ac:dyDescent="0.2">
      <c r="A604" s="62">
        <v>41510</v>
      </c>
    </row>
    <row r="605" spans="1:1" x14ac:dyDescent="0.2">
      <c r="A605" s="62">
        <v>41511</v>
      </c>
    </row>
    <row r="606" spans="1:1" x14ac:dyDescent="0.2">
      <c r="A606" s="62">
        <v>41512</v>
      </c>
    </row>
    <row r="607" spans="1:1" x14ac:dyDescent="0.2">
      <c r="A607" s="62">
        <v>41513</v>
      </c>
    </row>
    <row r="608" spans="1:1" x14ac:dyDescent="0.2">
      <c r="A608" s="62">
        <v>41514</v>
      </c>
    </row>
    <row r="609" spans="1:1" x14ac:dyDescent="0.2">
      <c r="A609" s="62">
        <v>41515</v>
      </c>
    </row>
    <row r="610" spans="1:1" x14ac:dyDescent="0.2">
      <c r="A610" s="62">
        <v>41516</v>
      </c>
    </row>
    <row r="611" spans="1:1" x14ac:dyDescent="0.2">
      <c r="A611" s="62">
        <v>41517</v>
      </c>
    </row>
    <row r="612" spans="1:1" x14ac:dyDescent="0.2">
      <c r="A612" s="62">
        <v>41518</v>
      </c>
    </row>
    <row r="613" spans="1:1" x14ac:dyDescent="0.2">
      <c r="A613" s="62">
        <v>41519</v>
      </c>
    </row>
    <row r="614" spans="1:1" x14ac:dyDescent="0.2">
      <c r="A614" s="62">
        <v>41520</v>
      </c>
    </row>
    <row r="615" spans="1:1" x14ac:dyDescent="0.2">
      <c r="A615" s="62">
        <v>41521</v>
      </c>
    </row>
    <row r="616" spans="1:1" x14ac:dyDescent="0.2">
      <c r="A616" s="62">
        <v>41522</v>
      </c>
    </row>
    <row r="617" spans="1:1" x14ac:dyDescent="0.2">
      <c r="A617" s="62">
        <v>41523</v>
      </c>
    </row>
    <row r="618" spans="1:1" x14ac:dyDescent="0.2">
      <c r="A618" s="62">
        <v>41524</v>
      </c>
    </row>
    <row r="619" spans="1:1" x14ac:dyDescent="0.2">
      <c r="A619" s="62">
        <v>41525</v>
      </c>
    </row>
    <row r="620" spans="1:1" x14ac:dyDescent="0.2">
      <c r="A620" s="62">
        <v>41526</v>
      </c>
    </row>
    <row r="621" spans="1:1" x14ac:dyDescent="0.2">
      <c r="A621" s="62">
        <v>41527</v>
      </c>
    </row>
    <row r="622" spans="1:1" x14ac:dyDescent="0.2">
      <c r="A622" s="62">
        <v>41528</v>
      </c>
    </row>
    <row r="623" spans="1:1" x14ac:dyDescent="0.2">
      <c r="A623" s="62">
        <v>41529</v>
      </c>
    </row>
    <row r="624" spans="1:1" x14ac:dyDescent="0.2">
      <c r="A624" s="62">
        <v>41530</v>
      </c>
    </row>
    <row r="625" spans="1:1" x14ac:dyDescent="0.2">
      <c r="A625" s="62">
        <v>41531</v>
      </c>
    </row>
    <row r="626" spans="1:1" x14ac:dyDescent="0.2">
      <c r="A626" s="62">
        <v>41532</v>
      </c>
    </row>
    <row r="627" spans="1:1" x14ac:dyDescent="0.2">
      <c r="A627" s="62">
        <v>41533</v>
      </c>
    </row>
    <row r="628" spans="1:1" x14ac:dyDescent="0.2">
      <c r="A628" s="62">
        <v>41534</v>
      </c>
    </row>
    <row r="629" spans="1:1" x14ac:dyDescent="0.2">
      <c r="A629" s="62">
        <v>41535</v>
      </c>
    </row>
    <row r="630" spans="1:1" x14ac:dyDescent="0.2">
      <c r="A630" s="62">
        <v>41536</v>
      </c>
    </row>
    <row r="631" spans="1:1" x14ac:dyDescent="0.2">
      <c r="A631" s="62">
        <v>41537</v>
      </c>
    </row>
    <row r="632" spans="1:1" x14ac:dyDescent="0.2">
      <c r="A632" s="62">
        <v>41538</v>
      </c>
    </row>
    <row r="633" spans="1:1" x14ac:dyDescent="0.2">
      <c r="A633" s="62">
        <v>41539</v>
      </c>
    </row>
    <row r="634" spans="1:1" x14ac:dyDescent="0.2">
      <c r="A634" s="62">
        <v>41540</v>
      </c>
    </row>
    <row r="635" spans="1:1" x14ac:dyDescent="0.2">
      <c r="A635" s="62">
        <v>41541</v>
      </c>
    </row>
    <row r="636" spans="1:1" x14ac:dyDescent="0.2">
      <c r="A636" s="62">
        <v>41542</v>
      </c>
    </row>
    <row r="637" spans="1:1" x14ac:dyDescent="0.2">
      <c r="A637" s="62">
        <v>41543</v>
      </c>
    </row>
    <row r="638" spans="1:1" x14ac:dyDescent="0.2">
      <c r="A638" s="62">
        <v>41544</v>
      </c>
    </row>
    <row r="639" spans="1:1" x14ac:dyDescent="0.2">
      <c r="A639" s="62">
        <v>41545</v>
      </c>
    </row>
    <row r="640" spans="1:1" x14ac:dyDescent="0.2">
      <c r="A640" s="62">
        <v>41546</v>
      </c>
    </row>
    <row r="641" spans="1:1" x14ac:dyDescent="0.2">
      <c r="A641" s="62">
        <v>41547</v>
      </c>
    </row>
    <row r="642" spans="1:1" x14ac:dyDescent="0.2">
      <c r="A642" s="62">
        <v>41548</v>
      </c>
    </row>
    <row r="643" spans="1:1" x14ac:dyDescent="0.2">
      <c r="A643" s="62">
        <v>41549</v>
      </c>
    </row>
    <row r="644" spans="1:1" x14ac:dyDescent="0.2">
      <c r="A644" s="62">
        <v>41550</v>
      </c>
    </row>
    <row r="645" spans="1:1" x14ac:dyDescent="0.2">
      <c r="A645" s="62">
        <v>41551</v>
      </c>
    </row>
    <row r="646" spans="1:1" x14ac:dyDescent="0.2">
      <c r="A646" s="62">
        <v>41552</v>
      </c>
    </row>
    <row r="647" spans="1:1" x14ac:dyDescent="0.2">
      <c r="A647" s="62">
        <v>41553</v>
      </c>
    </row>
    <row r="648" spans="1:1" x14ac:dyDescent="0.2">
      <c r="A648" s="62">
        <v>41554</v>
      </c>
    </row>
    <row r="649" spans="1:1" x14ac:dyDescent="0.2">
      <c r="A649" s="62">
        <v>41555</v>
      </c>
    </row>
    <row r="650" spans="1:1" x14ac:dyDescent="0.2">
      <c r="A650" s="62">
        <v>41556</v>
      </c>
    </row>
    <row r="651" spans="1:1" x14ac:dyDescent="0.2">
      <c r="A651" s="62">
        <v>41557</v>
      </c>
    </row>
    <row r="652" spans="1:1" x14ac:dyDescent="0.2">
      <c r="A652" s="62">
        <v>41558</v>
      </c>
    </row>
    <row r="653" spans="1:1" x14ac:dyDescent="0.2">
      <c r="A653" s="62">
        <v>41559</v>
      </c>
    </row>
    <row r="654" spans="1:1" x14ac:dyDescent="0.2">
      <c r="A654" s="62">
        <v>41560</v>
      </c>
    </row>
    <row r="655" spans="1:1" x14ac:dyDescent="0.2">
      <c r="A655" s="62">
        <v>41561</v>
      </c>
    </row>
    <row r="656" spans="1:1" x14ac:dyDescent="0.2">
      <c r="A656" s="62">
        <v>41562</v>
      </c>
    </row>
    <row r="657" spans="1:1" x14ac:dyDescent="0.2">
      <c r="A657" s="62">
        <v>41563</v>
      </c>
    </row>
    <row r="658" spans="1:1" x14ac:dyDescent="0.2">
      <c r="A658" s="62">
        <v>41564</v>
      </c>
    </row>
    <row r="659" spans="1:1" x14ac:dyDescent="0.2">
      <c r="A659" s="62">
        <v>41565</v>
      </c>
    </row>
    <row r="660" spans="1:1" x14ac:dyDescent="0.2">
      <c r="A660" s="62">
        <v>41566</v>
      </c>
    </row>
    <row r="661" spans="1:1" x14ac:dyDescent="0.2">
      <c r="A661" s="62">
        <v>41567</v>
      </c>
    </row>
    <row r="662" spans="1:1" x14ac:dyDescent="0.2">
      <c r="A662" s="62">
        <v>41568</v>
      </c>
    </row>
    <row r="663" spans="1:1" x14ac:dyDescent="0.2">
      <c r="A663" s="62">
        <v>41569</v>
      </c>
    </row>
    <row r="664" spans="1:1" x14ac:dyDescent="0.2">
      <c r="A664" s="62">
        <v>41570</v>
      </c>
    </row>
    <row r="665" spans="1:1" x14ac:dyDescent="0.2">
      <c r="A665" s="62">
        <v>41571</v>
      </c>
    </row>
    <row r="666" spans="1:1" x14ac:dyDescent="0.2">
      <c r="A666" s="62">
        <v>41572</v>
      </c>
    </row>
    <row r="667" spans="1:1" x14ac:dyDescent="0.2">
      <c r="A667" s="62">
        <v>41573</v>
      </c>
    </row>
    <row r="668" spans="1:1" x14ac:dyDescent="0.2">
      <c r="A668" s="62">
        <v>41574</v>
      </c>
    </row>
    <row r="669" spans="1:1" x14ac:dyDescent="0.2">
      <c r="A669" s="62">
        <v>41575</v>
      </c>
    </row>
    <row r="670" spans="1:1" x14ac:dyDescent="0.2">
      <c r="A670" s="62">
        <v>41576</v>
      </c>
    </row>
    <row r="671" spans="1:1" x14ac:dyDescent="0.2">
      <c r="A671" s="62">
        <v>41577</v>
      </c>
    </row>
    <row r="672" spans="1:1" x14ac:dyDescent="0.2">
      <c r="A672" s="62">
        <v>41578</v>
      </c>
    </row>
    <row r="673" spans="1:1" x14ac:dyDescent="0.2">
      <c r="A673" s="62">
        <v>41579</v>
      </c>
    </row>
    <row r="674" spans="1:1" x14ac:dyDescent="0.2">
      <c r="A674" s="62">
        <v>41580</v>
      </c>
    </row>
    <row r="675" spans="1:1" x14ac:dyDescent="0.2">
      <c r="A675" s="62">
        <v>41581</v>
      </c>
    </row>
    <row r="676" spans="1:1" x14ac:dyDescent="0.2">
      <c r="A676" s="62">
        <v>41582</v>
      </c>
    </row>
    <row r="677" spans="1:1" x14ac:dyDescent="0.2">
      <c r="A677" s="62">
        <v>41583</v>
      </c>
    </row>
    <row r="678" spans="1:1" x14ac:dyDescent="0.2">
      <c r="A678" s="62">
        <v>41584</v>
      </c>
    </row>
    <row r="679" spans="1:1" x14ac:dyDescent="0.2">
      <c r="A679" s="62">
        <v>41585</v>
      </c>
    </row>
    <row r="680" spans="1:1" x14ac:dyDescent="0.2">
      <c r="A680" s="62">
        <v>41586</v>
      </c>
    </row>
    <row r="681" spans="1:1" x14ac:dyDescent="0.2">
      <c r="A681" s="62">
        <v>41587</v>
      </c>
    </row>
    <row r="682" spans="1:1" x14ac:dyDescent="0.2">
      <c r="A682" s="62">
        <v>41588</v>
      </c>
    </row>
    <row r="683" spans="1:1" x14ac:dyDescent="0.2">
      <c r="A683" s="62">
        <v>41589</v>
      </c>
    </row>
    <row r="684" spans="1:1" x14ac:dyDescent="0.2">
      <c r="A684" s="62">
        <v>41590</v>
      </c>
    </row>
    <row r="685" spans="1:1" x14ac:dyDescent="0.2">
      <c r="A685" s="62">
        <v>41591</v>
      </c>
    </row>
    <row r="686" spans="1:1" x14ac:dyDescent="0.2">
      <c r="A686" s="62">
        <v>41592</v>
      </c>
    </row>
    <row r="687" spans="1:1" x14ac:dyDescent="0.2">
      <c r="A687" s="62">
        <v>41593</v>
      </c>
    </row>
    <row r="688" spans="1:1" x14ac:dyDescent="0.2">
      <c r="A688" s="62">
        <v>41594</v>
      </c>
    </row>
    <row r="689" spans="1:1" x14ac:dyDescent="0.2">
      <c r="A689" s="62">
        <v>41595</v>
      </c>
    </row>
    <row r="690" spans="1:1" x14ac:dyDescent="0.2">
      <c r="A690" s="62">
        <v>41596</v>
      </c>
    </row>
    <row r="691" spans="1:1" x14ac:dyDescent="0.2">
      <c r="A691" s="62">
        <v>41597</v>
      </c>
    </row>
    <row r="692" spans="1:1" x14ac:dyDescent="0.2">
      <c r="A692" s="62">
        <v>41598</v>
      </c>
    </row>
    <row r="693" spans="1:1" x14ac:dyDescent="0.2">
      <c r="A693" s="62">
        <v>41599</v>
      </c>
    </row>
    <row r="694" spans="1:1" x14ac:dyDescent="0.2">
      <c r="A694" s="62">
        <v>41600</v>
      </c>
    </row>
    <row r="695" spans="1:1" x14ac:dyDescent="0.2">
      <c r="A695" s="62">
        <v>41601</v>
      </c>
    </row>
    <row r="696" spans="1:1" x14ac:dyDescent="0.2">
      <c r="A696" s="62">
        <v>41602</v>
      </c>
    </row>
    <row r="697" spans="1:1" x14ac:dyDescent="0.2">
      <c r="A697" s="62">
        <v>41603</v>
      </c>
    </row>
    <row r="698" spans="1:1" x14ac:dyDescent="0.2">
      <c r="A698" s="62">
        <v>41604</v>
      </c>
    </row>
    <row r="699" spans="1:1" x14ac:dyDescent="0.2">
      <c r="A699" s="62">
        <v>41605</v>
      </c>
    </row>
    <row r="700" spans="1:1" x14ac:dyDescent="0.2">
      <c r="A700" s="62">
        <v>41606</v>
      </c>
    </row>
    <row r="701" spans="1:1" x14ac:dyDescent="0.2">
      <c r="A701" s="62">
        <v>41607</v>
      </c>
    </row>
    <row r="702" spans="1:1" x14ac:dyDescent="0.2">
      <c r="A702" s="62">
        <v>41608</v>
      </c>
    </row>
    <row r="703" spans="1:1" x14ac:dyDescent="0.2">
      <c r="A703" s="62">
        <v>41609</v>
      </c>
    </row>
    <row r="704" spans="1:1" x14ac:dyDescent="0.2">
      <c r="A704" s="62">
        <v>41610</v>
      </c>
    </row>
    <row r="705" spans="1:1" x14ac:dyDescent="0.2">
      <c r="A705" s="62">
        <v>41611</v>
      </c>
    </row>
    <row r="706" spans="1:1" x14ac:dyDescent="0.2">
      <c r="A706" s="62">
        <v>41612</v>
      </c>
    </row>
    <row r="707" spans="1:1" x14ac:dyDescent="0.2">
      <c r="A707" s="62">
        <v>41613</v>
      </c>
    </row>
    <row r="708" spans="1:1" x14ac:dyDescent="0.2">
      <c r="A708" s="62">
        <v>41614</v>
      </c>
    </row>
    <row r="709" spans="1:1" x14ac:dyDescent="0.2">
      <c r="A709" s="62">
        <v>41615</v>
      </c>
    </row>
    <row r="710" spans="1:1" x14ac:dyDescent="0.2">
      <c r="A710" s="62">
        <v>41616</v>
      </c>
    </row>
    <row r="711" spans="1:1" x14ac:dyDescent="0.2">
      <c r="A711" s="62">
        <v>41617</v>
      </c>
    </row>
    <row r="712" spans="1:1" x14ac:dyDescent="0.2">
      <c r="A712" s="62">
        <v>41618</v>
      </c>
    </row>
    <row r="713" spans="1:1" x14ac:dyDescent="0.2">
      <c r="A713" s="62">
        <v>41619</v>
      </c>
    </row>
    <row r="714" spans="1:1" x14ac:dyDescent="0.2">
      <c r="A714" s="62">
        <v>41620</v>
      </c>
    </row>
    <row r="715" spans="1:1" x14ac:dyDescent="0.2">
      <c r="A715" s="62">
        <v>41621</v>
      </c>
    </row>
    <row r="716" spans="1:1" x14ac:dyDescent="0.2">
      <c r="A716" s="62">
        <v>41622</v>
      </c>
    </row>
    <row r="717" spans="1:1" x14ac:dyDescent="0.2">
      <c r="A717" s="62">
        <v>41623</v>
      </c>
    </row>
    <row r="718" spans="1:1" x14ac:dyDescent="0.2">
      <c r="A718" s="62">
        <v>41624</v>
      </c>
    </row>
    <row r="719" spans="1:1" x14ac:dyDescent="0.2">
      <c r="A719" s="62">
        <v>41625</v>
      </c>
    </row>
    <row r="720" spans="1:1" x14ac:dyDescent="0.2">
      <c r="A720" s="62">
        <v>41626</v>
      </c>
    </row>
    <row r="721" spans="1:1" x14ac:dyDescent="0.2">
      <c r="A721" s="62">
        <v>41627</v>
      </c>
    </row>
    <row r="722" spans="1:1" x14ac:dyDescent="0.2">
      <c r="A722" s="62">
        <v>41628</v>
      </c>
    </row>
    <row r="723" spans="1:1" x14ac:dyDescent="0.2">
      <c r="A723" s="62">
        <v>41629</v>
      </c>
    </row>
    <row r="724" spans="1:1" x14ac:dyDescent="0.2">
      <c r="A724" s="62">
        <v>41630</v>
      </c>
    </row>
    <row r="725" spans="1:1" x14ac:dyDescent="0.2">
      <c r="A725" s="62">
        <v>41631</v>
      </c>
    </row>
    <row r="726" spans="1:1" x14ac:dyDescent="0.2">
      <c r="A726" s="62">
        <v>41632</v>
      </c>
    </row>
    <row r="727" spans="1:1" x14ac:dyDescent="0.2">
      <c r="A727" s="62">
        <v>41633</v>
      </c>
    </row>
    <row r="728" spans="1:1" x14ac:dyDescent="0.2">
      <c r="A728" s="62">
        <v>41634</v>
      </c>
    </row>
    <row r="729" spans="1:1" x14ac:dyDescent="0.2">
      <c r="A729" s="62">
        <v>41635</v>
      </c>
    </row>
    <row r="730" spans="1:1" x14ac:dyDescent="0.2">
      <c r="A730" s="62">
        <v>41636</v>
      </c>
    </row>
    <row r="731" spans="1:1" x14ac:dyDescent="0.2">
      <c r="A731" s="62">
        <v>41637</v>
      </c>
    </row>
    <row r="732" spans="1:1" x14ac:dyDescent="0.2">
      <c r="A732" s="62">
        <v>41638</v>
      </c>
    </row>
    <row r="733" spans="1:1" x14ac:dyDescent="0.2">
      <c r="A733" s="62">
        <v>41639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L46"/>
  <sheetViews>
    <sheetView showGridLines="0" view="pageBreakPreview" topLeftCell="A7" zoomScale="80" zoomScaleNormal="100" zoomScaleSheetLayoutView="80" workbookViewId="0">
      <selection activeCell="C29" sqref="C29"/>
    </sheetView>
  </sheetViews>
  <sheetFormatPr defaultRowHeight="15" x14ac:dyDescent="0.3"/>
  <cols>
    <col min="1" max="1" width="14.28515625" style="21" bestFit="1" customWidth="1"/>
    <col min="2" max="2" width="80" style="232" customWidth="1"/>
    <col min="3" max="3" width="16.5703125" style="21" customWidth="1"/>
    <col min="4" max="4" width="14.28515625" style="21" customWidth="1"/>
    <col min="5" max="5" width="0.42578125" style="19" customWidth="1"/>
    <col min="6" max="16384" width="9.140625" style="21"/>
  </cols>
  <sheetData>
    <row r="1" spans="1:12" s="6" customFormat="1" x14ac:dyDescent="0.3">
      <c r="A1" s="72" t="s">
        <v>255</v>
      </c>
      <c r="B1" s="228"/>
      <c r="C1" s="512" t="s">
        <v>97</v>
      </c>
      <c r="D1" s="512"/>
      <c r="E1" s="111"/>
    </row>
    <row r="2" spans="1:12" s="6" customFormat="1" x14ac:dyDescent="0.3">
      <c r="A2" s="74" t="s">
        <v>128</v>
      </c>
      <c r="B2" s="228"/>
      <c r="C2" s="513" t="str">
        <f>'ფორმა N1'!L2</f>
        <v>10,04-30,04,2019</v>
      </c>
      <c r="D2" s="513"/>
      <c r="E2" s="111"/>
    </row>
    <row r="3" spans="1:12" s="6" customFormat="1" x14ac:dyDescent="0.3">
      <c r="A3" s="74"/>
      <c r="B3" s="228"/>
      <c r="C3" s="73"/>
      <c r="D3" s="73"/>
      <c r="E3" s="111"/>
    </row>
    <row r="4" spans="1:12" s="2" customFormat="1" x14ac:dyDescent="0.3">
      <c r="A4" s="75" t="str">
        <f>'ფორმა N2'!A4</f>
        <v>ანგარიშვალდებული პირის დასახელება:</v>
      </c>
      <c r="B4" s="229"/>
      <c r="C4" s="74"/>
      <c r="D4" s="74"/>
      <c r="E4" s="106"/>
      <c r="L4" s="6"/>
    </row>
    <row r="5" spans="1:12" s="2" customFormat="1" x14ac:dyDescent="0.3">
      <c r="A5" s="117" t="str">
        <f>'ფორმა N1'!A5</f>
        <v>მპგ ქართული ოცნება დემოკრატიული საქართველო</v>
      </c>
      <c r="B5" s="230"/>
      <c r="C5" s="59"/>
      <c r="D5" s="59"/>
      <c r="E5" s="106"/>
    </row>
    <row r="6" spans="1:12" s="2" customFormat="1" x14ac:dyDescent="0.3">
      <c r="A6" s="75"/>
      <c r="B6" s="229"/>
      <c r="C6" s="74"/>
      <c r="D6" s="74"/>
      <c r="E6" s="106"/>
    </row>
    <row r="7" spans="1:12" s="6" customFormat="1" ht="18" x14ac:dyDescent="0.3">
      <c r="A7" s="98"/>
      <c r="B7" s="110"/>
      <c r="C7" s="76"/>
      <c r="D7" s="76"/>
      <c r="E7" s="111"/>
    </row>
    <row r="8" spans="1:12" s="6" customFormat="1" ht="30" x14ac:dyDescent="0.3">
      <c r="A8" s="104" t="s">
        <v>64</v>
      </c>
      <c r="B8" s="77" t="s">
        <v>232</v>
      </c>
      <c r="C8" s="77" t="s">
        <v>66</v>
      </c>
      <c r="D8" s="77" t="s">
        <v>67</v>
      </c>
      <c r="E8" s="111"/>
      <c r="F8" s="20"/>
    </row>
    <row r="9" spans="1:12" s="7" customFormat="1" x14ac:dyDescent="0.3">
      <c r="A9" s="215">
        <v>1</v>
      </c>
      <c r="B9" s="215" t="s">
        <v>65</v>
      </c>
      <c r="C9" s="83">
        <f>SUM(C10,C26)</f>
        <v>713937.4</v>
      </c>
      <c r="D9" s="83">
        <f>SUM(D10,D26)</f>
        <v>713937.4</v>
      </c>
      <c r="E9" s="111"/>
    </row>
    <row r="10" spans="1:12" s="7" customFormat="1" x14ac:dyDescent="0.3">
      <c r="A10" s="85">
        <v>1.1000000000000001</v>
      </c>
      <c r="B10" s="85" t="s">
        <v>69</v>
      </c>
      <c r="C10" s="83">
        <f>SUM(C11,C12,C16,C19,C25,C26)</f>
        <v>713937.4</v>
      </c>
      <c r="D10" s="83">
        <f>SUM(D11,D12,D16,D19,D24,D25)</f>
        <v>713937.4</v>
      </c>
      <c r="E10" s="111"/>
    </row>
    <row r="11" spans="1:12" s="9" customFormat="1" ht="18" x14ac:dyDescent="0.3">
      <c r="A11" s="86" t="s">
        <v>30</v>
      </c>
      <c r="B11" s="86" t="s">
        <v>68</v>
      </c>
      <c r="C11" s="8"/>
      <c r="D11" s="8"/>
      <c r="E11" s="111"/>
    </row>
    <row r="12" spans="1:12" s="10" customFormat="1" x14ac:dyDescent="0.3">
      <c r="A12" s="86" t="s">
        <v>31</v>
      </c>
      <c r="B12" s="86" t="s">
        <v>290</v>
      </c>
      <c r="C12" s="105">
        <f>SUM(C13:C15)</f>
        <v>540500</v>
      </c>
      <c r="D12" s="105">
        <f>SUM(D13:D15)</f>
        <v>540500</v>
      </c>
      <c r="E12" s="111"/>
    </row>
    <row r="13" spans="1:12" s="3" customFormat="1" x14ac:dyDescent="0.3">
      <c r="A13" s="95" t="s">
        <v>70</v>
      </c>
      <c r="B13" s="95" t="s">
        <v>293</v>
      </c>
      <c r="C13" s="8">
        <f>D13</f>
        <v>340500</v>
      </c>
      <c r="D13" s="8">
        <v>340500</v>
      </c>
      <c r="E13" s="111"/>
    </row>
    <row r="14" spans="1:12" s="3" customFormat="1" x14ac:dyDescent="0.3">
      <c r="A14" s="95" t="s">
        <v>437</v>
      </c>
      <c r="B14" s="95" t="s">
        <v>436</v>
      </c>
      <c r="C14" s="8">
        <v>200000</v>
      </c>
      <c r="D14" s="8">
        <v>200000</v>
      </c>
      <c r="E14" s="111"/>
    </row>
    <row r="15" spans="1:12" s="3" customFormat="1" x14ac:dyDescent="0.3">
      <c r="A15" s="95" t="s">
        <v>438</v>
      </c>
      <c r="B15" s="95" t="s">
        <v>86</v>
      </c>
      <c r="C15" s="8"/>
      <c r="D15" s="8"/>
      <c r="E15" s="111"/>
    </row>
    <row r="16" spans="1:12" s="3" customFormat="1" x14ac:dyDescent="0.3">
      <c r="A16" s="86" t="s">
        <v>71</v>
      </c>
      <c r="B16" s="86" t="s">
        <v>72</v>
      </c>
      <c r="C16" s="105">
        <f>SUM(C17:C18)</f>
        <v>173420</v>
      </c>
      <c r="D16" s="105">
        <f>SUM(D17:D18)</f>
        <v>173420</v>
      </c>
      <c r="E16" s="111"/>
    </row>
    <row r="17" spans="1:5" s="3" customFormat="1" x14ac:dyDescent="0.3">
      <c r="A17" s="95" t="s">
        <v>73</v>
      </c>
      <c r="B17" s="95" t="s">
        <v>75</v>
      </c>
      <c r="C17" s="8">
        <f>D17</f>
        <v>173420</v>
      </c>
      <c r="D17" s="8">
        <v>173420</v>
      </c>
      <c r="E17" s="111"/>
    </row>
    <row r="18" spans="1:5" s="3" customFormat="1" ht="30" x14ac:dyDescent="0.3">
      <c r="A18" s="95" t="s">
        <v>74</v>
      </c>
      <c r="B18" s="95" t="s">
        <v>98</v>
      </c>
      <c r="C18" s="8"/>
      <c r="D18" s="8"/>
      <c r="E18" s="111"/>
    </row>
    <row r="19" spans="1:5" s="3" customFormat="1" x14ac:dyDescent="0.3">
      <c r="A19" s="86" t="s">
        <v>76</v>
      </c>
      <c r="B19" s="86" t="s">
        <v>371</v>
      </c>
      <c r="C19" s="105">
        <f>SUM(C20:C23)</f>
        <v>0</v>
      </c>
      <c r="D19" s="105">
        <f>SUM(D20:D23)</f>
        <v>0</v>
      </c>
      <c r="E19" s="111"/>
    </row>
    <row r="20" spans="1:5" s="3" customFormat="1" x14ac:dyDescent="0.3">
      <c r="A20" s="95" t="s">
        <v>77</v>
      </c>
      <c r="B20" s="95" t="s">
        <v>78</v>
      </c>
      <c r="C20" s="8"/>
      <c r="D20" s="8"/>
      <c r="E20" s="111"/>
    </row>
    <row r="21" spans="1:5" s="3" customFormat="1" ht="30" x14ac:dyDescent="0.3">
      <c r="A21" s="95" t="s">
        <v>81</v>
      </c>
      <c r="B21" s="95" t="s">
        <v>79</v>
      </c>
      <c r="C21" s="8"/>
      <c r="D21" s="8"/>
      <c r="E21" s="111"/>
    </row>
    <row r="22" spans="1:5" s="3" customFormat="1" x14ac:dyDescent="0.3">
      <c r="A22" s="95" t="s">
        <v>82</v>
      </c>
      <c r="B22" s="95" t="s">
        <v>80</v>
      </c>
      <c r="C22" s="8"/>
      <c r="D22" s="8"/>
      <c r="E22" s="111"/>
    </row>
    <row r="23" spans="1:5" s="3" customFormat="1" x14ac:dyDescent="0.3">
      <c r="A23" s="95" t="s">
        <v>83</v>
      </c>
      <c r="B23" s="95" t="s">
        <v>384</v>
      </c>
      <c r="C23" s="8"/>
      <c r="D23" s="8"/>
      <c r="E23" s="111"/>
    </row>
    <row r="24" spans="1:5" s="3" customFormat="1" x14ac:dyDescent="0.3">
      <c r="A24" s="86" t="s">
        <v>84</v>
      </c>
      <c r="B24" s="86" t="s">
        <v>385</v>
      </c>
      <c r="C24" s="238"/>
      <c r="D24" s="8"/>
      <c r="E24" s="111"/>
    </row>
    <row r="25" spans="1:5" s="3" customFormat="1" x14ac:dyDescent="0.3">
      <c r="A25" s="86" t="s">
        <v>234</v>
      </c>
      <c r="B25" s="86" t="s">
        <v>391</v>
      </c>
      <c r="C25" s="8">
        <v>17.399999999999999</v>
      </c>
      <c r="D25" s="8">
        <v>17.399999999999999</v>
      </c>
      <c r="E25" s="111"/>
    </row>
    <row r="26" spans="1:5" x14ac:dyDescent="0.3">
      <c r="A26" s="85">
        <v>1.2</v>
      </c>
      <c r="B26" s="85" t="s">
        <v>85</v>
      </c>
      <c r="C26" s="83">
        <f>SUM(C27,C35)</f>
        <v>0</v>
      </c>
      <c r="D26" s="83">
        <f>SUM(D27,D35)</f>
        <v>0</v>
      </c>
      <c r="E26" s="111"/>
    </row>
    <row r="27" spans="1:5" x14ac:dyDescent="0.3">
      <c r="A27" s="86" t="s">
        <v>32</v>
      </c>
      <c r="B27" s="86" t="s">
        <v>293</v>
      </c>
      <c r="C27" s="105">
        <f>SUM(C28:C30)</f>
        <v>0</v>
      </c>
      <c r="D27" s="105">
        <f>SUM(D28:D30)</f>
        <v>0</v>
      </c>
      <c r="E27" s="111"/>
    </row>
    <row r="28" spans="1:5" x14ac:dyDescent="0.3">
      <c r="A28" s="223" t="s">
        <v>87</v>
      </c>
      <c r="B28" s="223" t="s">
        <v>291</v>
      </c>
      <c r="C28" s="8"/>
      <c r="D28" s="8"/>
      <c r="E28" s="111"/>
    </row>
    <row r="29" spans="1:5" x14ac:dyDescent="0.3">
      <c r="A29" s="223" t="s">
        <v>88</v>
      </c>
      <c r="B29" s="223" t="s">
        <v>294</v>
      </c>
      <c r="C29" s="8"/>
      <c r="D29" s="8"/>
      <c r="E29" s="111"/>
    </row>
    <row r="30" spans="1:5" x14ac:dyDescent="0.3">
      <c r="A30" s="223" t="s">
        <v>393</v>
      </c>
      <c r="B30" s="223" t="s">
        <v>292</v>
      </c>
      <c r="C30" s="8"/>
      <c r="D30" s="8"/>
      <c r="E30" s="111"/>
    </row>
    <row r="31" spans="1:5" x14ac:dyDescent="0.3">
      <c r="A31" s="86" t="s">
        <v>33</v>
      </c>
      <c r="B31" s="86" t="s">
        <v>436</v>
      </c>
      <c r="C31" s="105">
        <f>SUM(C32:C34)</f>
        <v>0</v>
      </c>
      <c r="D31" s="105">
        <f>SUM(D32:D34)</f>
        <v>0</v>
      </c>
      <c r="E31" s="111"/>
    </row>
    <row r="32" spans="1:5" x14ac:dyDescent="0.3">
      <c r="A32" s="223" t="s">
        <v>12</v>
      </c>
      <c r="B32" s="223" t="s">
        <v>439</v>
      </c>
      <c r="C32" s="8"/>
      <c r="D32" s="8"/>
      <c r="E32" s="111"/>
    </row>
    <row r="33" spans="1:9" x14ac:dyDescent="0.3">
      <c r="A33" s="223" t="s">
        <v>13</v>
      </c>
      <c r="B33" s="223" t="s">
        <v>440</v>
      </c>
      <c r="C33" s="8"/>
      <c r="D33" s="8"/>
      <c r="E33" s="111"/>
    </row>
    <row r="34" spans="1:9" x14ac:dyDescent="0.3">
      <c r="A34" s="223" t="s">
        <v>264</v>
      </c>
      <c r="B34" s="223" t="s">
        <v>441</v>
      </c>
      <c r="C34" s="8"/>
      <c r="D34" s="8"/>
      <c r="E34" s="111"/>
    </row>
    <row r="35" spans="1:9" s="23" customFormat="1" x14ac:dyDescent="0.3">
      <c r="A35" s="86" t="s">
        <v>34</v>
      </c>
      <c r="B35" s="236" t="s">
        <v>390</v>
      </c>
      <c r="C35" s="8"/>
      <c r="D35" s="8"/>
    </row>
    <row r="36" spans="1:9" s="2" customFormat="1" x14ac:dyDescent="0.3">
      <c r="A36" s="1"/>
      <c r="B36" s="231"/>
      <c r="E36" s="5"/>
    </row>
    <row r="37" spans="1:9" s="2" customFormat="1" x14ac:dyDescent="0.3">
      <c r="B37" s="231"/>
      <c r="E37" s="5"/>
    </row>
    <row r="38" spans="1:9" x14ac:dyDescent="0.3">
      <c r="A38" s="1"/>
    </row>
    <row r="39" spans="1:9" x14ac:dyDescent="0.3">
      <c r="A39" s="2"/>
    </row>
    <row r="40" spans="1:9" s="2" customFormat="1" x14ac:dyDescent="0.3">
      <c r="A40" s="67" t="s">
        <v>96</v>
      </c>
      <c r="B40" s="231"/>
      <c r="E40" s="5"/>
    </row>
    <row r="41" spans="1:9" s="2" customFormat="1" x14ac:dyDescent="0.3">
      <c r="B41" s="231"/>
      <c r="E41"/>
      <c r="F41"/>
      <c r="G41"/>
      <c r="H41"/>
      <c r="I41"/>
    </row>
    <row r="42" spans="1:9" s="2" customFormat="1" x14ac:dyDescent="0.3">
      <c r="B42" s="231"/>
      <c r="D42" s="12"/>
      <c r="E42"/>
      <c r="F42"/>
      <c r="G42"/>
      <c r="H42"/>
      <c r="I42"/>
    </row>
    <row r="43" spans="1:9" s="2" customFormat="1" x14ac:dyDescent="0.3">
      <c r="A43"/>
      <c r="B43" s="233" t="s">
        <v>388</v>
      </c>
      <c r="D43" s="12"/>
      <c r="E43"/>
      <c r="F43"/>
      <c r="G43"/>
      <c r="H43"/>
      <c r="I43"/>
    </row>
    <row r="44" spans="1:9" s="2" customFormat="1" x14ac:dyDescent="0.3">
      <c r="A44"/>
      <c r="B44" s="231" t="s">
        <v>253</v>
      </c>
      <c r="D44" s="12"/>
      <c r="E44"/>
      <c r="F44"/>
      <c r="G44"/>
      <c r="H44"/>
      <c r="I44"/>
    </row>
    <row r="45" spans="1:9" customFormat="1" ht="12.75" x14ac:dyDescent="0.2">
      <c r="B45" s="234" t="s">
        <v>127</v>
      </c>
    </row>
    <row r="46" spans="1:9" customFormat="1" ht="12.75" x14ac:dyDescent="0.2">
      <c r="B46" s="235"/>
    </row>
  </sheetData>
  <mergeCells count="2">
    <mergeCell ref="C1:D1"/>
    <mergeCell ref="C2:D2"/>
  </mergeCells>
  <pageMargins left="0.11811023622047245" right="0.11811023622047245" top="0.59055118110236227" bottom="0.59055118110236227" header="0.15748031496062992" footer="0.15748031496062992"/>
  <pageSetup paperSize="9" scale="82" orientation="portrait" r:id="rId1"/>
  <headerFooter alignWithMargins="0"/>
  <colBreaks count="2" manualBreakCount="2">
    <brk id="4" max="41" man="1"/>
    <brk id="5" max="47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showGridLines="0" view="pageBreakPreview" topLeftCell="A7" zoomScale="80" zoomScaleNormal="100" zoomScaleSheetLayoutView="80" workbookViewId="0">
      <selection activeCell="G16" sqref="G16"/>
    </sheetView>
  </sheetViews>
  <sheetFormatPr defaultRowHeight="15" x14ac:dyDescent="0.3"/>
  <cols>
    <col min="1" max="1" width="15.85546875" style="2" customWidth="1"/>
    <col min="2" max="2" width="76.7109375" style="2" customWidth="1"/>
    <col min="3" max="3" width="15.14062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453</v>
      </c>
      <c r="B1" s="212"/>
      <c r="C1" s="512" t="s">
        <v>97</v>
      </c>
      <c r="D1" s="512"/>
      <c r="E1" s="89"/>
    </row>
    <row r="2" spans="1:5" s="6" customFormat="1" x14ac:dyDescent="0.3">
      <c r="A2" s="384" t="s">
        <v>454</v>
      </c>
      <c r="B2" s="212"/>
      <c r="C2" s="511" t="str">
        <f>'ფორმა N1'!L2</f>
        <v>10,04-30,04,2019</v>
      </c>
      <c r="D2" s="511"/>
      <c r="E2" s="89"/>
    </row>
    <row r="3" spans="1:5" s="6" customFormat="1" x14ac:dyDescent="0.3">
      <c r="A3" s="384" t="s">
        <v>452</v>
      </c>
      <c r="B3" s="212"/>
      <c r="C3" s="213"/>
      <c r="D3" s="213"/>
      <c r="E3" s="89"/>
    </row>
    <row r="4" spans="1:5" s="6" customFormat="1" x14ac:dyDescent="0.3">
      <c r="A4" s="74" t="s">
        <v>128</v>
      </c>
      <c r="B4" s="212"/>
      <c r="C4" s="213"/>
      <c r="D4" s="213"/>
      <c r="E4" s="89"/>
    </row>
    <row r="5" spans="1:5" s="6" customFormat="1" x14ac:dyDescent="0.3">
      <c r="A5" s="74"/>
      <c r="B5" s="212"/>
      <c r="C5" s="213"/>
      <c r="D5" s="213"/>
      <c r="E5" s="89"/>
    </row>
    <row r="6" spans="1:5" x14ac:dyDescent="0.3">
      <c r="A6" s="75" t="str">
        <f>'[1]ფორმა N2'!A4</f>
        <v>ანგარიშვალდებული პირის დასახელება:</v>
      </c>
      <c r="B6" s="75"/>
      <c r="C6" s="74"/>
      <c r="D6" s="74"/>
      <c r="E6" s="90"/>
    </row>
    <row r="7" spans="1:5" x14ac:dyDescent="0.3">
      <c r="A7" s="214" t="str">
        <f>'ფორმა N1'!A5</f>
        <v>მპგ ქართული ოცნება დემოკრატიული საქართველო</v>
      </c>
      <c r="B7" s="78"/>
      <c r="C7" s="79"/>
      <c r="D7" s="79"/>
      <c r="E7" s="90"/>
    </row>
    <row r="8" spans="1:5" x14ac:dyDescent="0.3">
      <c r="A8" s="75"/>
      <c r="B8" s="75"/>
      <c r="C8" s="74"/>
      <c r="D8" s="74"/>
      <c r="E8" s="90"/>
    </row>
    <row r="9" spans="1:5" s="6" customFormat="1" x14ac:dyDescent="0.3">
      <c r="A9" s="212"/>
      <c r="B9" s="212"/>
      <c r="C9" s="76"/>
      <c r="D9" s="76"/>
      <c r="E9" s="89"/>
    </row>
    <row r="10" spans="1:5" s="6" customFormat="1" ht="30" x14ac:dyDescent="0.3">
      <c r="A10" s="87" t="s">
        <v>64</v>
      </c>
      <c r="B10" s="88" t="s">
        <v>11</v>
      </c>
      <c r="C10" s="77" t="s">
        <v>10</v>
      </c>
      <c r="D10" s="77" t="s">
        <v>9</v>
      </c>
      <c r="E10" s="89"/>
    </row>
    <row r="11" spans="1:5" s="7" customFormat="1" x14ac:dyDescent="0.2">
      <c r="A11" s="215">
        <v>1</v>
      </c>
      <c r="B11" s="215" t="s">
        <v>57</v>
      </c>
      <c r="C11" s="80">
        <f>SUM(C12,C16,C56,C59,C60,C61,C79)</f>
        <v>296545.59999999998</v>
      </c>
      <c r="D11" s="80">
        <f>SUM(D12,D16,D56,D59,D60,D61,D67,D75,D76)</f>
        <v>315492.82</v>
      </c>
      <c r="E11" s="216"/>
    </row>
    <row r="12" spans="1:5" s="9" customFormat="1" ht="18" x14ac:dyDescent="0.2">
      <c r="A12" s="85">
        <v>1.1000000000000001</v>
      </c>
      <c r="B12" s="85" t="s">
        <v>58</v>
      </c>
      <c r="C12" s="81">
        <f>SUM(C13:C14)</f>
        <v>28443.75</v>
      </c>
      <c r="D12" s="81">
        <f>SUM(D13:D14)</f>
        <v>28443.75</v>
      </c>
      <c r="E12" s="91"/>
    </row>
    <row r="13" spans="1:5" s="10" customFormat="1" x14ac:dyDescent="0.2">
      <c r="A13" s="86" t="s">
        <v>30</v>
      </c>
      <c r="B13" s="86" t="s">
        <v>59</v>
      </c>
      <c r="C13" s="4">
        <f>34693.75-6250</f>
        <v>28443.75</v>
      </c>
      <c r="D13" s="4">
        <f>34693.75-6250</f>
        <v>28443.75</v>
      </c>
      <c r="E13" s="92"/>
    </row>
    <row r="14" spans="1:5" s="3" customFormat="1" x14ac:dyDescent="0.2">
      <c r="A14" s="86" t="s">
        <v>31</v>
      </c>
      <c r="B14" s="86" t="s">
        <v>0</v>
      </c>
      <c r="C14" s="4"/>
      <c r="D14" s="4"/>
      <c r="E14" s="93"/>
    </row>
    <row r="15" spans="1:5" s="3" customFormat="1" x14ac:dyDescent="0.3">
      <c r="A15" s="385" t="s">
        <v>455</v>
      </c>
      <c r="B15" s="386" t="s">
        <v>456</v>
      </c>
      <c r="C15" s="4"/>
      <c r="D15" s="4"/>
      <c r="E15" s="93"/>
    </row>
    <row r="16" spans="1:5" s="7" customFormat="1" x14ac:dyDescent="0.2">
      <c r="A16" s="85">
        <v>1.2</v>
      </c>
      <c r="B16" s="85" t="s">
        <v>60</v>
      </c>
      <c r="C16" s="82">
        <f>SUM(C17,C20,C32,C33,C34,C35,C38,C39,C46:C50,C54,C55)</f>
        <v>265122.34999999998</v>
      </c>
      <c r="D16" s="82">
        <f>SUM(D17,D20,D32,D33,D34,D35,D38,D39,D46:D50,D54,D55)</f>
        <v>287049.07</v>
      </c>
      <c r="E16" s="216"/>
    </row>
    <row r="17" spans="1:6" s="3" customFormat="1" x14ac:dyDescent="0.2">
      <c r="A17" s="86" t="s">
        <v>32</v>
      </c>
      <c r="B17" s="86" t="s">
        <v>1</v>
      </c>
      <c r="C17" s="81">
        <f>SUM(C18:C19)</f>
        <v>0</v>
      </c>
      <c r="D17" s="81">
        <f>SUM(D18:D19)</f>
        <v>0</v>
      </c>
      <c r="E17" s="93"/>
    </row>
    <row r="18" spans="1:6" s="3" customFormat="1" x14ac:dyDescent="0.2">
      <c r="A18" s="95" t="s">
        <v>87</v>
      </c>
      <c r="B18" s="95" t="s">
        <v>61</v>
      </c>
      <c r="C18" s="4"/>
      <c r="D18" s="217"/>
      <c r="E18" s="93"/>
    </row>
    <row r="19" spans="1:6" s="3" customFormat="1" x14ac:dyDescent="0.2">
      <c r="A19" s="95" t="s">
        <v>88</v>
      </c>
      <c r="B19" s="95" t="s">
        <v>62</v>
      </c>
      <c r="C19" s="4"/>
      <c r="D19" s="217"/>
      <c r="E19" s="93"/>
    </row>
    <row r="20" spans="1:6" s="3" customFormat="1" x14ac:dyDescent="0.2">
      <c r="A20" s="86" t="s">
        <v>33</v>
      </c>
      <c r="B20" s="86" t="s">
        <v>2</v>
      </c>
      <c r="C20" s="81">
        <f>SUM(C21:C26,C31)</f>
        <v>51451.4</v>
      </c>
      <c r="D20" s="81">
        <f>SUM(D21:D26,D31)</f>
        <v>52839.619999999995</v>
      </c>
      <c r="E20" s="218"/>
      <c r="F20" s="219"/>
    </row>
    <row r="21" spans="1:6" s="222" customFormat="1" ht="30" x14ac:dyDescent="0.2">
      <c r="A21" s="95" t="s">
        <v>12</v>
      </c>
      <c r="B21" s="95" t="s">
        <v>233</v>
      </c>
      <c r="C21" s="543">
        <v>352</v>
      </c>
      <c r="D21" s="38"/>
      <c r="E21" s="221"/>
    </row>
    <row r="22" spans="1:6" s="222" customFormat="1" x14ac:dyDescent="0.2">
      <c r="A22" s="95" t="s">
        <v>13</v>
      </c>
      <c r="B22" s="95" t="s">
        <v>14</v>
      </c>
      <c r="C22" s="220"/>
      <c r="D22" s="39"/>
      <c r="E22" s="221"/>
    </row>
    <row r="23" spans="1:6" s="222" customFormat="1" ht="30" x14ac:dyDescent="0.2">
      <c r="A23" s="95" t="s">
        <v>264</v>
      </c>
      <c r="B23" s="95" t="s">
        <v>22</v>
      </c>
      <c r="C23" s="220"/>
      <c r="D23" s="40">
        <v>1080</v>
      </c>
      <c r="E23" s="221"/>
    </row>
    <row r="24" spans="1:6" s="222" customFormat="1" ht="16.5" customHeight="1" x14ac:dyDescent="0.2">
      <c r="A24" s="95" t="s">
        <v>265</v>
      </c>
      <c r="B24" s="95" t="s">
        <v>15</v>
      </c>
      <c r="C24" s="544">
        <v>28211.29</v>
      </c>
      <c r="D24" s="545">
        <v>28871.51</v>
      </c>
      <c r="E24" s="221"/>
    </row>
    <row r="25" spans="1:6" s="222" customFormat="1" ht="16.5" customHeight="1" x14ac:dyDescent="0.2">
      <c r="A25" s="95" t="s">
        <v>266</v>
      </c>
      <c r="B25" s="95" t="s">
        <v>16</v>
      </c>
      <c r="C25" s="220"/>
      <c r="D25" s="40"/>
      <c r="E25" s="221"/>
    </row>
    <row r="26" spans="1:6" s="222" customFormat="1" ht="16.5" customHeight="1" x14ac:dyDescent="0.2">
      <c r="A26" s="95" t="s">
        <v>267</v>
      </c>
      <c r="B26" s="95" t="s">
        <v>17</v>
      </c>
      <c r="C26" s="81">
        <f>SUM(C27:C30)</f>
        <v>22888.11</v>
      </c>
      <c r="D26" s="81">
        <f>SUM(D27:D30)</f>
        <v>22888.11</v>
      </c>
      <c r="E26" s="221"/>
    </row>
    <row r="27" spans="1:6" s="222" customFormat="1" ht="16.5" customHeight="1" x14ac:dyDescent="0.2">
      <c r="A27" s="223" t="s">
        <v>268</v>
      </c>
      <c r="B27" s="223" t="s">
        <v>18</v>
      </c>
      <c r="C27" s="544">
        <v>13748.76</v>
      </c>
      <c r="D27" s="545">
        <v>13748.76</v>
      </c>
      <c r="E27" s="221"/>
    </row>
    <row r="28" spans="1:6" s="222" customFormat="1" ht="16.5" customHeight="1" x14ac:dyDescent="0.2">
      <c r="A28" s="223" t="s">
        <v>269</v>
      </c>
      <c r="B28" s="223" t="s">
        <v>19</v>
      </c>
      <c r="C28" s="544">
        <v>1385.76</v>
      </c>
      <c r="D28" s="545">
        <v>1385.76</v>
      </c>
      <c r="E28" s="221"/>
    </row>
    <row r="29" spans="1:6" s="222" customFormat="1" ht="16.5" customHeight="1" x14ac:dyDescent="0.2">
      <c r="A29" s="223" t="s">
        <v>270</v>
      </c>
      <c r="B29" s="223" t="s">
        <v>20</v>
      </c>
      <c r="C29" s="544">
        <v>7718.77</v>
      </c>
      <c r="D29" s="545">
        <v>7718.77</v>
      </c>
      <c r="E29" s="221"/>
    </row>
    <row r="30" spans="1:6" s="222" customFormat="1" ht="16.5" customHeight="1" x14ac:dyDescent="0.2">
      <c r="A30" s="223" t="s">
        <v>271</v>
      </c>
      <c r="B30" s="223" t="s">
        <v>23</v>
      </c>
      <c r="C30" s="544">
        <v>34.82</v>
      </c>
      <c r="D30" s="545">
        <v>34.82</v>
      </c>
      <c r="E30" s="221"/>
    </row>
    <row r="31" spans="1:6" s="222" customFormat="1" ht="16.5" customHeight="1" x14ac:dyDescent="0.2">
      <c r="A31" s="95" t="s">
        <v>272</v>
      </c>
      <c r="B31" s="95" t="s">
        <v>21</v>
      </c>
      <c r="C31" s="220"/>
      <c r="D31" s="41"/>
      <c r="E31" s="221"/>
    </row>
    <row r="32" spans="1:6" s="3" customFormat="1" ht="16.5" customHeight="1" x14ac:dyDescent="0.2">
      <c r="A32" s="86" t="s">
        <v>34</v>
      </c>
      <c r="B32" s="86" t="s">
        <v>3</v>
      </c>
      <c r="C32" s="4">
        <v>2682.66</v>
      </c>
      <c r="D32" s="217">
        <v>2572.9</v>
      </c>
      <c r="E32" s="218"/>
    </row>
    <row r="33" spans="1:5" s="3" customFormat="1" ht="16.5" customHeight="1" x14ac:dyDescent="0.2">
      <c r="A33" s="86" t="s">
        <v>35</v>
      </c>
      <c r="B33" s="86" t="s">
        <v>4</v>
      </c>
      <c r="C33" s="4"/>
      <c r="D33" s="217"/>
      <c r="E33" s="93"/>
    </row>
    <row r="34" spans="1:5" s="3" customFormat="1" ht="16.5" customHeight="1" x14ac:dyDescent="0.2">
      <c r="A34" s="86" t="s">
        <v>36</v>
      </c>
      <c r="B34" s="86" t="s">
        <v>5</v>
      </c>
      <c r="C34" s="4"/>
      <c r="D34" s="217"/>
      <c r="E34" s="93"/>
    </row>
    <row r="35" spans="1:5" s="3" customFormat="1" x14ac:dyDescent="0.2">
      <c r="A35" s="86" t="s">
        <v>37</v>
      </c>
      <c r="B35" s="86" t="s">
        <v>63</v>
      </c>
      <c r="C35" s="81">
        <f>SUM(C36:C37)</f>
        <v>4728.7</v>
      </c>
      <c r="D35" s="81">
        <f>SUM(D36:D37)</f>
        <v>4017.2</v>
      </c>
      <c r="E35" s="93"/>
    </row>
    <row r="36" spans="1:5" s="3" customFormat="1" ht="16.5" customHeight="1" x14ac:dyDescent="0.2">
      <c r="A36" s="95" t="s">
        <v>273</v>
      </c>
      <c r="B36" s="95" t="s">
        <v>56</v>
      </c>
      <c r="C36" s="4">
        <v>2544</v>
      </c>
      <c r="D36" s="217"/>
      <c r="E36" s="93"/>
    </row>
    <row r="37" spans="1:5" s="3" customFormat="1" ht="16.5" customHeight="1" x14ac:dyDescent="0.2">
      <c r="A37" s="95" t="s">
        <v>274</v>
      </c>
      <c r="B37" s="95" t="s">
        <v>55</v>
      </c>
      <c r="C37" s="4">
        <v>2184.6999999999998</v>
      </c>
      <c r="D37" s="217">
        <v>4017.2</v>
      </c>
      <c r="E37" s="93"/>
    </row>
    <row r="38" spans="1:5" s="3" customFormat="1" ht="16.5" customHeight="1" x14ac:dyDescent="0.2">
      <c r="A38" s="86" t="s">
        <v>38</v>
      </c>
      <c r="B38" s="86" t="s">
        <v>49</v>
      </c>
      <c r="C38" s="4">
        <f>13.49+447.7</f>
        <v>461.19</v>
      </c>
      <c r="D38" s="217">
        <f>13.49+447.7</f>
        <v>461.19</v>
      </c>
      <c r="E38" s="93"/>
    </row>
    <row r="39" spans="1:5" s="3" customFormat="1" ht="16.5" customHeight="1" x14ac:dyDescent="0.2">
      <c r="A39" s="86" t="s">
        <v>39</v>
      </c>
      <c r="B39" s="86" t="s">
        <v>363</v>
      </c>
      <c r="C39" s="81">
        <f>SUM(C40:C45)</f>
        <v>16931.260000000002</v>
      </c>
      <c r="D39" s="81">
        <f>SUM(D40:D45)</f>
        <v>17331.260000000002</v>
      </c>
      <c r="E39" s="93"/>
    </row>
    <row r="40" spans="1:5" s="3" customFormat="1" ht="16.5" customHeight="1" x14ac:dyDescent="0.2">
      <c r="A40" s="17" t="s">
        <v>323</v>
      </c>
      <c r="B40" s="17" t="s">
        <v>327</v>
      </c>
      <c r="C40" s="4"/>
      <c r="D40" s="217"/>
      <c r="E40" s="93"/>
    </row>
    <row r="41" spans="1:5" s="3" customFormat="1" ht="16.5" customHeight="1" x14ac:dyDescent="0.2">
      <c r="A41" s="17" t="s">
        <v>324</v>
      </c>
      <c r="B41" s="17" t="s">
        <v>328</v>
      </c>
      <c r="C41" s="4"/>
      <c r="D41" s="217"/>
      <c r="E41" s="93"/>
    </row>
    <row r="42" spans="1:5" s="3" customFormat="1" ht="16.5" customHeight="1" x14ac:dyDescent="0.2">
      <c r="A42" s="17" t="s">
        <v>325</v>
      </c>
      <c r="B42" s="17" t="s">
        <v>331</v>
      </c>
      <c r="C42" s="4">
        <f>9740+7191.26</f>
        <v>16931.260000000002</v>
      </c>
      <c r="D42" s="217">
        <f>10140+7191.26</f>
        <v>17331.260000000002</v>
      </c>
      <c r="E42" s="93"/>
    </row>
    <row r="43" spans="1:5" s="3" customFormat="1" ht="16.5" customHeight="1" x14ac:dyDescent="0.2">
      <c r="A43" s="17" t="s">
        <v>330</v>
      </c>
      <c r="B43" s="17" t="s">
        <v>332</v>
      </c>
      <c r="C43" s="4"/>
      <c r="D43" s="217"/>
      <c r="E43" s="93"/>
    </row>
    <row r="44" spans="1:5" s="3" customFormat="1" ht="16.5" customHeight="1" x14ac:dyDescent="0.2">
      <c r="A44" s="17" t="s">
        <v>333</v>
      </c>
      <c r="B44" s="17" t="s">
        <v>429</v>
      </c>
      <c r="C44" s="4"/>
      <c r="D44" s="217"/>
      <c r="E44" s="93"/>
    </row>
    <row r="45" spans="1:5" s="3" customFormat="1" ht="16.5" customHeight="1" x14ac:dyDescent="0.2">
      <c r="A45" s="17" t="s">
        <v>430</v>
      </c>
      <c r="B45" s="17" t="s">
        <v>329</v>
      </c>
      <c r="C45" s="4"/>
      <c r="D45" s="217"/>
      <c r="E45" s="93"/>
    </row>
    <row r="46" spans="1:5" s="3" customFormat="1" ht="30" x14ac:dyDescent="0.2">
      <c r="A46" s="86" t="s">
        <v>40</v>
      </c>
      <c r="B46" s="86" t="s">
        <v>498</v>
      </c>
      <c r="C46" s="4">
        <v>20299.759999999998</v>
      </c>
      <c r="D46" s="217">
        <f>84370+20699.76</f>
        <v>105069.75999999999</v>
      </c>
      <c r="E46" s="93"/>
    </row>
    <row r="47" spans="1:5" s="3" customFormat="1" ht="16.5" customHeight="1" x14ac:dyDescent="0.2">
      <c r="A47" s="86" t="s">
        <v>41</v>
      </c>
      <c r="B47" s="86" t="s">
        <v>24</v>
      </c>
      <c r="C47" s="4">
        <v>19183.599999999999</v>
      </c>
      <c r="D47" s="217">
        <v>80676</v>
      </c>
      <c r="E47" s="93"/>
    </row>
    <row r="48" spans="1:5" s="3" customFormat="1" ht="16.5" customHeight="1" x14ac:dyDescent="0.2">
      <c r="A48" s="86" t="s">
        <v>42</v>
      </c>
      <c r="B48" s="86" t="s">
        <v>25</v>
      </c>
      <c r="C48" s="4"/>
      <c r="D48" s="217"/>
      <c r="E48" s="93"/>
    </row>
    <row r="49" spans="1:6" s="3" customFormat="1" ht="16.5" customHeight="1" x14ac:dyDescent="0.2">
      <c r="A49" s="86" t="s">
        <v>43</v>
      </c>
      <c r="B49" s="86" t="s">
        <v>26</v>
      </c>
      <c r="C49" s="4">
        <v>318</v>
      </c>
      <c r="D49" s="217">
        <v>318</v>
      </c>
      <c r="E49" s="93"/>
    </row>
    <row r="50" spans="1:6" s="3" customFormat="1" ht="16.5" customHeight="1" x14ac:dyDescent="0.2">
      <c r="A50" s="86" t="s">
        <v>44</v>
      </c>
      <c r="B50" s="86" t="s">
        <v>364</v>
      </c>
      <c r="C50" s="81">
        <f>SUM(C51:C53)</f>
        <v>138610.26999999999</v>
      </c>
      <c r="D50" s="81">
        <f>SUM(D51:D53)</f>
        <v>23307.63</v>
      </c>
      <c r="E50" s="93"/>
    </row>
    <row r="51" spans="1:6" s="3" customFormat="1" ht="16.5" customHeight="1" x14ac:dyDescent="0.2">
      <c r="A51" s="95" t="s">
        <v>338</v>
      </c>
      <c r="B51" s="95" t="s">
        <v>341</v>
      </c>
      <c r="C51" s="4">
        <v>138610.26999999999</v>
      </c>
      <c r="D51" s="217">
        <v>23307.63</v>
      </c>
      <c r="E51" s="93"/>
    </row>
    <row r="52" spans="1:6" s="3" customFormat="1" ht="16.5" customHeight="1" x14ac:dyDescent="0.2">
      <c r="A52" s="95" t="s">
        <v>339</v>
      </c>
      <c r="B52" s="95" t="s">
        <v>340</v>
      </c>
      <c r="C52" s="4"/>
      <c r="D52" s="217"/>
      <c r="E52" s="93"/>
    </row>
    <row r="53" spans="1:6" s="3" customFormat="1" ht="16.5" customHeight="1" x14ac:dyDescent="0.2">
      <c r="A53" s="95" t="s">
        <v>342</v>
      </c>
      <c r="B53" s="95" t="s">
        <v>343</v>
      </c>
      <c r="C53" s="4"/>
      <c r="D53" s="217"/>
      <c r="E53" s="93"/>
    </row>
    <row r="54" spans="1:6" s="3" customFormat="1" x14ac:dyDescent="0.2">
      <c r="A54" s="86" t="s">
        <v>45</v>
      </c>
      <c r="B54" s="86" t="s">
        <v>29</v>
      </c>
      <c r="C54" s="4"/>
      <c r="D54" s="217"/>
      <c r="E54" s="93"/>
    </row>
    <row r="55" spans="1:6" s="3" customFormat="1" ht="17.25" customHeight="1" x14ac:dyDescent="0.2">
      <c r="A55" s="86" t="s">
        <v>46</v>
      </c>
      <c r="B55" s="86" t="s">
        <v>1650</v>
      </c>
      <c r="C55" s="4">
        <f>10000+455.51</f>
        <v>10455.51</v>
      </c>
      <c r="D55" s="217">
        <v>455.51</v>
      </c>
      <c r="E55" s="218"/>
      <c r="F55" s="219"/>
    </row>
    <row r="56" spans="1:6" s="3" customFormat="1" ht="30" x14ac:dyDescent="0.2">
      <c r="A56" s="85">
        <v>1.3</v>
      </c>
      <c r="B56" s="85" t="s">
        <v>368</v>
      </c>
      <c r="C56" s="82">
        <f>SUM(C57:C58)</f>
        <v>0</v>
      </c>
      <c r="D56" s="82">
        <f>SUM(D57:D58)</f>
        <v>0</v>
      </c>
      <c r="E56" s="218"/>
      <c r="F56" s="219"/>
    </row>
    <row r="57" spans="1:6" s="3" customFormat="1" ht="30" x14ac:dyDescent="0.2">
      <c r="A57" s="86" t="s">
        <v>50</v>
      </c>
      <c r="B57" s="86" t="s">
        <v>48</v>
      </c>
      <c r="C57" s="4"/>
      <c r="D57" s="217"/>
      <c r="E57" s="218"/>
      <c r="F57" s="219"/>
    </row>
    <row r="58" spans="1:6" s="3" customFormat="1" ht="16.5" customHeight="1" x14ac:dyDescent="0.2">
      <c r="A58" s="86" t="s">
        <v>51</v>
      </c>
      <c r="B58" s="86" t="s">
        <v>47</v>
      </c>
      <c r="C58" s="4"/>
      <c r="D58" s="217"/>
      <c r="E58" s="218"/>
      <c r="F58" s="219"/>
    </row>
    <row r="59" spans="1:6" s="3" customFormat="1" x14ac:dyDescent="0.2">
      <c r="A59" s="85">
        <v>1.4</v>
      </c>
      <c r="B59" s="85" t="s">
        <v>370</v>
      </c>
      <c r="C59" s="4"/>
      <c r="D59" s="217"/>
      <c r="E59" s="218"/>
      <c r="F59" s="219"/>
    </row>
    <row r="60" spans="1:6" s="222" customFormat="1" x14ac:dyDescent="0.2">
      <c r="A60" s="85">
        <v>1.5</v>
      </c>
      <c r="B60" s="85" t="s">
        <v>7</v>
      </c>
      <c r="C60" s="220"/>
      <c r="D60" s="40"/>
      <c r="E60" s="221"/>
    </row>
    <row r="61" spans="1:6" s="222" customFormat="1" x14ac:dyDescent="0.3">
      <c r="A61" s="85">
        <v>1.6</v>
      </c>
      <c r="B61" s="45" t="s">
        <v>8</v>
      </c>
      <c r="C61" s="83">
        <f>SUM(C62:C66)</f>
        <v>2979.5</v>
      </c>
      <c r="D61" s="84">
        <f>SUM(D62:D66)</f>
        <v>0</v>
      </c>
      <c r="E61" s="221"/>
    </row>
    <row r="62" spans="1:6" s="222" customFormat="1" x14ac:dyDescent="0.2">
      <c r="A62" s="86" t="s">
        <v>280</v>
      </c>
      <c r="B62" s="46" t="s">
        <v>52</v>
      </c>
      <c r="C62" s="543">
        <v>2979.5</v>
      </c>
      <c r="D62" s="40"/>
      <c r="E62" s="221"/>
    </row>
    <row r="63" spans="1:6" s="222" customFormat="1" ht="30" x14ac:dyDescent="0.2">
      <c r="A63" s="86" t="s">
        <v>281</v>
      </c>
      <c r="B63" s="46" t="s">
        <v>54</v>
      </c>
      <c r="C63" s="220"/>
      <c r="D63" s="40"/>
      <c r="E63" s="221"/>
    </row>
    <row r="64" spans="1:6" s="222" customFormat="1" x14ac:dyDescent="0.2">
      <c r="A64" s="86" t="s">
        <v>282</v>
      </c>
      <c r="B64" s="46" t="s">
        <v>53</v>
      </c>
      <c r="C64" s="40"/>
      <c r="D64" s="40"/>
      <c r="E64" s="221"/>
    </row>
    <row r="65" spans="1:5" s="222" customFormat="1" x14ac:dyDescent="0.2">
      <c r="A65" s="86" t="s">
        <v>283</v>
      </c>
      <c r="B65" s="46" t="s">
        <v>27</v>
      </c>
      <c r="C65" s="220"/>
      <c r="D65" s="40"/>
      <c r="E65" s="221"/>
    </row>
    <row r="66" spans="1:5" s="222" customFormat="1" x14ac:dyDescent="0.2">
      <c r="A66" s="86" t="s">
        <v>309</v>
      </c>
      <c r="B66" s="46" t="s">
        <v>310</v>
      </c>
      <c r="C66" s="220"/>
      <c r="D66" s="40"/>
      <c r="E66" s="221"/>
    </row>
    <row r="67" spans="1:5" x14ac:dyDescent="0.3">
      <c r="A67" s="215">
        <v>2</v>
      </c>
      <c r="B67" s="215" t="s">
        <v>365</v>
      </c>
      <c r="C67" s="224"/>
      <c r="D67" s="83">
        <f>SUM(D68:D74)</f>
        <v>0</v>
      </c>
      <c r="E67" s="94"/>
    </row>
    <row r="68" spans="1:5" x14ac:dyDescent="0.3">
      <c r="A68" s="96">
        <v>2.1</v>
      </c>
      <c r="B68" s="225" t="s">
        <v>89</v>
      </c>
      <c r="C68" s="226"/>
      <c r="D68" s="22"/>
      <c r="E68" s="94"/>
    </row>
    <row r="69" spans="1:5" x14ac:dyDescent="0.3">
      <c r="A69" s="96">
        <v>2.2000000000000002</v>
      </c>
      <c r="B69" s="225" t="s">
        <v>366</v>
      </c>
      <c r="C69" s="226"/>
      <c r="D69" s="22"/>
      <c r="E69" s="94"/>
    </row>
    <row r="70" spans="1:5" x14ac:dyDescent="0.3">
      <c r="A70" s="96">
        <v>2.2999999999999998</v>
      </c>
      <c r="B70" s="225" t="s">
        <v>93</v>
      </c>
      <c r="C70" s="226"/>
      <c r="D70" s="22"/>
      <c r="E70" s="94"/>
    </row>
    <row r="71" spans="1:5" x14ac:dyDescent="0.3">
      <c r="A71" s="96">
        <v>2.4</v>
      </c>
      <c r="B71" s="225" t="s">
        <v>92</v>
      </c>
      <c r="C71" s="226"/>
      <c r="D71" s="22"/>
      <c r="E71" s="94"/>
    </row>
    <row r="72" spans="1:5" x14ac:dyDescent="0.3">
      <c r="A72" s="96">
        <v>2.5</v>
      </c>
      <c r="B72" s="225" t="s">
        <v>367</v>
      </c>
      <c r="C72" s="226"/>
      <c r="D72" s="22"/>
      <c r="E72" s="94"/>
    </row>
    <row r="73" spans="1:5" x14ac:dyDescent="0.3">
      <c r="A73" s="96">
        <v>2.6</v>
      </c>
      <c r="B73" s="225" t="s">
        <v>90</v>
      </c>
      <c r="C73" s="226"/>
      <c r="D73" s="22"/>
      <c r="E73" s="94"/>
    </row>
    <row r="74" spans="1:5" x14ac:dyDescent="0.3">
      <c r="A74" s="96">
        <v>2.7</v>
      </c>
      <c r="B74" s="225" t="s">
        <v>91</v>
      </c>
      <c r="C74" s="227"/>
      <c r="D74" s="22"/>
      <c r="E74" s="94"/>
    </row>
    <row r="75" spans="1:5" x14ac:dyDescent="0.3">
      <c r="A75" s="215">
        <v>3</v>
      </c>
      <c r="B75" s="215" t="s">
        <v>389</v>
      </c>
      <c r="C75" s="83"/>
      <c r="D75" s="22"/>
      <c r="E75" s="94"/>
    </row>
    <row r="76" spans="1:5" x14ac:dyDescent="0.3">
      <c r="A76" s="215">
        <v>4</v>
      </c>
      <c r="B76" s="215" t="s">
        <v>235</v>
      </c>
      <c r="C76" s="83"/>
      <c r="D76" s="83">
        <f>SUM(D77:D78)</f>
        <v>0</v>
      </c>
      <c r="E76" s="94"/>
    </row>
    <row r="77" spans="1:5" x14ac:dyDescent="0.3">
      <c r="A77" s="96">
        <v>4.0999999999999996</v>
      </c>
      <c r="B77" s="96" t="s">
        <v>236</v>
      </c>
      <c r="C77" s="226"/>
      <c r="D77" s="8"/>
      <c r="E77" s="94"/>
    </row>
    <row r="78" spans="1:5" x14ac:dyDescent="0.3">
      <c r="A78" s="96">
        <v>4.2</v>
      </c>
      <c r="B78" s="96" t="s">
        <v>237</v>
      </c>
      <c r="C78" s="227"/>
      <c r="D78" s="8"/>
      <c r="E78" s="94"/>
    </row>
    <row r="79" spans="1:5" x14ac:dyDescent="0.3">
      <c r="A79" s="215">
        <v>5</v>
      </c>
      <c r="B79" s="215" t="s">
        <v>262</v>
      </c>
      <c r="C79" s="240"/>
      <c r="D79" s="227"/>
      <c r="E79" s="94"/>
    </row>
    <row r="80" spans="1:5" x14ac:dyDescent="0.3">
      <c r="B80" s="44"/>
    </row>
    <row r="81" spans="1:9" x14ac:dyDescent="0.3">
      <c r="A81" s="514" t="s">
        <v>431</v>
      </c>
      <c r="B81" s="514"/>
      <c r="C81" s="514"/>
      <c r="D81" s="514"/>
      <c r="E81" s="5"/>
    </row>
    <row r="82" spans="1:9" x14ac:dyDescent="0.3">
      <c r="B82" s="44"/>
    </row>
    <row r="83" spans="1:9" s="23" customFormat="1" ht="12.75" x14ac:dyDescent="0.2"/>
    <row r="84" spans="1:9" x14ac:dyDescent="0.3">
      <c r="A84" s="67" t="s">
        <v>96</v>
      </c>
      <c r="E84" s="5"/>
    </row>
    <row r="85" spans="1:9" x14ac:dyDescent="0.3">
      <c r="E85"/>
      <c r="F85"/>
      <c r="G85"/>
      <c r="H85"/>
      <c r="I85"/>
    </row>
    <row r="86" spans="1:9" x14ac:dyDescent="0.3">
      <c r="D86" s="12"/>
      <c r="E86"/>
      <c r="F86"/>
      <c r="G86"/>
      <c r="H86"/>
      <c r="I86"/>
    </row>
    <row r="87" spans="1:9" x14ac:dyDescent="0.3">
      <c r="A87"/>
      <c r="B87" s="67" t="s">
        <v>386</v>
      </c>
      <c r="D87" s="12"/>
      <c r="E87"/>
      <c r="F87"/>
      <c r="G87"/>
      <c r="H87"/>
      <c r="I87"/>
    </row>
    <row r="88" spans="1:9" x14ac:dyDescent="0.3">
      <c r="A88"/>
      <c r="B88" s="2" t="s">
        <v>387</v>
      </c>
      <c r="D88" s="12"/>
      <c r="E88"/>
      <c r="F88"/>
      <c r="G88"/>
      <c r="H88"/>
      <c r="I88"/>
    </row>
    <row r="89" spans="1:9" customFormat="1" ht="12.75" x14ac:dyDescent="0.2">
      <c r="B89" s="64" t="s">
        <v>127</v>
      </c>
    </row>
    <row r="90" spans="1:9" s="23" customFormat="1" ht="12.75" x14ac:dyDescent="0.2"/>
  </sheetData>
  <mergeCells count="3">
    <mergeCell ref="C1:D1"/>
    <mergeCell ref="C2:D2"/>
    <mergeCell ref="A81:D81"/>
  </mergeCells>
  <pageMargins left="0.19685039370078741" right="0.19685039370078741" top="0.19685039370078741" bottom="0.19685039370078741" header="0.15748031496062992" footer="0.15748031496062992"/>
  <pageSetup paperSize="9" scale="84" fitToHeight="0" orientation="portrait" r:id="rId1"/>
  <headerFooter alignWithMargins="0"/>
  <rowBreaks count="1" manualBreakCount="1">
    <brk id="55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showGridLines="0" view="pageBreakPreview" zoomScale="80" zoomScaleSheetLayoutView="80" workbookViewId="0">
      <selection activeCell="D37" sqref="D37"/>
    </sheetView>
  </sheetViews>
  <sheetFormatPr defaultRowHeight="15" x14ac:dyDescent="0.3"/>
  <cols>
    <col min="1" max="1" width="15.7109375" style="21" customWidth="1"/>
    <col min="2" max="2" width="74.140625" style="21" customWidth="1"/>
    <col min="3" max="3" width="14.85546875" style="21" customWidth="1"/>
    <col min="4" max="4" width="13.28515625" style="21" customWidth="1"/>
    <col min="5" max="5" width="0.7109375" style="21" customWidth="1"/>
    <col min="6" max="16384" width="9.140625" style="21"/>
  </cols>
  <sheetData>
    <row r="1" spans="1:12" x14ac:dyDescent="0.3">
      <c r="A1" s="72" t="s">
        <v>285</v>
      </c>
      <c r="B1" s="112"/>
      <c r="C1" s="512" t="s">
        <v>97</v>
      </c>
      <c r="D1" s="512"/>
      <c r="E1" s="145"/>
    </row>
    <row r="2" spans="1:12" x14ac:dyDescent="0.3">
      <c r="A2" s="74" t="s">
        <v>128</v>
      </c>
      <c r="B2" s="112"/>
      <c r="C2" s="511" t="str">
        <f>'ფორმა N1'!L2</f>
        <v>10,04-30,04,2019</v>
      </c>
      <c r="D2" s="511"/>
      <c r="E2" s="145"/>
    </row>
    <row r="3" spans="1:12" x14ac:dyDescent="0.3">
      <c r="A3" s="74"/>
      <c r="B3" s="112"/>
      <c r="C3" s="327"/>
      <c r="D3" s="327"/>
      <c r="E3" s="145"/>
    </row>
    <row r="4" spans="1:12" s="2" customFormat="1" x14ac:dyDescent="0.3">
      <c r="A4" s="75" t="s">
        <v>257</v>
      </c>
      <c r="B4" s="75"/>
      <c r="C4" s="74"/>
      <c r="D4" s="74"/>
      <c r="E4" s="106"/>
      <c r="L4" s="21"/>
    </row>
    <row r="5" spans="1:12" s="2" customFormat="1" x14ac:dyDescent="0.3">
      <c r="A5" s="117" t="str">
        <f>'ფორმა N1'!A5</f>
        <v>მპგ ქართული ოცნება დემოკრატიული საქართველო</v>
      </c>
      <c r="B5" s="109"/>
      <c r="C5" s="59"/>
      <c r="D5" s="59"/>
      <c r="E5" s="106"/>
    </row>
    <row r="6" spans="1:12" s="2" customFormat="1" x14ac:dyDescent="0.3">
      <c r="A6" s="75"/>
      <c r="B6" s="75"/>
      <c r="C6" s="74"/>
      <c r="D6" s="74"/>
      <c r="E6" s="106"/>
    </row>
    <row r="7" spans="1:12" s="6" customFormat="1" x14ac:dyDescent="0.3">
      <c r="A7" s="326"/>
      <c r="B7" s="326"/>
      <c r="C7" s="76"/>
      <c r="D7" s="76"/>
      <c r="E7" s="146"/>
    </row>
    <row r="8" spans="1:12" s="6" customFormat="1" ht="30" x14ac:dyDescent="0.3">
      <c r="A8" s="104" t="s">
        <v>64</v>
      </c>
      <c r="B8" s="77" t="s">
        <v>11</v>
      </c>
      <c r="C8" s="77" t="s">
        <v>10</v>
      </c>
      <c r="D8" s="77" t="s">
        <v>9</v>
      </c>
      <c r="E8" s="146"/>
    </row>
    <row r="9" spans="1:12" s="9" customFormat="1" ht="18" x14ac:dyDescent="0.2">
      <c r="A9" s="13">
        <v>1</v>
      </c>
      <c r="B9" s="13" t="s">
        <v>57</v>
      </c>
      <c r="C9" s="80">
        <f>SUM(C10,C14,C54,C57,C58,C59,C76)</f>
        <v>621417.51</v>
      </c>
      <c r="D9" s="80">
        <f>SUM(D10,D14,D54,D57,D58,D59,D65,D72,D73)</f>
        <v>414567.12</v>
      </c>
      <c r="E9" s="147"/>
    </row>
    <row r="10" spans="1:12" s="9" customFormat="1" ht="18" x14ac:dyDescent="0.2">
      <c r="A10" s="14">
        <v>1.1000000000000001</v>
      </c>
      <c r="B10" s="14" t="s">
        <v>58</v>
      </c>
      <c r="C10" s="82">
        <f>SUM(C11:C12)</f>
        <v>6250</v>
      </c>
      <c r="D10" s="82">
        <f>SUM(D11:D12)</f>
        <v>6250</v>
      </c>
      <c r="E10" s="147"/>
    </row>
    <row r="11" spans="1:12" s="9" customFormat="1" ht="16.5" customHeight="1" x14ac:dyDescent="0.2">
      <c r="A11" s="16" t="s">
        <v>30</v>
      </c>
      <c r="B11" s="16" t="s">
        <v>59</v>
      </c>
      <c r="C11" s="33">
        <v>6250</v>
      </c>
      <c r="D11" s="34">
        <v>6250</v>
      </c>
      <c r="E11" s="147"/>
    </row>
    <row r="12" spans="1:12" ht="16.5" customHeight="1" x14ac:dyDescent="0.3">
      <c r="A12" s="16" t="s">
        <v>31</v>
      </c>
      <c r="B12" s="16" t="s">
        <v>0</v>
      </c>
      <c r="C12" s="33"/>
      <c r="D12" s="34"/>
      <c r="E12" s="145"/>
    </row>
    <row r="13" spans="1:12" ht="16.5" customHeight="1" x14ac:dyDescent="0.3">
      <c r="A13" s="385" t="s">
        <v>455</v>
      </c>
      <c r="B13" s="386" t="s">
        <v>456</v>
      </c>
      <c r="C13" s="33"/>
      <c r="D13" s="34"/>
      <c r="E13" s="145"/>
    </row>
    <row r="14" spans="1:12" x14ac:dyDescent="0.3">
      <c r="A14" s="14">
        <v>1.2</v>
      </c>
      <c r="B14" s="14" t="s">
        <v>60</v>
      </c>
      <c r="C14" s="82">
        <f>SUM(C15,C18,C30:C33,C36,C37,C44,C45,C46,C47,C48,C52,C53)</f>
        <v>470122.51</v>
      </c>
      <c r="D14" s="82">
        <f>SUM(D15,D18,D30:D33,D36,D37,D44,D45,D46,D47,D48,D52,D53)</f>
        <v>313957.12</v>
      </c>
      <c r="E14" s="145"/>
    </row>
    <row r="15" spans="1:12" x14ac:dyDescent="0.3">
      <c r="A15" s="16" t="s">
        <v>32</v>
      </c>
      <c r="B15" s="16" t="s">
        <v>1</v>
      </c>
      <c r="C15" s="81">
        <f>SUM(C16:C17)</f>
        <v>0</v>
      </c>
      <c r="D15" s="81">
        <f>SUM(D16:D17)</f>
        <v>0</v>
      </c>
      <c r="E15" s="145"/>
    </row>
    <row r="16" spans="1:12" ht="17.25" customHeight="1" x14ac:dyDescent="0.3">
      <c r="A16" s="17" t="s">
        <v>87</v>
      </c>
      <c r="B16" s="17" t="s">
        <v>61</v>
      </c>
      <c r="C16" s="35"/>
      <c r="D16" s="36"/>
      <c r="E16" s="145"/>
    </row>
    <row r="17" spans="1:5" ht="17.25" customHeight="1" x14ac:dyDescent="0.3">
      <c r="A17" s="17" t="s">
        <v>88</v>
      </c>
      <c r="B17" s="17" t="s">
        <v>62</v>
      </c>
      <c r="C17" s="35"/>
      <c r="D17" s="36"/>
      <c r="E17" s="145"/>
    </row>
    <row r="18" spans="1:5" x14ac:dyDescent="0.3">
      <c r="A18" s="16" t="s">
        <v>33</v>
      </c>
      <c r="B18" s="16" t="s">
        <v>2</v>
      </c>
      <c r="C18" s="81">
        <f>SUM(C19:C24,C29)</f>
        <v>511</v>
      </c>
      <c r="D18" s="81">
        <f>SUM(D19:D24,D29)</f>
        <v>127.5</v>
      </c>
      <c r="E18" s="145"/>
    </row>
    <row r="19" spans="1:5" ht="30" x14ac:dyDescent="0.3">
      <c r="A19" s="17" t="s">
        <v>12</v>
      </c>
      <c r="B19" s="17" t="s">
        <v>233</v>
      </c>
      <c r="C19" s="496">
        <f>511</f>
        <v>511</v>
      </c>
      <c r="D19" s="493">
        <v>127.5</v>
      </c>
      <c r="E19" s="145"/>
    </row>
    <row r="20" spans="1:5" x14ac:dyDescent="0.3">
      <c r="A20" s="17" t="s">
        <v>13</v>
      </c>
      <c r="B20" s="17" t="s">
        <v>14</v>
      </c>
      <c r="C20" s="37"/>
      <c r="D20" s="39"/>
      <c r="E20" s="145"/>
    </row>
    <row r="21" spans="1:5" ht="30" x14ac:dyDescent="0.3">
      <c r="A21" s="17" t="s">
        <v>264</v>
      </c>
      <c r="B21" s="17" t="s">
        <v>22</v>
      </c>
      <c r="C21" s="37"/>
      <c r="D21" s="40"/>
      <c r="E21" s="145"/>
    </row>
    <row r="22" spans="1:5" x14ac:dyDescent="0.3">
      <c r="A22" s="17" t="s">
        <v>265</v>
      </c>
      <c r="B22" s="17" t="s">
        <v>15</v>
      </c>
      <c r="C22" s="37"/>
      <c r="D22" s="40"/>
      <c r="E22" s="145"/>
    </row>
    <row r="23" spans="1:5" x14ac:dyDescent="0.3">
      <c r="A23" s="17" t="s">
        <v>266</v>
      </c>
      <c r="B23" s="17" t="s">
        <v>16</v>
      </c>
      <c r="C23" s="37"/>
      <c r="D23" s="40"/>
      <c r="E23" s="145"/>
    </row>
    <row r="24" spans="1:5" x14ac:dyDescent="0.3">
      <c r="A24" s="17" t="s">
        <v>267</v>
      </c>
      <c r="B24" s="17" t="s">
        <v>17</v>
      </c>
      <c r="C24" s="115">
        <f>SUM(C25:C28)</f>
        <v>0</v>
      </c>
      <c r="D24" s="115">
        <f>SUM(D25:D28)</f>
        <v>0</v>
      </c>
      <c r="E24" s="145"/>
    </row>
    <row r="25" spans="1:5" ht="16.5" customHeight="1" x14ac:dyDescent="0.3">
      <c r="A25" s="18" t="s">
        <v>268</v>
      </c>
      <c r="B25" s="18" t="s">
        <v>18</v>
      </c>
      <c r="C25" s="37"/>
      <c r="D25" s="40"/>
      <c r="E25" s="145"/>
    </row>
    <row r="26" spans="1:5" ht="16.5" customHeight="1" x14ac:dyDescent="0.3">
      <c r="A26" s="18" t="s">
        <v>269</v>
      </c>
      <c r="B26" s="18" t="s">
        <v>19</v>
      </c>
      <c r="C26" s="37"/>
      <c r="D26" s="40"/>
      <c r="E26" s="145"/>
    </row>
    <row r="27" spans="1:5" ht="16.5" customHeight="1" x14ac:dyDescent="0.3">
      <c r="A27" s="18" t="s">
        <v>270</v>
      </c>
      <c r="B27" s="18" t="s">
        <v>20</v>
      </c>
      <c r="C27" s="37"/>
      <c r="D27" s="40"/>
      <c r="E27" s="145"/>
    </row>
    <row r="28" spans="1:5" ht="16.5" customHeight="1" x14ac:dyDescent="0.3">
      <c r="A28" s="18" t="s">
        <v>271</v>
      </c>
      <c r="B28" s="18" t="s">
        <v>23</v>
      </c>
      <c r="C28" s="37"/>
      <c r="D28" s="41"/>
      <c r="E28" s="145"/>
    </row>
    <row r="29" spans="1:5" x14ac:dyDescent="0.3">
      <c r="A29" s="17" t="s">
        <v>272</v>
      </c>
      <c r="B29" s="17" t="s">
        <v>21</v>
      </c>
      <c r="C29" s="37"/>
      <c r="D29" s="41"/>
      <c r="E29" s="145"/>
    </row>
    <row r="30" spans="1:5" x14ac:dyDescent="0.3">
      <c r="A30" s="16" t="s">
        <v>34</v>
      </c>
      <c r="B30" s="16" t="s">
        <v>3</v>
      </c>
      <c r="C30" s="33"/>
      <c r="D30" s="34"/>
      <c r="E30" s="145"/>
    </row>
    <row r="31" spans="1:5" x14ac:dyDescent="0.3">
      <c r="A31" s="16" t="s">
        <v>35</v>
      </c>
      <c r="B31" s="16" t="s">
        <v>4</v>
      </c>
      <c r="C31" s="33"/>
      <c r="D31" s="34"/>
      <c r="E31" s="145"/>
    </row>
    <row r="32" spans="1:5" x14ac:dyDescent="0.3">
      <c r="A32" s="16" t="s">
        <v>36</v>
      </c>
      <c r="B32" s="16" t="s">
        <v>5</v>
      </c>
      <c r="C32" s="33"/>
      <c r="D32" s="34"/>
      <c r="E32" s="145"/>
    </row>
    <row r="33" spans="1:6" x14ac:dyDescent="0.3">
      <c r="A33" s="16" t="s">
        <v>37</v>
      </c>
      <c r="B33" s="16" t="s">
        <v>63</v>
      </c>
      <c r="C33" s="81">
        <f>SUM(C34:C35)</f>
        <v>0</v>
      </c>
      <c r="D33" s="81">
        <f>SUM(D34:D35)</f>
        <v>0</v>
      </c>
      <c r="E33" s="145"/>
    </row>
    <row r="34" spans="1:6" x14ac:dyDescent="0.3">
      <c r="A34" s="17" t="s">
        <v>273</v>
      </c>
      <c r="B34" s="17" t="s">
        <v>56</v>
      </c>
      <c r="C34" s="33"/>
      <c r="D34" s="34"/>
      <c r="E34" s="145"/>
    </row>
    <row r="35" spans="1:6" x14ac:dyDescent="0.3">
      <c r="A35" s="17" t="s">
        <v>274</v>
      </c>
      <c r="B35" s="17" t="s">
        <v>55</v>
      </c>
      <c r="C35" s="33"/>
      <c r="D35" s="34"/>
      <c r="E35" s="145"/>
    </row>
    <row r="36" spans="1:6" x14ac:dyDescent="0.3">
      <c r="A36" s="16" t="s">
        <v>38</v>
      </c>
      <c r="B36" s="16" t="s">
        <v>49</v>
      </c>
      <c r="C36" s="33"/>
      <c r="D36" s="34"/>
      <c r="E36" s="145"/>
    </row>
    <row r="37" spans="1:6" x14ac:dyDescent="0.3">
      <c r="A37" s="16" t="s">
        <v>39</v>
      </c>
      <c r="B37" s="16" t="s">
        <v>326</v>
      </c>
      <c r="C37" s="81">
        <f>SUM(C38:C43)</f>
        <v>322798.59999999998</v>
      </c>
      <c r="D37" s="81">
        <f>SUM(D38:D43)</f>
        <v>215546.19999999998</v>
      </c>
      <c r="E37" s="145"/>
    </row>
    <row r="38" spans="1:6" x14ac:dyDescent="0.3">
      <c r="A38" s="17" t="s">
        <v>323</v>
      </c>
      <c r="B38" s="17" t="s">
        <v>327</v>
      </c>
      <c r="C38" s="33">
        <v>34400</v>
      </c>
      <c r="D38" s="33">
        <v>119500</v>
      </c>
      <c r="E38" s="145"/>
    </row>
    <row r="39" spans="1:6" x14ac:dyDescent="0.3">
      <c r="A39" s="17" t="s">
        <v>324</v>
      </c>
      <c r="B39" s="17" t="s">
        <v>328</v>
      </c>
      <c r="C39" s="33"/>
      <c r="D39" s="33">
        <v>2000</v>
      </c>
      <c r="E39" s="145"/>
    </row>
    <row r="40" spans="1:6" x14ac:dyDescent="0.3">
      <c r="A40" s="17" t="s">
        <v>325</v>
      </c>
      <c r="B40" s="17" t="s">
        <v>331</v>
      </c>
      <c r="C40" s="33">
        <v>7694.04</v>
      </c>
      <c r="D40" s="34">
        <v>81276.800000000003</v>
      </c>
      <c r="E40" s="145"/>
    </row>
    <row r="41" spans="1:6" x14ac:dyDescent="0.3">
      <c r="A41" s="17" t="s">
        <v>330</v>
      </c>
      <c r="B41" s="17" t="s">
        <v>332</v>
      </c>
      <c r="C41" s="33"/>
      <c r="D41" s="34"/>
      <c r="E41" s="145"/>
    </row>
    <row r="42" spans="1:6" x14ac:dyDescent="0.3">
      <c r="A42" s="17" t="s">
        <v>333</v>
      </c>
      <c r="B42" s="17" t="s">
        <v>429</v>
      </c>
      <c r="C42" s="33">
        <v>223915.7</v>
      </c>
      <c r="D42" s="34">
        <v>3480</v>
      </c>
      <c r="E42" s="145"/>
      <c r="F42" s="497"/>
    </row>
    <row r="43" spans="1:6" x14ac:dyDescent="0.3">
      <c r="A43" s="17" t="s">
        <v>430</v>
      </c>
      <c r="B43" s="17" t="s">
        <v>329</v>
      </c>
      <c r="C43" s="33">
        <f>56781.2+7.66</f>
        <v>56788.86</v>
      </c>
      <c r="D43" s="34">
        <v>9289.4</v>
      </c>
      <c r="E43" s="145"/>
    </row>
    <row r="44" spans="1:6" ht="30" x14ac:dyDescent="0.3">
      <c r="A44" s="16" t="s">
        <v>40</v>
      </c>
      <c r="B44" s="16" t="s">
        <v>28</v>
      </c>
      <c r="C44" s="33"/>
      <c r="D44" s="34"/>
      <c r="E44" s="145"/>
    </row>
    <row r="45" spans="1:6" x14ac:dyDescent="0.3">
      <c r="A45" s="16" t="s">
        <v>41</v>
      </c>
      <c r="B45" s="16" t="s">
        <v>24</v>
      </c>
      <c r="C45" s="33">
        <v>1576.25</v>
      </c>
      <c r="D45" s="34">
        <v>1576.25</v>
      </c>
      <c r="E45" s="145"/>
    </row>
    <row r="46" spans="1:6" x14ac:dyDescent="0.3">
      <c r="A46" s="16" t="s">
        <v>42</v>
      </c>
      <c r="B46" s="16" t="s">
        <v>25</v>
      </c>
      <c r="C46" s="33"/>
      <c r="D46" s="34"/>
      <c r="E46" s="145"/>
    </row>
    <row r="47" spans="1:6" x14ac:dyDescent="0.3">
      <c r="A47" s="16" t="s">
        <v>43</v>
      </c>
      <c r="B47" s="16" t="s">
        <v>26</v>
      </c>
      <c r="C47" s="33"/>
      <c r="D47" s="34"/>
      <c r="E47" s="145"/>
    </row>
    <row r="48" spans="1:6" x14ac:dyDescent="0.3">
      <c r="A48" s="16" t="s">
        <v>44</v>
      </c>
      <c r="B48" s="16" t="s">
        <v>279</v>
      </c>
      <c r="C48" s="81">
        <f>SUM(C49:C51)</f>
        <v>18440</v>
      </c>
      <c r="D48" s="81">
        <f>SUM(D49:D51)</f>
        <v>81551.72</v>
      </c>
      <c r="E48" s="145"/>
    </row>
    <row r="49" spans="1:5" x14ac:dyDescent="0.3">
      <c r="A49" s="95" t="s">
        <v>338</v>
      </c>
      <c r="B49" s="95" t="s">
        <v>341</v>
      </c>
      <c r="C49" s="33">
        <v>8900</v>
      </c>
      <c r="D49" s="34">
        <v>69745.72</v>
      </c>
      <c r="E49" s="145"/>
    </row>
    <row r="50" spans="1:5" x14ac:dyDescent="0.3">
      <c r="A50" s="95" t="s">
        <v>339</v>
      </c>
      <c r="B50" s="95" t="s">
        <v>340</v>
      </c>
      <c r="C50" s="33">
        <f>8250+1290</f>
        <v>9540</v>
      </c>
      <c r="D50" s="34">
        <f>10606+1200</f>
        <v>11806</v>
      </c>
      <c r="E50" s="145"/>
    </row>
    <row r="51" spans="1:5" x14ac:dyDescent="0.3">
      <c r="A51" s="95" t="s">
        <v>342</v>
      </c>
      <c r="B51" s="95" t="s">
        <v>343</v>
      </c>
      <c r="C51" s="33"/>
      <c r="D51" s="34"/>
      <c r="E51" s="145"/>
    </row>
    <row r="52" spans="1:5" ht="26.25" customHeight="1" x14ac:dyDescent="0.3">
      <c r="A52" s="16" t="s">
        <v>45</v>
      </c>
      <c r="B52" s="16" t="s">
        <v>29</v>
      </c>
      <c r="C52" s="33"/>
      <c r="D52" s="34"/>
      <c r="E52" s="145"/>
    </row>
    <row r="53" spans="1:5" x14ac:dyDescent="0.3">
      <c r="A53" s="16" t="s">
        <v>46</v>
      </c>
      <c r="B53" s="16" t="s">
        <v>6</v>
      </c>
      <c r="C53" s="33">
        <f>1864.4+107516.6+17415.66</f>
        <v>126796.66</v>
      </c>
      <c r="D53" s="34">
        <v>15155.45</v>
      </c>
      <c r="E53" s="145"/>
    </row>
    <row r="54" spans="1:5" ht="30" x14ac:dyDescent="0.3">
      <c r="A54" s="14">
        <v>1.3</v>
      </c>
      <c r="B54" s="85" t="s">
        <v>368</v>
      </c>
      <c r="C54" s="82">
        <f>SUM(C55:C56)</f>
        <v>145045</v>
      </c>
      <c r="D54" s="82">
        <f>SUM(D55:D56)</f>
        <v>94360</v>
      </c>
      <c r="E54" s="145"/>
    </row>
    <row r="55" spans="1:5" ht="30" x14ac:dyDescent="0.3">
      <c r="A55" s="16" t="s">
        <v>50</v>
      </c>
      <c r="B55" s="16" t="s">
        <v>48</v>
      </c>
      <c r="C55" s="33">
        <v>145045</v>
      </c>
      <c r="D55" s="34">
        <v>94360</v>
      </c>
      <c r="E55" s="145"/>
    </row>
    <row r="56" spans="1:5" x14ac:dyDescent="0.3">
      <c r="A56" s="16" t="s">
        <v>51</v>
      </c>
      <c r="B56" s="16" t="s">
        <v>47</v>
      </c>
      <c r="C56" s="33"/>
      <c r="D56" s="34"/>
      <c r="E56" s="145"/>
    </row>
    <row r="57" spans="1:5" x14ac:dyDescent="0.3">
      <c r="A57" s="14">
        <v>1.4</v>
      </c>
      <c r="B57" s="14" t="s">
        <v>370</v>
      </c>
      <c r="C57" s="33"/>
      <c r="D57" s="34"/>
      <c r="E57" s="145"/>
    </row>
    <row r="58" spans="1:5" x14ac:dyDescent="0.3">
      <c r="A58" s="14">
        <v>1.5</v>
      </c>
      <c r="B58" s="14" t="s">
        <v>7</v>
      </c>
      <c r="C58" s="37"/>
      <c r="D58" s="40"/>
      <c r="E58" s="145"/>
    </row>
    <row r="59" spans="1:5" x14ac:dyDescent="0.3">
      <c r="A59" s="14">
        <v>1.6</v>
      </c>
      <c r="B59" s="45" t="s">
        <v>8</v>
      </c>
      <c r="C59" s="82">
        <f>SUM(C60:C64)</f>
        <v>0</v>
      </c>
      <c r="D59" s="82">
        <f>SUM(D60:D64)</f>
        <v>0</v>
      </c>
      <c r="E59" s="145"/>
    </row>
    <row r="60" spans="1:5" x14ac:dyDescent="0.3">
      <c r="A60" s="16" t="s">
        <v>280</v>
      </c>
      <c r="B60" s="46" t="s">
        <v>52</v>
      </c>
      <c r="C60" s="37"/>
      <c r="D60" s="40"/>
      <c r="E60" s="145"/>
    </row>
    <row r="61" spans="1:5" ht="30" x14ac:dyDescent="0.3">
      <c r="A61" s="16" t="s">
        <v>281</v>
      </c>
      <c r="B61" s="46" t="s">
        <v>54</v>
      </c>
      <c r="C61" s="37"/>
      <c r="D61" s="40"/>
      <c r="E61" s="145"/>
    </row>
    <row r="62" spans="1:5" x14ac:dyDescent="0.3">
      <c r="A62" s="16" t="s">
        <v>282</v>
      </c>
      <c r="B62" s="46" t="s">
        <v>53</v>
      </c>
      <c r="C62" s="40"/>
      <c r="D62" s="40"/>
      <c r="E62" s="145"/>
    </row>
    <row r="63" spans="1:5" x14ac:dyDescent="0.3">
      <c r="A63" s="16" t="s">
        <v>283</v>
      </c>
      <c r="B63" s="46" t="s">
        <v>27</v>
      </c>
      <c r="C63" s="37"/>
      <c r="D63" s="40"/>
      <c r="E63" s="145"/>
    </row>
    <row r="64" spans="1:5" x14ac:dyDescent="0.3">
      <c r="A64" s="16" t="s">
        <v>309</v>
      </c>
      <c r="B64" s="194" t="s">
        <v>310</v>
      </c>
      <c r="C64" s="37"/>
      <c r="D64" s="195"/>
      <c r="E64" s="145"/>
    </row>
    <row r="65" spans="1:5" x14ac:dyDescent="0.3">
      <c r="A65" s="13">
        <v>2</v>
      </c>
      <c r="B65" s="47" t="s">
        <v>95</v>
      </c>
      <c r="C65" s="243"/>
      <c r="D65" s="116">
        <f>SUM(D66:D71)</f>
        <v>0</v>
      </c>
      <c r="E65" s="145"/>
    </row>
    <row r="66" spans="1:5" x14ac:dyDescent="0.3">
      <c r="A66" s="15">
        <v>2.1</v>
      </c>
      <c r="B66" s="48" t="s">
        <v>89</v>
      </c>
      <c r="C66" s="243"/>
      <c r="D66" s="42"/>
      <c r="E66" s="145"/>
    </row>
    <row r="67" spans="1:5" x14ac:dyDescent="0.3">
      <c r="A67" s="15">
        <v>2.2000000000000002</v>
      </c>
      <c r="B67" s="48" t="s">
        <v>93</v>
      </c>
      <c r="C67" s="245"/>
      <c r="D67" s="43"/>
      <c r="E67" s="145"/>
    </row>
    <row r="68" spans="1:5" x14ac:dyDescent="0.3">
      <c r="A68" s="15">
        <v>2.2999999999999998</v>
      </c>
      <c r="B68" s="48" t="s">
        <v>92</v>
      </c>
      <c r="C68" s="245"/>
      <c r="D68" s="43"/>
      <c r="E68" s="145"/>
    </row>
    <row r="69" spans="1:5" x14ac:dyDescent="0.3">
      <c r="A69" s="15">
        <v>2.4</v>
      </c>
      <c r="B69" s="48" t="s">
        <v>94</v>
      </c>
      <c r="C69" s="245"/>
      <c r="D69" s="43"/>
      <c r="E69" s="145"/>
    </row>
    <row r="70" spans="1:5" x14ac:dyDescent="0.3">
      <c r="A70" s="15">
        <v>2.5</v>
      </c>
      <c r="B70" s="48" t="s">
        <v>90</v>
      </c>
      <c r="C70" s="245"/>
      <c r="D70" s="43"/>
      <c r="E70" s="145"/>
    </row>
    <row r="71" spans="1:5" x14ac:dyDescent="0.3">
      <c r="A71" s="15">
        <v>2.6</v>
      </c>
      <c r="B71" s="48" t="s">
        <v>91</v>
      </c>
      <c r="C71" s="245"/>
      <c r="D71" s="43"/>
      <c r="E71" s="145"/>
    </row>
    <row r="72" spans="1:5" s="2" customFormat="1" x14ac:dyDescent="0.3">
      <c r="A72" s="13">
        <v>3</v>
      </c>
      <c r="B72" s="241" t="s">
        <v>389</v>
      </c>
      <c r="C72" s="244"/>
      <c r="D72" s="242"/>
      <c r="E72" s="103"/>
    </row>
    <row r="73" spans="1:5" s="2" customFormat="1" x14ac:dyDescent="0.3">
      <c r="A73" s="13">
        <v>4</v>
      </c>
      <c r="B73" s="13" t="s">
        <v>235</v>
      </c>
      <c r="C73" s="244">
        <f>SUM(C74:C75)</f>
        <v>0</v>
      </c>
      <c r="D73" s="83">
        <f>SUM(D74:D75)</f>
        <v>0</v>
      </c>
      <c r="E73" s="103"/>
    </row>
    <row r="74" spans="1:5" s="2" customFormat="1" x14ac:dyDescent="0.3">
      <c r="A74" s="15">
        <v>4.0999999999999996</v>
      </c>
      <c r="B74" s="15" t="s">
        <v>236</v>
      </c>
      <c r="C74" s="8"/>
      <c r="D74" s="8"/>
      <c r="E74" s="103"/>
    </row>
    <row r="75" spans="1:5" s="2" customFormat="1" x14ac:dyDescent="0.3">
      <c r="A75" s="15">
        <v>4.2</v>
      </c>
      <c r="B75" s="15" t="s">
        <v>237</v>
      </c>
      <c r="C75" s="8"/>
      <c r="D75" s="8"/>
      <c r="E75" s="103"/>
    </row>
    <row r="76" spans="1:5" s="2" customFormat="1" x14ac:dyDescent="0.3">
      <c r="A76" s="13">
        <v>5</v>
      </c>
      <c r="B76" s="239" t="s">
        <v>262</v>
      </c>
      <c r="C76" s="8"/>
      <c r="D76" s="83"/>
      <c r="E76" s="103"/>
    </row>
    <row r="77" spans="1:5" s="2" customFormat="1" x14ac:dyDescent="0.3">
      <c r="A77" s="336"/>
      <c r="B77" s="336"/>
      <c r="C77" s="12"/>
      <c r="D77" s="12"/>
      <c r="E77" s="103"/>
    </row>
    <row r="78" spans="1:5" s="2" customFormat="1" x14ac:dyDescent="0.3">
      <c r="A78" s="514" t="s">
        <v>431</v>
      </c>
      <c r="B78" s="514"/>
      <c r="C78" s="514"/>
      <c r="D78" s="514"/>
      <c r="E78" s="103"/>
    </row>
    <row r="79" spans="1:5" s="2" customFormat="1" x14ac:dyDescent="0.3">
      <c r="A79" s="336"/>
      <c r="B79" s="336"/>
      <c r="C79" s="12"/>
      <c r="D79" s="12"/>
      <c r="E79" s="103"/>
    </row>
    <row r="80" spans="1:5" s="23" customFormat="1" ht="12.75" x14ac:dyDescent="0.2"/>
    <row r="81" spans="1:9" s="2" customFormat="1" x14ac:dyDescent="0.3">
      <c r="A81" s="67" t="s">
        <v>96</v>
      </c>
      <c r="E81" s="5"/>
    </row>
    <row r="82" spans="1:9" s="2" customFormat="1" x14ac:dyDescent="0.3">
      <c r="E82"/>
      <c r="F82"/>
      <c r="G82"/>
      <c r="H82"/>
      <c r="I82"/>
    </row>
    <row r="83" spans="1:9" s="2" customFormat="1" x14ac:dyDescent="0.3">
      <c r="D83" s="12"/>
      <c r="E83"/>
      <c r="F83"/>
      <c r="G83"/>
      <c r="H83"/>
      <c r="I83"/>
    </row>
    <row r="84" spans="1:9" s="2" customFormat="1" x14ac:dyDescent="0.3">
      <c r="A84"/>
      <c r="B84" s="44" t="s">
        <v>432</v>
      </c>
      <c r="D84" s="12"/>
      <c r="E84"/>
      <c r="F84"/>
      <c r="G84"/>
      <c r="H84"/>
      <c r="I84"/>
    </row>
    <row r="85" spans="1:9" s="2" customFormat="1" x14ac:dyDescent="0.3">
      <c r="A85"/>
      <c r="B85" s="515" t="s">
        <v>433</v>
      </c>
      <c r="C85" s="515"/>
      <c r="D85" s="515"/>
      <c r="E85"/>
      <c r="F85"/>
      <c r="G85"/>
      <c r="H85"/>
      <c r="I85"/>
    </row>
    <row r="86" spans="1:9" customFormat="1" ht="12.75" x14ac:dyDescent="0.2">
      <c r="B86" s="64" t="s">
        <v>434</v>
      </c>
    </row>
    <row r="87" spans="1:9" s="2" customFormat="1" x14ac:dyDescent="0.3">
      <c r="A87" s="11"/>
      <c r="B87" s="515" t="s">
        <v>435</v>
      </c>
      <c r="C87" s="515"/>
      <c r="D87" s="515"/>
    </row>
    <row r="88" spans="1:9" s="23" customFormat="1" ht="12.75" x14ac:dyDescent="0.2"/>
    <row r="89" spans="1:9" s="23" customFormat="1" ht="12.75" x14ac:dyDescent="0.2"/>
  </sheetData>
  <mergeCells count="5">
    <mergeCell ref="C1:D1"/>
    <mergeCell ref="C2:D2"/>
    <mergeCell ref="A78:D78"/>
    <mergeCell ref="B85:D85"/>
    <mergeCell ref="B87:D87"/>
  </mergeCells>
  <printOptions gridLines="1"/>
  <pageMargins left="1" right="1" top="1" bottom="1" header="0.5" footer="0.5"/>
  <pageSetup paperSize="9" scale="69" fitToHeight="2" orientation="portrait" r:id="rId1"/>
  <headerFooter alignWithMargins="0"/>
  <rowBreaks count="1" manualBreakCount="1">
    <brk id="58" max="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showGridLines="0" view="pageBreakPreview" zoomScale="80" zoomScaleNormal="100" zoomScaleSheetLayoutView="80" workbookViewId="0">
      <selection activeCell="H17" sqref="H17"/>
    </sheetView>
  </sheetViews>
  <sheetFormatPr defaultRowHeight="15" x14ac:dyDescent="0.3"/>
  <cols>
    <col min="1" max="1" width="8.85546875" style="2" customWidth="1"/>
    <col min="2" max="2" width="84.85546875" style="2" customWidth="1"/>
    <col min="3" max="3" width="15.85546875" style="2" customWidth="1"/>
    <col min="4" max="4" width="13.5703125" style="2" customWidth="1"/>
    <col min="5" max="5" width="0.7109375" style="2" customWidth="1"/>
    <col min="6" max="16384" width="9.140625" style="2"/>
  </cols>
  <sheetData>
    <row r="1" spans="1:5" s="6" customFormat="1" x14ac:dyDescent="0.3">
      <c r="A1" s="72" t="s">
        <v>307</v>
      </c>
      <c r="B1" s="75"/>
      <c r="C1" s="512" t="s">
        <v>97</v>
      </c>
      <c r="D1" s="512"/>
      <c r="E1" s="89"/>
    </row>
    <row r="2" spans="1:5" s="6" customFormat="1" x14ac:dyDescent="0.3">
      <c r="A2" s="72" t="s">
        <v>301</v>
      </c>
      <c r="B2" s="75"/>
      <c r="C2" s="516" t="str">
        <f>'ფორმა N1'!L2</f>
        <v>10,04-30,04,2019</v>
      </c>
      <c r="D2" s="516"/>
      <c r="E2" s="89"/>
    </row>
    <row r="3" spans="1:5" s="6" customFormat="1" x14ac:dyDescent="0.3">
      <c r="A3" s="74" t="s">
        <v>128</v>
      </c>
      <c r="B3" s="72"/>
      <c r="C3" s="154"/>
      <c r="D3" s="154"/>
      <c r="E3" s="89"/>
    </row>
    <row r="4" spans="1:5" s="6" customFormat="1" x14ac:dyDescent="0.3">
      <c r="A4" s="75" t="s">
        <v>257</v>
      </c>
      <c r="B4" s="74"/>
      <c r="C4" s="154"/>
      <c r="D4" s="154"/>
      <c r="E4" s="89"/>
    </row>
    <row r="5" spans="1:5" x14ac:dyDescent="0.3">
      <c r="A5" s="75" t="str">
        <f>'ფორმა N2'!A5</f>
        <v>მპგ ქართული ოცნება დემოკრატიული საქართველო</v>
      </c>
      <c r="B5" s="75"/>
      <c r="C5" s="74"/>
      <c r="D5" s="74"/>
      <c r="E5" s="90"/>
    </row>
    <row r="6" spans="1:5" x14ac:dyDescent="0.3">
      <c r="A6" s="75"/>
      <c r="B6" s="75"/>
      <c r="C6" s="74"/>
      <c r="D6" s="74"/>
      <c r="E6" s="90"/>
    </row>
    <row r="7" spans="1:5" x14ac:dyDescent="0.3">
      <c r="A7" s="75"/>
      <c r="B7" s="75"/>
      <c r="C7" s="74"/>
      <c r="D7" s="74"/>
      <c r="E7" s="90"/>
    </row>
    <row r="8" spans="1:5" s="6" customFormat="1" x14ac:dyDescent="0.3">
      <c r="A8" s="153"/>
      <c r="B8" s="153"/>
      <c r="C8" s="76"/>
      <c r="D8" s="76"/>
      <c r="E8" s="89"/>
    </row>
    <row r="9" spans="1:5" s="6" customFormat="1" ht="30" x14ac:dyDescent="0.3">
      <c r="A9" s="87" t="s">
        <v>64</v>
      </c>
      <c r="B9" s="87" t="s">
        <v>306</v>
      </c>
      <c r="C9" s="77" t="s">
        <v>10</v>
      </c>
      <c r="D9" s="77" t="s">
        <v>9</v>
      </c>
      <c r="E9" s="89"/>
    </row>
    <row r="10" spans="1:5" s="9" customFormat="1" ht="18" x14ac:dyDescent="0.2">
      <c r="A10" s="96" t="s">
        <v>302</v>
      </c>
      <c r="B10" s="96"/>
      <c r="C10" s="4"/>
      <c r="D10" s="4"/>
      <c r="E10" s="91"/>
    </row>
    <row r="11" spans="1:5" s="10" customFormat="1" x14ac:dyDescent="0.2">
      <c r="A11" s="96" t="s">
        <v>303</v>
      </c>
      <c r="B11" s="96"/>
      <c r="C11" s="4"/>
      <c r="D11" s="4"/>
      <c r="E11" s="92"/>
    </row>
    <row r="12" spans="1:5" s="10" customFormat="1" x14ac:dyDescent="0.2">
      <c r="A12" s="85" t="s">
        <v>261</v>
      </c>
      <c r="B12" s="85"/>
      <c r="C12" s="4"/>
      <c r="D12" s="4"/>
      <c r="E12" s="92"/>
    </row>
    <row r="13" spans="1:5" s="10" customFormat="1" x14ac:dyDescent="0.2">
      <c r="A13" s="85" t="s">
        <v>261</v>
      </c>
      <c r="B13" s="85"/>
      <c r="C13" s="4"/>
      <c r="D13" s="4"/>
      <c r="E13" s="92"/>
    </row>
    <row r="14" spans="1:5" s="10" customFormat="1" x14ac:dyDescent="0.2">
      <c r="A14" s="85" t="s">
        <v>261</v>
      </c>
      <c r="B14" s="85"/>
      <c r="C14" s="4"/>
      <c r="D14" s="4"/>
      <c r="E14" s="92"/>
    </row>
    <row r="15" spans="1:5" s="10" customFormat="1" x14ac:dyDescent="0.2">
      <c r="A15" s="85" t="s">
        <v>261</v>
      </c>
      <c r="B15" s="85"/>
      <c r="C15" s="4"/>
      <c r="D15" s="4"/>
      <c r="E15" s="92"/>
    </row>
    <row r="16" spans="1:5" s="10" customFormat="1" x14ac:dyDescent="0.2">
      <c r="A16" s="85" t="s">
        <v>261</v>
      </c>
      <c r="B16" s="85"/>
      <c r="C16" s="4"/>
      <c r="D16" s="4"/>
      <c r="E16" s="92"/>
    </row>
    <row r="17" spans="1:5" s="10" customFormat="1" ht="17.25" customHeight="1" x14ac:dyDescent="0.2">
      <c r="A17" s="96" t="s">
        <v>304</v>
      </c>
      <c r="B17" s="85" t="s">
        <v>499</v>
      </c>
      <c r="C17" s="4">
        <f>107516.6+17415.66</f>
        <v>124932.26000000001</v>
      </c>
      <c r="D17" s="4">
        <v>15155.45</v>
      </c>
      <c r="E17" s="92"/>
    </row>
    <row r="18" spans="1:5" s="10" customFormat="1" ht="18" customHeight="1" x14ac:dyDescent="0.2">
      <c r="A18" s="96" t="s">
        <v>305</v>
      </c>
      <c r="B18" s="85" t="s">
        <v>500</v>
      </c>
      <c r="C18" s="4">
        <v>1864.4</v>
      </c>
      <c r="D18" s="4"/>
      <c r="E18" s="92"/>
    </row>
    <row r="19" spans="1:5" s="10" customFormat="1" x14ac:dyDescent="0.2">
      <c r="A19" s="85" t="s">
        <v>261</v>
      </c>
      <c r="B19" s="85"/>
      <c r="C19" s="4"/>
      <c r="D19" s="4"/>
      <c r="E19" s="92"/>
    </row>
    <row r="20" spans="1:5" s="10" customFormat="1" x14ac:dyDescent="0.2">
      <c r="A20" s="85" t="s">
        <v>261</v>
      </c>
      <c r="B20" s="85"/>
      <c r="C20" s="4"/>
      <c r="D20" s="4"/>
      <c r="E20" s="92"/>
    </row>
    <row r="21" spans="1:5" s="10" customFormat="1" x14ac:dyDescent="0.2">
      <c r="A21" s="85" t="s">
        <v>261</v>
      </c>
      <c r="B21" s="85"/>
      <c r="C21" s="4"/>
      <c r="D21" s="4"/>
      <c r="E21" s="92"/>
    </row>
    <row r="22" spans="1:5" s="10" customFormat="1" x14ac:dyDescent="0.2">
      <c r="A22" s="85" t="s">
        <v>261</v>
      </c>
      <c r="B22" s="85"/>
      <c r="C22" s="4"/>
      <c r="D22" s="4"/>
      <c r="E22" s="92"/>
    </row>
    <row r="23" spans="1:5" s="10" customFormat="1" x14ac:dyDescent="0.2">
      <c r="A23" s="85" t="s">
        <v>261</v>
      </c>
      <c r="B23" s="85"/>
      <c r="C23" s="4"/>
      <c r="D23" s="4"/>
      <c r="E23" s="92"/>
    </row>
    <row r="24" spans="1:5" s="3" customFormat="1" x14ac:dyDescent="0.2">
      <c r="A24" s="86"/>
      <c r="B24" s="86"/>
      <c r="C24" s="4"/>
      <c r="D24" s="4"/>
      <c r="E24" s="93"/>
    </row>
    <row r="25" spans="1:5" x14ac:dyDescent="0.3">
      <c r="A25" s="97"/>
      <c r="B25" s="97" t="s">
        <v>308</v>
      </c>
      <c r="C25" s="84">
        <f>SUM(C10:C24)</f>
        <v>126796.66</v>
      </c>
      <c r="D25" s="84">
        <f>SUM(D10:D24)</f>
        <v>15155.45</v>
      </c>
      <c r="E25" s="94"/>
    </row>
    <row r="26" spans="1:5" x14ac:dyDescent="0.3">
      <c r="A26" s="44"/>
      <c r="B26" s="44"/>
    </row>
    <row r="27" spans="1:5" x14ac:dyDescent="0.3">
      <c r="A27" s="2" t="s">
        <v>377</v>
      </c>
      <c r="E27" s="5"/>
    </row>
    <row r="28" spans="1:5" x14ac:dyDescent="0.3">
      <c r="A28" s="2" t="s">
        <v>372</v>
      </c>
    </row>
    <row r="29" spans="1:5" x14ac:dyDescent="0.3">
      <c r="A29" s="193" t="s">
        <v>373</v>
      </c>
    </row>
    <row r="30" spans="1:5" x14ac:dyDescent="0.3">
      <c r="A30" s="193"/>
    </row>
    <row r="31" spans="1:5" x14ac:dyDescent="0.3">
      <c r="A31" s="193" t="s">
        <v>321</v>
      </c>
    </row>
    <row r="32" spans="1:5" s="23" customFormat="1" ht="12.75" x14ac:dyDescent="0.2"/>
    <row r="33" spans="1:9" x14ac:dyDescent="0.3">
      <c r="A33" s="67" t="s">
        <v>96</v>
      </c>
      <c r="E33" s="5"/>
    </row>
    <row r="34" spans="1:9" x14ac:dyDescent="0.3">
      <c r="E34"/>
      <c r="F34"/>
      <c r="G34"/>
      <c r="H34"/>
      <c r="I34"/>
    </row>
    <row r="35" spans="1:9" x14ac:dyDescent="0.3">
      <c r="D35" s="12"/>
      <c r="E35"/>
      <c r="F35"/>
      <c r="G35"/>
      <c r="H35"/>
      <c r="I35"/>
    </row>
    <row r="36" spans="1:9" x14ac:dyDescent="0.3">
      <c r="A36" s="67"/>
      <c r="B36" s="67" t="s">
        <v>254</v>
      </c>
      <c r="D36" s="12"/>
      <c r="E36"/>
      <c r="F36"/>
      <c r="G36"/>
      <c r="H36"/>
      <c r="I36"/>
    </row>
    <row r="37" spans="1:9" x14ac:dyDescent="0.3">
      <c r="B37" s="2" t="s">
        <v>253</v>
      </c>
      <c r="D37" s="12"/>
      <c r="E37"/>
      <c r="F37"/>
      <c r="G37"/>
      <c r="H37"/>
      <c r="I37"/>
    </row>
    <row r="38" spans="1:9" customFormat="1" ht="12.75" x14ac:dyDescent="0.2">
      <c r="A38" s="64"/>
      <c r="B38" s="64" t="s">
        <v>127</v>
      </c>
    </row>
    <row r="39" spans="1:9" s="23" customFormat="1" ht="12.75" x14ac:dyDescent="0.2"/>
  </sheetData>
  <mergeCells count="2">
    <mergeCell ref="C1:D1"/>
    <mergeCell ref="C2:D2"/>
  </mergeCells>
  <printOptions gridLines="1"/>
  <pageMargins left="0.19685039370078741" right="0.19685039370078741" top="0.19685039370078741" bottom="0.19685039370078741" header="0.15748031496062992" footer="0.15748031496062992"/>
  <pageSetup paperSize="9" scale="83" fitToHeight="0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view="pageBreakPreview" zoomScale="80" zoomScaleSheetLayoutView="80" workbookViewId="0">
      <selection activeCell="D13" sqref="D13"/>
    </sheetView>
  </sheetViews>
  <sheetFormatPr defaultRowHeight="12.75" x14ac:dyDescent="0.2"/>
  <cols>
    <col min="1" max="1" width="5.42578125" style="177" customWidth="1"/>
    <col min="2" max="2" width="20.85546875" style="177" customWidth="1"/>
    <col min="3" max="3" width="26" style="177" customWidth="1"/>
    <col min="4" max="4" width="17" style="177" customWidth="1"/>
    <col min="5" max="5" width="18.140625" style="177" customWidth="1"/>
    <col min="6" max="6" width="14.7109375" style="177" customWidth="1"/>
    <col min="7" max="7" width="15.5703125" style="177" customWidth="1"/>
    <col min="8" max="8" width="14.7109375" style="177" customWidth="1"/>
    <col min="9" max="9" width="29.7109375" style="177" customWidth="1"/>
    <col min="10" max="10" width="0" style="177" hidden="1" customWidth="1"/>
    <col min="11" max="16384" width="9.140625" style="177"/>
  </cols>
  <sheetData>
    <row r="1" spans="1:10" ht="15" x14ac:dyDescent="0.3">
      <c r="A1" s="72" t="s">
        <v>406</v>
      </c>
      <c r="B1" s="72"/>
      <c r="C1" s="75"/>
      <c r="D1" s="75"/>
      <c r="E1" s="75"/>
      <c r="F1" s="75"/>
      <c r="G1" s="250"/>
      <c r="H1" s="250"/>
      <c r="I1" s="512" t="s">
        <v>97</v>
      </c>
      <c r="J1" s="512"/>
    </row>
    <row r="2" spans="1:10" ht="15" x14ac:dyDescent="0.3">
      <c r="A2" s="74" t="s">
        <v>128</v>
      </c>
      <c r="B2" s="72"/>
      <c r="C2" s="75"/>
      <c r="D2" s="75"/>
      <c r="E2" s="75"/>
      <c r="F2" s="75"/>
      <c r="G2" s="250"/>
      <c r="H2" s="250"/>
      <c r="I2" s="516" t="str">
        <f>'ფორმა N1'!L2</f>
        <v>10,04-30,04,2019</v>
      </c>
      <c r="J2" s="516"/>
    </row>
    <row r="3" spans="1:10" ht="15" x14ac:dyDescent="0.3">
      <c r="A3" s="74"/>
      <c r="B3" s="74"/>
      <c r="C3" s="72"/>
      <c r="D3" s="72"/>
      <c r="E3" s="72"/>
      <c r="F3" s="72"/>
      <c r="G3" s="250"/>
      <c r="H3" s="250"/>
      <c r="I3" s="250"/>
    </row>
    <row r="4" spans="1:10" ht="15" x14ac:dyDescent="0.3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10" ht="15" x14ac:dyDescent="0.3">
      <c r="A5" s="78" t="str">
        <f>'ფორმა N1'!A5</f>
        <v>მპგ ქართული ოცნება დემოკრატიული საქართველო</v>
      </c>
      <c r="B5" s="78"/>
      <c r="C5" s="78"/>
      <c r="D5" s="78"/>
      <c r="E5" s="78"/>
      <c r="F5" s="78"/>
      <c r="G5" s="79"/>
      <c r="H5" s="79"/>
      <c r="I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10" ht="15" x14ac:dyDescent="0.2">
      <c r="A7" s="249"/>
      <c r="B7" s="249"/>
      <c r="C7" s="249"/>
      <c r="D7" s="249"/>
      <c r="E7" s="249"/>
      <c r="F7" s="249"/>
      <c r="G7" s="76"/>
      <c r="H7" s="76"/>
      <c r="I7" s="76"/>
    </row>
    <row r="8" spans="1:10" ht="45" x14ac:dyDescent="0.2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317</v>
      </c>
      <c r="F8" s="88" t="s">
        <v>320</v>
      </c>
      <c r="G8" s="77" t="s">
        <v>10</v>
      </c>
      <c r="H8" s="77" t="s">
        <v>9</v>
      </c>
      <c r="I8" s="77" t="s">
        <v>357</v>
      </c>
      <c r="J8" s="206" t="s">
        <v>319</v>
      </c>
    </row>
    <row r="9" spans="1:10" ht="15" x14ac:dyDescent="0.2">
      <c r="A9" s="96">
        <v>1</v>
      </c>
      <c r="B9" s="433" t="s">
        <v>1638</v>
      </c>
      <c r="C9" s="433" t="s">
        <v>1639</v>
      </c>
      <c r="D9" s="433" t="s">
        <v>1640</v>
      </c>
      <c r="E9" s="433" t="s">
        <v>1641</v>
      </c>
      <c r="F9" s="433" t="s">
        <v>319</v>
      </c>
      <c r="G9" s="495">
        <v>2500</v>
      </c>
      <c r="H9" s="495">
        <v>2500</v>
      </c>
      <c r="I9" s="495">
        <v>500</v>
      </c>
      <c r="J9" s="206" t="s">
        <v>0</v>
      </c>
    </row>
    <row r="10" spans="1:10" ht="15" x14ac:dyDescent="0.2">
      <c r="A10" s="96">
        <v>2</v>
      </c>
      <c r="B10" s="433" t="s">
        <v>1642</v>
      </c>
      <c r="C10" s="433" t="s">
        <v>1643</v>
      </c>
      <c r="D10" s="433" t="s">
        <v>1644</v>
      </c>
      <c r="E10" s="433" t="s">
        <v>1645</v>
      </c>
      <c r="F10" s="433" t="s">
        <v>319</v>
      </c>
      <c r="G10" s="495">
        <v>1250</v>
      </c>
      <c r="H10" s="495">
        <v>1250</v>
      </c>
      <c r="I10" s="495">
        <v>250</v>
      </c>
    </row>
    <row r="11" spans="1:10" ht="45" x14ac:dyDescent="0.2">
      <c r="A11" s="96">
        <v>3</v>
      </c>
      <c r="B11" s="433" t="s">
        <v>1646</v>
      </c>
      <c r="C11" s="433" t="s">
        <v>1647</v>
      </c>
      <c r="D11" s="433" t="s">
        <v>1648</v>
      </c>
      <c r="E11" s="433" t="s">
        <v>1649</v>
      </c>
      <c r="F11" s="433" t="s">
        <v>319</v>
      </c>
      <c r="G11" s="495">
        <v>2500</v>
      </c>
      <c r="H11" s="495">
        <v>2500</v>
      </c>
      <c r="I11" s="495">
        <v>500</v>
      </c>
    </row>
    <row r="12" spans="1:10" ht="15" x14ac:dyDescent="0.2">
      <c r="A12" s="96">
        <v>4</v>
      </c>
      <c r="B12" s="433"/>
      <c r="C12" s="433"/>
      <c r="D12" s="433"/>
      <c r="E12" s="433"/>
      <c r="F12" s="433"/>
      <c r="G12" s="495"/>
      <c r="H12" s="495"/>
      <c r="I12" s="495"/>
    </row>
    <row r="13" spans="1:10" ht="15" x14ac:dyDescent="0.2">
      <c r="A13" s="96">
        <v>5</v>
      </c>
      <c r="B13" s="85"/>
      <c r="C13" s="85"/>
      <c r="D13" s="85"/>
      <c r="E13" s="85"/>
      <c r="F13" s="96"/>
      <c r="G13" s="4"/>
      <c r="H13" s="4"/>
      <c r="I13" s="4"/>
    </row>
    <row r="14" spans="1:10" ht="15" x14ac:dyDescent="0.2">
      <c r="A14" s="85" t="s">
        <v>259</v>
      </c>
      <c r="B14" s="85"/>
      <c r="C14" s="85"/>
      <c r="D14" s="85"/>
      <c r="E14" s="85"/>
      <c r="F14" s="96"/>
      <c r="G14" s="4"/>
      <c r="H14" s="4"/>
      <c r="I14" s="4"/>
    </row>
    <row r="15" spans="1:10" ht="15" x14ac:dyDescent="0.3">
      <c r="A15" s="85"/>
      <c r="B15" s="97"/>
      <c r="C15" s="97"/>
      <c r="D15" s="97"/>
      <c r="E15" s="97"/>
      <c r="F15" s="85" t="s">
        <v>394</v>
      </c>
      <c r="G15" s="84">
        <f>SUM(G9:G14)</f>
        <v>6250</v>
      </c>
      <c r="H15" s="84">
        <f>SUM(H9:H14)</f>
        <v>6250</v>
      </c>
      <c r="I15" s="84">
        <f>SUM(I9:I14)</f>
        <v>1250</v>
      </c>
    </row>
    <row r="16" spans="1:10" ht="15" x14ac:dyDescent="0.3">
      <c r="A16" s="204"/>
      <c r="B16" s="204"/>
      <c r="C16" s="204"/>
      <c r="D16" s="204"/>
      <c r="E16" s="204"/>
      <c r="F16" s="204"/>
      <c r="G16" s="204"/>
      <c r="H16" s="176"/>
      <c r="I16" s="176"/>
    </row>
    <row r="17" spans="1:9" ht="15" x14ac:dyDescent="0.3">
      <c r="A17" s="205" t="s">
        <v>407</v>
      </c>
      <c r="B17" s="205"/>
      <c r="C17" s="204"/>
      <c r="D17" s="204"/>
      <c r="E17" s="204"/>
      <c r="F17" s="204"/>
      <c r="G17" s="204"/>
      <c r="H17" s="176"/>
      <c r="I17" s="176"/>
    </row>
    <row r="18" spans="1:9" ht="15" x14ac:dyDescent="0.3">
      <c r="A18" s="205"/>
      <c r="B18" s="205"/>
      <c r="C18" s="204"/>
      <c r="D18" s="204"/>
      <c r="E18" s="204"/>
      <c r="F18" s="204"/>
      <c r="G18" s="204"/>
      <c r="H18" s="176"/>
      <c r="I18" s="176"/>
    </row>
    <row r="19" spans="1:9" ht="15" x14ac:dyDescent="0.3">
      <c r="A19" s="205"/>
      <c r="B19" s="205"/>
      <c r="C19" s="176"/>
      <c r="D19" s="176"/>
      <c r="E19" s="176"/>
      <c r="F19" s="176"/>
      <c r="G19" s="176"/>
      <c r="H19" s="176"/>
      <c r="I19" s="176"/>
    </row>
    <row r="20" spans="1:9" ht="15" x14ac:dyDescent="0.3">
      <c r="A20" s="205"/>
      <c r="B20" s="205"/>
      <c r="C20" s="176"/>
      <c r="D20" s="176"/>
      <c r="E20" s="176"/>
      <c r="F20" s="176"/>
      <c r="G20" s="176"/>
      <c r="H20" s="176"/>
      <c r="I20" s="176"/>
    </row>
    <row r="21" spans="1:9" x14ac:dyDescent="0.2">
      <c r="A21" s="202"/>
      <c r="B21" s="202"/>
      <c r="C21" s="202"/>
      <c r="D21" s="202"/>
      <c r="E21" s="202"/>
      <c r="F21" s="202"/>
      <c r="G21" s="202"/>
      <c r="H21" s="202"/>
      <c r="I21" s="202"/>
    </row>
    <row r="22" spans="1:9" ht="15" x14ac:dyDescent="0.3">
      <c r="A22" s="182" t="s">
        <v>96</v>
      </c>
      <c r="B22" s="182"/>
      <c r="C22" s="176"/>
      <c r="D22" s="176"/>
      <c r="E22" s="176"/>
      <c r="F22" s="176"/>
      <c r="G22" s="176"/>
      <c r="H22" s="176"/>
      <c r="I22" s="176"/>
    </row>
    <row r="23" spans="1:9" ht="15" x14ac:dyDescent="0.3">
      <c r="A23" s="176"/>
      <c r="B23" s="176"/>
      <c r="C23" s="176"/>
      <c r="D23" s="176"/>
      <c r="E23" s="176"/>
      <c r="F23" s="176"/>
      <c r="G23" s="176"/>
      <c r="H23" s="176"/>
      <c r="I23" s="176"/>
    </row>
    <row r="24" spans="1:9" ht="15" x14ac:dyDescent="0.3">
      <c r="A24" s="176"/>
      <c r="B24" s="176"/>
      <c r="C24" s="176"/>
      <c r="D24" s="176"/>
      <c r="E24" s="180"/>
      <c r="F24" s="180"/>
      <c r="G24" s="180"/>
      <c r="H24" s="176"/>
      <c r="I24" s="176"/>
    </row>
    <row r="25" spans="1:9" ht="15" x14ac:dyDescent="0.3">
      <c r="A25" s="182"/>
      <c r="B25" s="182"/>
      <c r="C25" s="182" t="s">
        <v>356</v>
      </c>
      <c r="D25" s="182"/>
      <c r="E25" s="182"/>
      <c r="F25" s="182"/>
      <c r="G25" s="182"/>
      <c r="H25" s="176"/>
      <c r="I25" s="176"/>
    </row>
    <row r="26" spans="1:9" ht="15" x14ac:dyDescent="0.3">
      <c r="A26" s="176"/>
      <c r="B26" s="176"/>
      <c r="C26" s="176" t="s">
        <v>355</v>
      </c>
      <c r="D26" s="176"/>
      <c r="E26" s="176"/>
      <c r="F26" s="176"/>
      <c r="G26" s="176"/>
      <c r="H26" s="176"/>
      <c r="I26" s="176"/>
    </row>
    <row r="27" spans="1:9" x14ac:dyDescent="0.2">
      <c r="A27" s="184"/>
      <c r="B27" s="184"/>
      <c r="C27" s="184" t="s">
        <v>127</v>
      </c>
      <c r="D27" s="184"/>
      <c r="E27" s="184"/>
      <c r="F27" s="184"/>
      <c r="G27" s="184"/>
    </row>
  </sheetData>
  <mergeCells count="2">
    <mergeCell ref="I1:J1"/>
    <mergeCell ref="I2:J2"/>
  </mergeCells>
  <printOptions gridLines="1"/>
  <pageMargins left="0.25" right="0.25" top="0.75" bottom="0.75" header="0.3" footer="0.3"/>
  <pageSetup scale="84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view="pageBreakPreview" zoomScale="80" zoomScaleSheetLayoutView="80" workbookViewId="0">
      <selection activeCell="E14" sqref="E14"/>
    </sheetView>
  </sheetViews>
  <sheetFormatPr defaultRowHeight="12.75" x14ac:dyDescent="0.2"/>
  <cols>
    <col min="1" max="1" width="4.42578125" customWidth="1"/>
    <col min="2" max="2" width="18.140625" customWidth="1"/>
    <col min="3" max="3" width="20.28515625" customWidth="1"/>
    <col min="4" max="4" width="18.5703125" customWidth="1"/>
    <col min="5" max="5" width="14.7109375" customWidth="1"/>
    <col min="6" max="6" width="15.140625" customWidth="1"/>
    <col min="7" max="7" width="15" customWidth="1"/>
    <col min="8" max="8" width="12" customWidth="1"/>
  </cols>
  <sheetData>
    <row r="1" spans="1:9" ht="15" x14ac:dyDescent="0.3">
      <c r="A1" s="72" t="s">
        <v>408</v>
      </c>
      <c r="B1" s="75"/>
      <c r="C1" s="75"/>
      <c r="D1" s="75"/>
      <c r="E1" s="75"/>
      <c r="F1" s="75"/>
      <c r="G1" s="512" t="s">
        <v>97</v>
      </c>
      <c r="H1" s="512"/>
      <c r="I1" s="341"/>
    </row>
    <row r="2" spans="1:9" ht="15" x14ac:dyDescent="0.3">
      <c r="A2" s="74" t="s">
        <v>128</v>
      </c>
      <c r="B2" s="75"/>
      <c r="C2" s="75"/>
      <c r="D2" s="75"/>
      <c r="E2" s="75"/>
      <c r="F2" s="75"/>
      <c r="G2" s="516" t="str">
        <f>'ფორმა N1'!L2</f>
        <v>10,04-30,04,2019</v>
      </c>
      <c r="H2" s="516"/>
      <c r="I2" s="74"/>
    </row>
    <row r="3" spans="1:9" ht="15" x14ac:dyDescent="0.3">
      <c r="A3" s="74"/>
      <c r="B3" s="74"/>
      <c r="C3" s="74"/>
      <c r="D3" s="74"/>
      <c r="E3" s="74"/>
      <c r="F3" s="74"/>
      <c r="G3" s="250"/>
      <c r="H3" s="250"/>
      <c r="I3" s="341"/>
    </row>
    <row r="4" spans="1:9" ht="15" x14ac:dyDescent="0.3">
      <c r="A4" s="75" t="s">
        <v>257</v>
      </c>
      <c r="B4" s="75"/>
      <c r="C4" s="75"/>
      <c r="D4" s="75"/>
      <c r="E4" s="75"/>
      <c r="F4" s="75"/>
      <c r="G4" s="74"/>
      <c r="H4" s="74"/>
      <c r="I4" s="74"/>
    </row>
    <row r="5" spans="1:9" ht="15" x14ac:dyDescent="0.3">
      <c r="A5" s="78" t="str">
        <f>'ფორმა N1'!A5</f>
        <v>მპგ ქართული ოცნება დემოკრატიული საქართველო</v>
      </c>
      <c r="B5" s="78"/>
      <c r="C5" s="78"/>
      <c r="D5" s="78"/>
      <c r="E5" s="78"/>
      <c r="F5" s="78"/>
      <c r="G5" s="79"/>
      <c r="H5" s="79"/>
      <c r="I5" s="79"/>
    </row>
    <row r="6" spans="1:9" ht="15" x14ac:dyDescent="0.3">
      <c r="A6" s="75"/>
      <c r="B6" s="75"/>
      <c r="C6" s="75"/>
      <c r="D6" s="75"/>
      <c r="E6" s="75"/>
      <c r="F6" s="75"/>
      <c r="G6" s="74"/>
      <c r="H6" s="74"/>
      <c r="I6" s="74"/>
    </row>
    <row r="7" spans="1:9" ht="15" x14ac:dyDescent="0.2">
      <c r="A7" s="249"/>
      <c r="B7" s="249"/>
      <c r="C7" s="249"/>
      <c r="D7" s="249"/>
      <c r="E7" s="249"/>
      <c r="F7" s="249"/>
      <c r="G7" s="76"/>
      <c r="H7" s="76"/>
      <c r="I7" s="341"/>
    </row>
    <row r="8" spans="1:9" ht="45" x14ac:dyDescent="0.2">
      <c r="A8" s="337" t="s">
        <v>64</v>
      </c>
      <c r="B8" s="77" t="s">
        <v>312</v>
      </c>
      <c r="C8" s="88" t="s">
        <v>313</v>
      </c>
      <c r="D8" s="88" t="s">
        <v>215</v>
      </c>
      <c r="E8" s="88" t="s">
        <v>316</v>
      </c>
      <c r="F8" s="88" t="s">
        <v>315</v>
      </c>
      <c r="G8" s="88" t="s">
        <v>352</v>
      </c>
      <c r="H8" s="77" t="s">
        <v>10</v>
      </c>
      <c r="I8" s="77" t="s">
        <v>9</v>
      </c>
    </row>
    <row r="9" spans="1:9" ht="15" x14ac:dyDescent="0.2">
      <c r="A9" s="338"/>
      <c r="B9" s="339"/>
      <c r="C9" s="96"/>
      <c r="D9" s="96"/>
      <c r="E9" s="96"/>
      <c r="F9" s="96"/>
      <c r="G9" s="96"/>
      <c r="H9" s="4"/>
      <c r="I9" s="4"/>
    </row>
    <row r="10" spans="1:9" ht="15" x14ac:dyDescent="0.2">
      <c r="A10" s="338"/>
      <c r="B10" s="339"/>
      <c r="C10" s="96"/>
      <c r="D10" s="96"/>
      <c r="E10" s="96"/>
      <c r="F10" s="96"/>
      <c r="G10" s="96"/>
      <c r="H10" s="4"/>
      <c r="I10" s="4"/>
    </row>
    <row r="11" spans="1:9" ht="15" x14ac:dyDescent="0.2">
      <c r="A11" s="338"/>
      <c r="B11" s="339"/>
      <c r="C11" s="85"/>
      <c r="D11" s="85"/>
      <c r="E11" s="85"/>
      <c r="F11" s="85"/>
      <c r="G11" s="85"/>
      <c r="H11" s="4"/>
      <c r="I11" s="4"/>
    </row>
    <row r="12" spans="1:9" ht="15" x14ac:dyDescent="0.2">
      <c r="A12" s="338"/>
      <c r="B12" s="339"/>
      <c r="C12" s="85"/>
      <c r="D12" s="85"/>
      <c r="E12" s="85"/>
      <c r="F12" s="85"/>
      <c r="G12" s="85"/>
      <c r="H12" s="4"/>
      <c r="I12" s="4"/>
    </row>
    <row r="13" spans="1:9" ht="15" x14ac:dyDescent="0.2">
      <c r="A13" s="338"/>
      <c r="B13" s="339"/>
      <c r="C13" s="85"/>
      <c r="D13" s="85"/>
      <c r="E13" s="85"/>
      <c r="F13" s="85"/>
      <c r="G13" s="85"/>
      <c r="H13" s="4"/>
      <c r="I13" s="4"/>
    </row>
    <row r="14" spans="1:9" ht="15" x14ac:dyDescent="0.2">
      <c r="A14" s="338"/>
      <c r="B14" s="339"/>
      <c r="C14" s="85"/>
      <c r="D14" s="85"/>
      <c r="E14" s="85"/>
      <c r="F14" s="85"/>
      <c r="G14" s="85"/>
      <c r="H14" s="4"/>
      <c r="I14" s="4"/>
    </row>
    <row r="15" spans="1:9" ht="15" x14ac:dyDescent="0.2">
      <c r="A15" s="338"/>
      <c r="B15" s="339"/>
      <c r="C15" s="85"/>
      <c r="D15" s="85"/>
      <c r="E15" s="85"/>
      <c r="F15" s="85"/>
      <c r="G15" s="85"/>
      <c r="H15" s="4"/>
      <c r="I15" s="4"/>
    </row>
    <row r="16" spans="1:9" ht="15" x14ac:dyDescent="0.3">
      <c r="A16" s="338"/>
      <c r="B16" s="340"/>
      <c r="C16" s="97"/>
      <c r="D16" s="97"/>
      <c r="E16" s="97"/>
      <c r="F16" s="97"/>
      <c r="G16" s="97" t="s">
        <v>311</v>
      </c>
      <c r="H16" s="84">
        <f>SUM(H9:H15)</f>
        <v>0</v>
      </c>
      <c r="I16" s="84">
        <f>SUM(I9:I15)</f>
        <v>0</v>
      </c>
    </row>
    <row r="17" spans="1:8" ht="15" x14ac:dyDescent="0.3">
      <c r="A17" s="44"/>
      <c r="B17" s="44"/>
      <c r="C17" s="44"/>
      <c r="D17" s="44"/>
      <c r="E17" s="44"/>
      <c r="F17" s="44"/>
      <c r="G17" s="2"/>
      <c r="H17" s="2"/>
    </row>
    <row r="18" spans="1:8" ht="15" x14ac:dyDescent="0.3">
      <c r="A18" s="193" t="s">
        <v>409</v>
      </c>
      <c r="B18" s="44"/>
      <c r="C18" s="44"/>
      <c r="D18" s="44"/>
      <c r="E18" s="44"/>
      <c r="F18" s="44"/>
      <c r="G18" s="2"/>
      <c r="H18" s="2"/>
    </row>
    <row r="19" spans="1:8" ht="15" x14ac:dyDescent="0.3">
      <c r="A19" s="193"/>
      <c r="B19" s="44"/>
      <c r="C19" s="44"/>
      <c r="D19" s="44"/>
      <c r="E19" s="44"/>
      <c r="F19" s="44"/>
      <c r="G19" s="2"/>
      <c r="H19" s="2"/>
    </row>
    <row r="20" spans="1:8" ht="15" x14ac:dyDescent="0.3">
      <c r="A20" s="193"/>
      <c r="B20" s="2"/>
      <c r="C20" s="2"/>
      <c r="D20" s="2"/>
      <c r="E20" s="2"/>
      <c r="F20" s="2"/>
      <c r="G20" s="2"/>
      <c r="H20" s="2"/>
    </row>
    <row r="21" spans="1:8" ht="15" x14ac:dyDescent="0.3">
      <c r="A21" s="193"/>
      <c r="B21" s="2"/>
      <c r="C21" s="2"/>
      <c r="D21" s="2"/>
      <c r="E21" s="2"/>
      <c r="F21" s="2"/>
      <c r="G21" s="2"/>
      <c r="H21" s="2"/>
    </row>
    <row r="22" spans="1:8" x14ac:dyDescent="0.2">
      <c r="A22" s="23"/>
      <c r="B22" s="23"/>
      <c r="C22" s="23"/>
      <c r="D22" s="23"/>
      <c r="E22" s="23"/>
      <c r="F22" s="23"/>
      <c r="G22" s="23"/>
      <c r="H22" s="23"/>
    </row>
    <row r="23" spans="1:8" ht="15" x14ac:dyDescent="0.3">
      <c r="A23" s="67" t="s">
        <v>96</v>
      </c>
      <c r="B23" s="2"/>
      <c r="C23" s="2"/>
      <c r="D23" s="2"/>
      <c r="E23" s="2"/>
      <c r="F23" s="2"/>
      <c r="G23" s="2"/>
      <c r="H23" s="2"/>
    </row>
    <row r="24" spans="1:8" ht="15" x14ac:dyDescent="0.3">
      <c r="A24" s="2"/>
      <c r="B24" s="2"/>
      <c r="C24" s="2"/>
      <c r="D24" s="2"/>
      <c r="E24" s="2"/>
      <c r="F24" s="2"/>
      <c r="G24" s="2"/>
      <c r="H24" s="2"/>
    </row>
    <row r="25" spans="1:8" ht="15" x14ac:dyDescent="0.3">
      <c r="A25" s="2"/>
      <c r="B25" s="2"/>
      <c r="C25" s="2"/>
      <c r="D25" s="2"/>
      <c r="E25" s="2"/>
      <c r="F25" s="2"/>
      <c r="G25" s="2"/>
      <c r="H25" s="12"/>
    </row>
    <row r="26" spans="1:8" ht="15" x14ac:dyDescent="0.3">
      <c r="A26" s="67"/>
      <c r="B26" s="67" t="s">
        <v>254</v>
      </c>
      <c r="C26" s="67"/>
      <c r="D26" s="67"/>
      <c r="E26" s="67"/>
      <c r="F26" s="67"/>
      <c r="G26" s="2"/>
      <c r="H26" s="12"/>
    </row>
    <row r="27" spans="1:8" ht="15" x14ac:dyDescent="0.3">
      <c r="A27" s="2"/>
      <c r="B27" s="2" t="s">
        <v>253</v>
      </c>
      <c r="C27" s="2"/>
      <c r="D27" s="2"/>
      <c r="E27" s="2"/>
      <c r="F27" s="2"/>
      <c r="G27" s="2"/>
      <c r="H27" s="12"/>
    </row>
    <row r="28" spans="1:8" x14ac:dyDescent="0.2">
      <c r="A28" s="64"/>
      <c r="B28" s="64" t="s">
        <v>127</v>
      </c>
      <c r="C28" s="64"/>
      <c r="D28" s="64"/>
      <c r="E28" s="64"/>
      <c r="F28" s="64"/>
    </row>
  </sheetData>
  <mergeCells count="2">
    <mergeCell ref="G1:H1"/>
    <mergeCell ref="G2:H2"/>
  </mergeCells>
  <printOptions gridLines="1"/>
  <pageMargins left="0.25" right="0.25" top="0.75" bottom="0.75" header="0.3" footer="0.3"/>
  <pageSetup scale="81" fitToHeight="0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view="pageBreakPreview" zoomScale="80" zoomScaleSheetLayoutView="80" workbookViewId="0">
      <selection activeCell="D11" sqref="D11"/>
    </sheetView>
  </sheetViews>
  <sheetFormatPr defaultRowHeight="12.75" x14ac:dyDescent="0.2"/>
  <cols>
    <col min="1" max="1" width="5.42578125" style="177" customWidth="1"/>
    <col min="2" max="2" width="13.140625" style="177" customWidth="1"/>
    <col min="3" max="3" width="15.140625" style="177" customWidth="1"/>
    <col min="4" max="4" width="18" style="177" customWidth="1"/>
    <col min="5" max="5" width="20.5703125" style="177" customWidth="1"/>
    <col min="6" max="6" width="21.28515625" style="177" customWidth="1"/>
    <col min="7" max="7" width="15.140625" style="177" customWidth="1"/>
    <col min="8" max="8" width="15.5703125" style="177" customWidth="1"/>
    <col min="9" max="9" width="13.42578125" style="177" customWidth="1"/>
    <col min="10" max="10" width="0" style="177" hidden="1" customWidth="1"/>
    <col min="11" max="16384" width="9.140625" style="177"/>
  </cols>
  <sheetData>
    <row r="1" spans="1:10" ht="15" x14ac:dyDescent="0.3">
      <c r="A1" s="72" t="s">
        <v>410</v>
      </c>
      <c r="B1" s="72"/>
      <c r="C1" s="75"/>
      <c r="D1" s="75"/>
      <c r="E1" s="75"/>
      <c r="F1" s="75"/>
      <c r="G1" s="512" t="s">
        <v>97</v>
      </c>
      <c r="H1" s="512"/>
    </row>
    <row r="2" spans="1:10" ht="15" x14ac:dyDescent="0.3">
      <c r="A2" s="74" t="s">
        <v>128</v>
      </c>
      <c r="B2" s="72"/>
      <c r="C2" s="75"/>
      <c r="D2" s="75"/>
      <c r="E2" s="75"/>
      <c r="F2" s="75"/>
      <c r="G2" s="516" t="str">
        <f>'ფორმა N1'!L2</f>
        <v>10,04-30,04,2019</v>
      </c>
      <c r="H2" s="516"/>
    </row>
    <row r="3" spans="1:10" ht="15" x14ac:dyDescent="0.3">
      <c r="A3" s="74"/>
      <c r="B3" s="74"/>
      <c r="C3" s="74"/>
      <c r="D3" s="74"/>
      <c r="E3" s="74"/>
      <c r="F3" s="74"/>
      <c r="G3" s="250"/>
      <c r="H3" s="250"/>
    </row>
    <row r="4" spans="1:10" ht="15" x14ac:dyDescent="0.3">
      <c r="A4" s="75" t="s">
        <v>257</v>
      </c>
      <c r="B4" s="75"/>
      <c r="C4" s="75"/>
      <c r="D4" s="75"/>
      <c r="E4" s="75"/>
      <c r="F4" s="75"/>
      <c r="G4" s="74"/>
      <c r="H4" s="74"/>
    </row>
    <row r="5" spans="1:10" ht="15" x14ac:dyDescent="0.3">
      <c r="A5" s="78" t="str">
        <f>'ფორმა N1'!A5</f>
        <v>მპგ ქართული ოცნება დემოკრატიული საქართველო</v>
      </c>
      <c r="B5" s="78"/>
      <c r="C5" s="78"/>
      <c r="D5" s="78"/>
      <c r="E5" s="78"/>
      <c r="F5" s="78"/>
      <c r="G5" s="79"/>
      <c r="H5" s="79"/>
    </row>
    <row r="6" spans="1:10" ht="15" x14ac:dyDescent="0.3">
      <c r="A6" s="75"/>
      <c r="B6" s="75"/>
      <c r="C6" s="75"/>
      <c r="D6" s="75"/>
      <c r="E6" s="75"/>
      <c r="F6" s="75"/>
      <c r="G6" s="74"/>
      <c r="H6" s="74"/>
    </row>
    <row r="7" spans="1:10" ht="15" x14ac:dyDescent="0.2">
      <c r="A7" s="249"/>
      <c r="B7" s="249"/>
      <c r="C7" s="249"/>
      <c r="D7" s="249"/>
      <c r="E7" s="249"/>
      <c r="F7" s="249"/>
      <c r="G7" s="76"/>
      <c r="H7" s="76"/>
    </row>
    <row r="8" spans="1:10" ht="30" x14ac:dyDescent="0.2">
      <c r="A8" s="88" t="s">
        <v>64</v>
      </c>
      <c r="B8" s="88" t="s">
        <v>312</v>
      </c>
      <c r="C8" s="88" t="s">
        <v>313</v>
      </c>
      <c r="D8" s="88" t="s">
        <v>215</v>
      </c>
      <c r="E8" s="88" t="s">
        <v>320</v>
      </c>
      <c r="F8" s="88" t="s">
        <v>314</v>
      </c>
      <c r="G8" s="77" t="s">
        <v>10</v>
      </c>
      <c r="H8" s="77" t="s">
        <v>9</v>
      </c>
      <c r="J8" s="206" t="s">
        <v>319</v>
      </c>
    </row>
    <row r="9" spans="1:10" ht="15" x14ac:dyDescent="0.2">
      <c r="A9" s="96"/>
      <c r="B9" s="96"/>
      <c r="C9" s="96"/>
      <c r="D9" s="96"/>
      <c r="E9" s="96"/>
      <c r="F9" s="96"/>
      <c r="G9" s="4"/>
      <c r="H9" s="4"/>
      <c r="J9" s="206" t="s">
        <v>0</v>
      </c>
    </row>
    <row r="10" spans="1:10" ht="15" x14ac:dyDescent="0.2">
      <c r="A10" s="96"/>
      <c r="B10" s="96"/>
      <c r="C10" s="96"/>
      <c r="D10" s="96"/>
      <c r="E10" s="96"/>
      <c r="F10" s="96"/>
      <c r="G10" s="4"/>
      <c r="H10" s="4"/>
    </row>
    <row r="11" spans="1:10" ht="15" x14ac:dyDescent="0.2">
      <c r="A11" s="85"/>
      <c r="B11" s="85"/>
      <c r="C11" s="85"/>
      <c r="D11" s="85"/>
      <c r="E11" s="85"/>
      <c r="F11" s="85"/>
      <c r="G11" s="4"/>
      <c r="H11" s="4"/>
    </row>
    <row r="12" spans="1:10" ht="15" x14ac:dyDescent="0.2">
      <c r="A12" s="85"/>
      <c r="B12" s="85"/>
      <c r="C12" s="85"/>
      <c r="D12" s="85"/>
      <c r="E12" s="85"/>
      <c r="F12" s="85"/>
      <c r="G12" s="4"/>
      <c r="H12" s="4"/>
    </row>
    <row r="13" spans="1:10" ht="15" x14ac:dyDescent="0.2">
      <c r="A13" s="85"/>
      <c r="B13" s="85"/>
      <c r="C13" s="85"/>
      <c r="D13" s="85"/>
      <c r="E13" s="85"/>
      <c r="F13" s="85"/>
      <c r="G13" s="4"/>
      <c r="H13" s="4"/>
    </row>
    <row r="14" spans="1:10" ht="15" x14ac:dyDescent="0.2">
      <c r="A14" s="85"/>
      <c r="B14" s="85"/>
      <c r="C14" s="85"/>
      <c r="D14" s="85"/>
      <c r="E14" s="85"/>
      <c r="F14" s="85"/>
      <c r="G14" s="4"/>
      <c r="H14" s="4"/>
    </row>
    <row r="15" spans="1:10" ht="15" x14ac:dyDescent="0.2">
      <c r="A15" s="85"/>
      <c r="B15" s="85"/>
      <c r="C15" s="85"/>
      <c r="D15" s="85"/>
      <c r="E15" s="85"/>
      <c r="F15" s="85"/>
      <c r="G15" s="4"/>
      <c r="H15" s="4"/>
    </row>
    <row r="16" spans="1:10" ht="15" x14ac:dyDescent="0.3">
      <c r="A16" s="85"/>
      <c r="B16" s="97"/>
      <c r="C16" s="97"/>
      <c r="D16" s="97"/>
      <c r="E16" s="97"/>
      <c r="F16" s="97" t="s">
        <v>318</v>
      </c>
      <c r="G16" s="84">
        <f>SUM(G9:G15)</f>
        <v>0</v>
      </c>
      <c r="H16" s="84">
        <f>SUM(H9:H15)</f>
        <v>0</v>
      </c>
    </row>
    <row r="17" spans="1:9" ht="15" x14ac:dyDescent="0.3">
      <c r="A17" s="204"/>
      <c r="B17" s="204"/>
      <c r="C17" s="204"/>
      <c r="D17" s="204"/>
      <c r="E17" s="204"/>
      <c r="F17" s="204"/>
      <c r="G17" s="204"/>
      <c r="H17" s="176"/>
      <c r="I17" s="176"/>
    </row>
    <row r="18" spans="1:9" ht="15" x14ac:dyDescent="0.3">
      <c r="A18" s="205" t="s">
        <v>411</v>
      </c>
      <c r="B18" s="205"/>
      <c r="C18" s="204"/>
      <c r="D18" s="204"/>
      <c r="E18" s="204"/>
      <c r="F18" s="204"/>
      <c r="G18" s="204"/>
      <c r="H18" s="176"/>
      <c r="I18" s="176"/>
    </row>
    <row r="19" spans="1:9" ht="15" x14ac:dyDescent="0.3">
      <c r="A19" s="205"/>
      <c r="B19" s="205"/>
      <c r="C19" s="204"/>
      <c r="D19" s="204"/>
      <c r="E19" s="204"/>
      <c r="F19" s="204"/>
      <c r="G19" s="204"/>
      <c r="H19" s="176"/>
      <c r="I19" s="176"/>
    </row>
    <row r="20" spans="1:9" ht="15" x14ac:dyDescent="0.3">
      <c r="A20" s="205"/>
      <c r="B20" s="205"/>
      <c r="C20" s="176"/>
      <c r="D20" s="176"/>
      <c r="E20" s="176"/>
      <c r="F20" s="176"/>
      <c r="G20" s="176"/>
      <c r="H20" s="176"/>
      <c r="I20" s="176"/>
    </row>
    <row r="21" spans="1:9" ht="15" x14ac:dyDescent="0.3">
      <c r="A21" s="205"/>
      <c r="B21" s="205"/>
      <c r="C21" s="176"/>
      <c r="D21" s="176"/>
      <c r="E21" s="176"/>
      <c r="F21" s="176"/>
      <c r="G21" s="176"/>
      <c r="H21" s="176"/>
      <c r="I21" s="176"/>
    </row>
    <row r="22" spans="1:9" x14ac:dyDescent="0.2">
      <c r="A22" s="202"/>
      <c r="B22" s="202"/>
      <c r="C22" s="202"/>
      <c r="D22" s="202"/>
      <c r="E22" s="202"/>
      <c r="F22" s="202"/>
      <c r="G22" s="202"/>
      <c r="H22" s="202"/>
      <c r="I22" s="202"/>
    </row>
    <row r="23" spans="1:9" ht="15" x14ac:dyDescent="0.3">
      <c r="A23" s="182" t="s">
        <v>96</v>
      </c>
      <c r="B23" s="182"/>
      <c r="C23" s="176"/>
      <c r="D23" s="176"/>
      <c r="E23" s="176"/>
      <c r="F23" s="176"/>
      <c r="G23" s="176"/>
      <c r="H23" s="176"/>
      <c r="I23" s="176"/>
    </row>
    <row r="24" spans="1:9" ht="15" x14ac:dyDescent="0.3">
      <c r="A24" s="176"/>
      <c r="B24" s="176"/>
      <c r="C24" s="176"/>
      <c r="D24" s="176"/>
      <c r="E24" s="176"/>
      <c r="F24" s="176"/>
      <c r="G24" s="176"/>
      <c r="H24" s="176"/>
      <c r="I24" s="176"/>
    </row>
    <row r="25" spans="1:9" ht="15" x14ac:dyDescent="0.3">
      <c r="A25" s="176"/>
      <c r="B25" s="176"/>
      <c r="C25" s="176"/>
      <c r="D25" s="176"/>
      <c r="E25" s="176"/>
      <c r="F25" s="176"/>
      <c r="G25" s="176"/>
      <c r="H25" s="176"/>
      <c r="I25" s="183"/>
    </row>
    <row r="26" spans="1:9" ht="15" x14ac:dyDescent="0.3">
      <c r="A26" s="182"/>
      <c r="B26" s="182"/>
      <c r="C26" s="182" t="s">
        <v>376</v>
      </c>
      <c r="D26" s="182"/>
      <c r="E26" s="204"/>
      <c r="F26" s="182"/>
      <c r="G26" s="182"/>
      <c r="H26" s="176"/>
      <c r="I26" s="183"/>
    </row>
    <row r="27" spans="1:9" ht="15" x14ac:dyDescent="0.3">
      <c r="A27" s="176"/>
      <c r="B27" s="176"/>
      <c r="C27" s="176" t="s">
        <v>253</v>
      </c>
      <c r="D27" s="176"/>
      <c r="E27" s="176"/>
      <c r="F27" s="176"/>
      <c r="G27" s="176"/>
      <c r="H27" s="176"/>
      <c r="I27" s="183"/>
    </row>
    <row r="28" spans="1:9" x14ac:dyDescent="0.2">
      <c r="A28" s="184"/>
      <c r="B28" s="184"/>
      <c r="C28" s="184" t="s">
        <v>127</v>
      </c>
      <c r="D28" s="184"/>
      <c r="E28" s="184"/>
      <c r="F28" s="184"/>
      <c r="G28" s="184"/>
    </row>
  </sheetData>
  <mergeCells count="2">
    <mergeCell ref="G1:H1"/>
    <mergeCell ref="G2:H2"/>
  </mergeCells>
  <printOptions gridLines="1"/>
  <pageMargins left="0.25" right="0.25" top="0.75" bottom="0.75" header="0.3" footer="0.3"/>
  <pageSetup scale="8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18</vt:i4>
      </vt:variant>
    </vt:vector>
  </HeadingPairs>
  <TitlesOfParts>
    <vt:vector size="37" baseType="lpstr">
      <vt:lpstr>ფორმა N1</vt:lpstr>
      <vt:lpstr>ფორმა N2</vt:lpstr>
      <vt:lpstr>ფორმა N3</vt:lpstr>
      <vt:lpstr>ფორმა N4</vt:lpstr>
      <vt:lpstr>ფორმა N5</vt:lpstr>
      <vt:lpstr>ფორმა N5.1</vt:lpstr>
      <vt:lpstr>ფორმა 5.2</vt:lpstr>
      <vt:lpstr>ფორმა N5.3</vt:lpstr>
      <vt:lpstr>ფორმა 5.4</vt:lpstr>
      <vt:lpstr>ფორმა 5.5</vt:lpstr>
      <vt:lpstr>ფორმა N7</vt:lpstr>
      <vt:lpstr>ფორმა N8</vt:lpstr>
      <vt:lpstr>ფორმა N 8.1</vt:lpstr>
      <vt:lpstr>ფორმა N9</vt:lpstr>
      <vt:lpstr>ფორმა 9.1</vt:lpstr>
      <vt:lpstr>ფორმა 9.2</vt:lpstr>
      <vt:lpstr>ფორმა 9.6</vt:lpstr>
      <vt:lpstr>ფორმა N 9.7</vt:lpstr>
      <vt:lpstr>შემაჯამებელი ფორმა</vt:lpstr>
      <vt:lpstr>'ფორმა 5.2'!Print_Area</vt:lpstr>
      <vt:lpstr>'ფორმა 5.4'!Print_Area</vt:lpstr>
      <vt:lpstr>'ფორმა 5.5'!Print_Area</vt:lpstr>
      <vt:lpstr>'ფორმა 9.1'!Print_Area</vt:lpstr>
      <vt:lpstr>'ფორმა 9.2'!Print_Area</vt:lpstr>
      <vt:lpstr>'ფორმა 9.6'!Print_Area</vt:lpstr>
      <vt:lpstr>'ფორმა N 8.1'!Print_Area</vt:lpstr>
      <vt:lpstr>'ფორმა N 9.7'!Print_Area</vt:lpstr>
      <vt:lpstr>'ფორმა N1'!Print_Area</vt:lpstr>
      <vt:lpstr>'ფორმა N2'!Print_Area</vt:lpstr>
      <vt:lpstr>'ფორმა N3'!Print_Area</vt:lpstr>
      <vt:lpstr>'ფორმა N4'!Print_Area</vt:lpstr>
      <vt:lpstr>'ფორმა N5'!Print_Area</vt:lpstr>
      <vt:lpstr>'ფორმა N5.1'!Print_Area</vt:lpstr>
      <vt:lpstr>'ფორმა N7'!Print_Area</vt:lpstr>
      <vt:lpstr>'ფორმა N8'!Print_Area</vt:lpstr>
      <vt:lpstr>'ფორმა N9'!Print_Area</vt:lpstr>
      <vt:lpstr>'შემაჯამებელი ფორმა'!Print_Area</vt:lpstr>
    </vt:vector>
  </TitlesOfParts>
  <Company>ccg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Tornike</dc:creator>
  <cp:lastModifiedBy>USER</cp:lastModifiedBy>
  <cp:lastPrinted>2019-05-02T16:33:32Z</cp:lastPrinted>
  <dcterms:created xsi:type="dcterms:W3CDTF">2011-12-27T13:20:18Z</dcterms:created>
  <dcterms:modified xsi:type="dcterms:W3CDTF">2019-05-02T16:33:45Z</dcterms:modified>
</cp:coreProperties>
</file>