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0730" windowHeight="11760" tabRatio="954" firstSheet="5" activeTab="9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5.2'!$A$1:$I$77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N8'!$A$1:$J$22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  <fileRecoveryPr repairLoad="1"/>
</workbook>
</file>

<file path=xl/calcChain.xml><?xml version="1.0" encoding="utf-8"?>
<calcChain xmlns="http://schemas.openxmlformats.org/spreadsheetml/2006/main">
  <c r="J19" i="10"/>
  <c r="J17" s="1"/>
  <c r="J9" s="1"/>
  <c r="I19"/>
  <c r="I17" s="1"/>
  <c r="I9" s="1"/>
  <c r="J14"/>
  <c r="I14"/>
  <c r="J10"/>
  <c r="I10"/>
  <c r="I34" i="44" l="1"/>
  <c r="H34"/>
  <c r="D9" i="40" l="1"/>
  <c r="C25" i="50" l="1"/>
  <c r="C24"/>
  <c r="C23"/>
  <c r="C22"/>
  <c r="C21"/>
  <c r="C19"/>
  <c r="C18"/>
  <c r="C14"/>
  <c r="C12"/>
  <c r="C2" l="1"/>
  <c r="A6"/>
  <c r="C2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11" i="50" s="1"/>
  <c r="C37" i="47"/>
  <c r="D33"/>
  <c r="C33"/>
  <c r="D24"/>
  <c r="D18" s="1"/>
  <c r="C24"/>
  <c r="C18" s="1"/>
  <c r="D15"/>
  <c r="C15"/>
  <c r="D10"/>
  <c r="C13" i="50" s="1"/>
  <c r="C10" i="47"/>
  <c r="C14" l="1"/>
  <c r="C9" s="1"/>
  <c r="D14"/>
  <c r="D9" s="1"/>
  <c r="L35" i="46"/>
  <c r="H34" i="45"/>
  <c r="G34"/>
  <c r="I63" i="43"/>
  <c r="H63"/>
  <c r="G63"/>
  <c r="D27" i="3" l="1"/>
  <c r="C27"/>
  <c r="C12" l="1"/>
  <c r="D76" i="40" l="1"/>
  <c r="D67"/>
  <c r="D61"/>
  <c r="C61"/>
  <c r="D56"/>
  <c r="C56"/>
  <c r="D50"/>
  <c r="C50"/>
  <c r="D39"/>
  <c r="C39"/>
  <c r="D35"/>
  <c r="C35"/>
  <c r="D26"/>
  <c r="D20" s="1"/>
  <c r="C26"/>
  <c r="C20" s="1"/>
  <c r="D12"/>
  <c r="C12"/>
  <c r="A6"/>
  <c r="C16" l="1"/>
  <c r="C11" s="1"/>
  <c r="D16"/>
  <c r="D11" s="1"/>
  <c r="C10" i="50" s="1"/>
  <c r="H39" i="10" l="1"/>
  <c r="H36" s="1"/>
  <c r="H32"/>
  <c r="H24"/>
  <c r="H19"/>
  <c r="H17" s="1"/>
  <c r="H14"/>
  <c r="A4" i="39" l="1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F19"/>
  <c r="F17" s="1"/>
  <c r="D19"/>
  <c r="D17" s="1"/>
  <c r="B19"/>
  <c r="B17" s="1"/>
  <c r="F14"/>
  <c r="D14"/>
  <c r="B14"/>
  <c r="F10"/>
  <c r="D10"/>
  <c r="B10"/>
  <c r="D19" i="3"/>
  <c r="C19"/>
  <c r="D16"/>
  <c r="C16"/>
  <c r="D12"/>
  <c r="C10" l="1"/>
  <c r="C26"/>
  <c r="D10"/>
  <c r="B9" i="10"/>
  <c r="D10" i="12"/>
  <c r="D44"/>
  <c r="D26" i="3"/>
  <c r="C10" i="12"/>
  <c r="C44"/>
  <c r="D9" i="10"/>
  <c r="F9"/>
  <c r="C9" i="3" l="1"/>
  <c r="D9"/>
  <c r="C17" i="50" s="1"/>
</calcChain>
</file>

<file path=xl/sharedStrings.xml><?xml version="1.0" encoding="utf-8"?>
<sst xmlns="http://schemas.openxmlformats.org/spreadsheetml/2006/main" count="1135" uniqueCount="711">
  <si>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</si>
  <si>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</si>
  <si>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</si>
  <si>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</si>
  <si>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</si>
  <si>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</si>
  <si>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</si>
  <si>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</si>
  <si>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</si>
  <si>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</si>
  <si>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</si>
  <si>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</si>
  <si>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</si>
  <si>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</si>
  <si>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</si>
  <si>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</si>
  <si>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</si>
  <si>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</si>
  <si>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</si>
  <si>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</si>
  <si>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</si>
  <si>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</si>
  <si>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</si>
  <si>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</si>
  <si>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</si>
  <si>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</si>
  <si>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</si>
  <si>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</si>
  <si>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</si>
  <si>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</si>
  <si>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</si>
  <si>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</si>
  <si>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</si>
  <si>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</si>
  <si>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</si>
  <si>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</si>
  <si>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</si>
  <si>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</si>
  <si>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</si>
  <si>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</si>
  <si>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</si>
  <si>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</si>
  <si>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</si>
  <si>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</si>
  <si>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</si>
  <si>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</si>
  <si>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</si>
  <si>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</si>
  <si>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</si>
  <si>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</si>
  <si>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</si>
  <si>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</si>
  <si>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</si>
  <si>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</si>
  <si>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</si>
  <si>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</si>
  <si>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</si>
  <si>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</si>
  <si>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</si>
  <si>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</si>
  <si>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</si>
  <si>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</si>
  <si>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</si>
  <si>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</si>
  <si>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</si>
  <si>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</si>
  <si>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</si>
  <si>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</si>
  <si>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</si>
  <si>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</si>
  <si>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</si>
  <si>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</si>
  <si>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</si>
  <si>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</si>
  <si>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</si>
  <si>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</si>
  <si>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</si>
  <si>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</si>
  <si>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</si>
  <si>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</si>
  <si>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</si>
  <si>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</si>
  <si>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</si>
  <si>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</si>
  <si>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</si>
  <si>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</si>
  <si>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</si>
  <si>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</si>
  <si>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</si>
  <si>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</si>
  <si>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</si>
  <si>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</si>
  <si>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</si>
  <si>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</si>
  <si>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</si>
  <si>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</si>
  <si>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</si>
  <si>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</si>
  <si>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</si>
  <si>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</si>
  <si>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</si>
  <si>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</si>
  <si>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</si>
  <si>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</si>
  <si>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</si>
  <si>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</si>
  <si>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</si>
  <si>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</si>
  <si>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</si>
  <si>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</si>
  <si>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</si>
  <si>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</si>
  <si>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</si>
  <si>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</si>
  <si>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</si>
  <si>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</si>
  <si>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</si>
  <si>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</si>
  <si>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</si>
  <si>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</si>
  <si>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</si>
  <si>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</si>
  <si>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</si>
  <si>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</si>
  <si>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</si>
  <si>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</si>
  <si>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</si>
  <si>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</si>
  <si>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</si>
  <si>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</si>
  <si>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</si>
  <si>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</si>
  <si>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</si>
  <si>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</si>
  <si>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</si>
  <si>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</si>
  <si>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</si>
  <si>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</si>
  <si>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</si>
  <si>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</si>
  <si>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</si>
  <si>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</si>
  <si>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</si>
  <si>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</si>
  <si>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</si>
  <si>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</si>
  <si>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</si>
  <si>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</si>
  <si>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</si>
  <si>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</si>
  <si>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</si>
  <si>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</si>
  <si>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</si>
  <si>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</si>
  <si>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</si>
  <si>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</si>
  <si>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</si>
  <si>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</si>
  <si>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</si>
  <si>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</si>
  <si>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</si>
  <si>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</si>
  <si>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</si>
  <si>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</si>
  <si>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</si>
  <si>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</si>
  <si>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</si>
  <si>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</si>
  <si>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</si>
  <si>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</si>
  <si>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</si>
  <si>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</si>
  <si>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</si>
  <si>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</si>
  <si>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</si>
  <si>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</si>
  <si>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</si>
  <si>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</si>
  <si>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</si>
  <si>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</si>
  <si>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</si>
  <si>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</si>
  <si>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</si>
  <si>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</si>
  <si>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</si>
  <si>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</si>
  <si>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</si>
  <si>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</si>
  <si>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</si>
  <si>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</si>
  <si>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</si>
  <si>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</si>
  <si>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</si>
  <si>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</si>
  <si>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</si>
  <si>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</si>
  <si>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</si>
  <si>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</si>
  <si>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</si>
  <si>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</si>
  <si>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</si>
  <si>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</si>
  <si>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</si>
  <si>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</si>
  <si>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</si>
  <si>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</si>
  <si>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</si>
  <si>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</si>
  <si>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</si>
  <si>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</si>
  <si>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</si>
  <si>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</si>
  <si>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</si>
  <si>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</si>
  <si>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</si>
  <si>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</si>
  <si>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</si>
  <si>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</si>
  <si>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</si>
  <si>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</si>
  <si>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</si>
  <si>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</si>
  <si>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</si>
  <si>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</si>
  <si>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</si>
  <si>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</si>
  <si>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</si>
  <si>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</si>
  <si>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</si>
  <si>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</si>
  <si>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</si>
  <si>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</si>
  <si>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</si>
  <si>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</si>
  <si>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</si>
  <si>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</si>
  <si>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</si>
  <si>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</si>
  <si>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</si>
  <si>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</si>
  <si>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</si>
  <si>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</si>
  <si>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</si>
  <si>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</si>
  <si>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</si>
  <si>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</si>
  <si>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</si>
  <si>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</si>
  <si>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</si>
  <si>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</si>
  <si>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</si>
  <si>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</si>
  <si>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</si>
  <si>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</si>
  <si>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</si>
  <si>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</si>
  <si>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</si>
  <si>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</si>
  <si>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</si>
  <si>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</si>
  <si>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</si>
  <si>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</si>
  <si>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</si>
  <si>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</si>
  <si>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</si>
  <si>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</si>
  <si>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</si>
  <si>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</si>
  <si>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</si>
  <si>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</si>
  <si>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</si>
  <si>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</si>
  <si>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</si>
  <si>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</si>
  <si>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</si>
  <si>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</si>
  <si>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</si>
  <si>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</si>
  <si>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</si>
  <si>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</si>
  <si>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</si>
  <si>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</si>
  <si>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</si>
  <si>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</si>
  <si>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</si>
  <si>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</si>
  <si>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</si>
  <si>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</si>
  <si>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</si>
  <si>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</si>
  <si>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</si>
  <si>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</si>
  <si>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</si>
  <si>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</si>
  <si>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</si>
  <si>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</si>
  <si>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</si>
  <si>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</si>
  <si>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</si>
  <si>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</si>
  <si>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</si>
  <si>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</si>
  <si>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</si>
  <si>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</si>
  <si>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</si>
  <si>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</si>
  <si>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</si>
  <si>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</si>
  <si>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</si>
  <si>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</si>
  <si>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</si>
  <si>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</si>
  <si>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</si>
  <si>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</si>
  <si>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</si>
  <si>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</si>
  <si>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</si>
  <si>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</si>
  <si>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</si>
  <si>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</si>
  <si>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</si>
  <si>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</si>
  <si>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</si>
  <si>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</si>
  <si>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</si>
  <si>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</si>
  <si>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</si>
  <si>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</si>
  <si>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</si>
  <si>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</si>
  <si>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</si>
  <si>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</si>
  <si>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</si>
  <si>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</si>
  <si>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</si>
  <si>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</si>
  <si>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</si>
  <si>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</si>
  <si>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</si>
  <si>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</si>
  <si>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</si>
  <si>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</si>
  <si>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</si>
  <si>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</si>
  <si>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</si>
  <si>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</si>
  <si>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</si>
  <si>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</si>
  <si>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</si>
  <si>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</si>
  <si>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</si>
  <si>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</si>
  <si>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</si>
  <si>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</si>
  <si>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</si>
  <si>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</si>
  <si>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</si>
  <si>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</si>
  <si>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</si>
  <si>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</si>
  <si>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</si>
  <si>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</si>
  <si>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</si>
  <si>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</si>
  <si>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</si>
  <si>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</si>
  <si>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</si>
  <si>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</si>
  <si>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</si>
  <si>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</si>
  <si>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</si>
  <si>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</si>
  <si>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</si>
  <si>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</si>
  <si>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</si>
  <si>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</si>
  <si>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</si>
  <si>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</si>
  <si>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</si>
  <si>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</si>
  <si>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</si>
  <si>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</si>
  <si>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</si>
  <si>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</si>
  <si>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</si>
  <si>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</si>
  <si>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</si>
  <si>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</si>
  <si>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</si>
  <si>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</si>
  <si>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</si>
  <si>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</si>
  <si>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</si>
  <si>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</si>
  <si>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</si>
  <si>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</si>
  <si>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</si>
  <si>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</si>
  <si>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</si>
  <si>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</si>
  <si>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</si>
  <si>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</si>
  <si>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</si>
  <si>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</si>
  <si>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</si>
  <si>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</si>
  <si>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</si>
  <si>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</si>
  <si>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</si>
  <si>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</si>
  <si>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</si>
  <si>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</si>
  <si>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</si>
  <si>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</si>
  <si>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</si>
  <si>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</si>
  <si>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</si>
  <si>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</si>
  <si>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</si>
  <si>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</si>
  <si>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</si>
  <si>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</si>
  <si>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</si>
  <si>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</si>
  <si>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</si>
  <si>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</si>
  <si>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</si>
  <si>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</si>
  <si>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</si>
  <si>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</si>
  <si>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</si>
  <si>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</si>
  <si>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</si>
  <si>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</si>
  <si>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</si>
  <si>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</si>
  <si>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</si>
  <si>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</si>
  <si>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</si>
  <si>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</si>
  <si>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</si>
  <si>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</si>
  <si>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</si>
  <si>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</si>
  <si>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</si>
  <si>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</si>
  <si>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</si>
  <si>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</si>
  <si>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</si>
  <si>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</si>
  <si>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</si>
  <si>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</si>
  <si>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</si>
  <si>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</si>
  <si>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</si>
  <si>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</si>
  <si>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</si>
  <si>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</si>
  <si>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</si>
  <si>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</si>
  <si>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</si>
  <si>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</si>
  <si>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</si>
  <si>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</si>
  <si>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</si>
  <si>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</si>
  <si>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</si>
  <si>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</si>
  <si>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</si>
  <si>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</si>
  <si>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</si>
  <si>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</si>
  <si>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</si>
  <si>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</si>
  <si>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</si>
  <si>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03/30/2019-04/30/2019</t>
  </si>
  <si>
    <t>დავით თარხან მოურავი,ირმა ინაშვილი–საქართველოს პატრიოტთა ალიანსი</t>
  </si>
  <si>
    <t>იჯარა</t>
  </si>
  <si>
    <t>სასტუმროს მომსახურება</t>
  </si>
  <si>
    <t>01007012832</t>
  </si>
  <si>
    <t>01027031941</t>
  </si>
  <si>
    <t>62004024132</t>
  </si>
  <si>
    <t>18001022535</t>
  </si>
  <si>
    <t>01017008686</t>
  </si>
  <si>
    <t>01006013901</t>
  </si>
  <si>
    <t>01011004079</t>
  </si>
  <si>
    <t>01022000013</t>
  </si>
  <si>
    <t>01027026718</t>
  </si>
  <si>
    <t>01036001246</t>
  </si>
  <si>
    <t>18001036753</t>
  </si>
  <si>
    <t>60001016853</t>
  </si>
  <si>
    <t>01008050980</t>
  </si>
  <si>
    <t>01030003972</t>
  </si>
  <si>
    <t>01006013344</t>
  </si>
  <si>
    <t>01009007982</t>
  </si>
  <si>
    <t>61006014099</t>
  </si>
  <si>
    <t>01011045443</t>
  </si>
  <si>
    <t>61001008418</t>
  </si>
  <si>
    <t>01017049975</t>
  </si>
  <si>
    <t>01019077398</t>
  </si>
  <si>
    <t>62004025539</t>
  </si>
  <si>
    <t>61002009627</t>
  </si>
  <si>
    <t>01017051755</t>
  </si>
  <si>
    <t>35001122162</t>
  </si>
  <si>
    <t>46001023733</t>
  </si>
  <si>
    <t>41001030799</t>
  </si>
  <si>
    <t>01011084649</t>
  </si>
  <si>
    <t>01024002005</t>
  </si>
  <si>
    <t>24001002325</t>
  </si>
  <si>
    <t>01015014703</t>
  </si>
  <si>
    <t>25001043877</t>
  </si>
  <si>
    <t>01017029966</t>
  </si>
  <si>
    <t>01010020121</t>
  </si>
  <si>
    <t>07001041307</t>
  </si>
  <si>
    <t>01020005754</t>
  </si>
  <si>
    <t>61002008088</t>
  </si>
  <si>
    <t>34001007684</t>
  </si>
  <si>
    <t>01011055203</t>
  </si>
  <si>
    <t>11001001166</t>
  </si>
  <si>
    <t>01019029740</t>
  </si>
  <si>
    <t>01027062408</t>
  </si>
  <si>
    <t>19001002759</t>
  </si>
  <si>
    <t>38001010926</t>
  </si>
  <si>
    <t>01013007821</t>
  </si>
  <si>
    <t>01017041111</t>
  </si>
  <si>
    <t>60003006490</t>
  </si>
  <si>
    <t>01027013443</t>
  </si>
  <si>
    <t>47001005158</t>
  </si>
  <si>
    <t>ნონა</t>
  </si>
  <si>
    <t>ბერუაშვილი</t>
  </si>
  <si>
    <t>ნოდარი</t>
  </si>
  <si>
    <t>ამაშუკელი</t>
  </si>
  <si>
    <t>დათა</t>
  </si>
  <si>
    <t>აკობია</t>
  </si>
  <si>
    <t>ბექა</t>
  </si>
  <si>
    <t>ფერაძე</t>
  </si>
  <si>
    <t>კახაბერ</t>
  </si>
  <si>
    <t>ღირსიაშვილი</t>
  </si>
  <si>
    <t>დავითი</t>
  </si>
  <si>
    <t>ოქროპირიძე</t>
  </si>
  <si>
    <t>გიორგი</t>
  </si>
  <si>
    <t>ბეჟანიშვილი</t>
  </si>
  <si>
    <t xml:space="preserve">დავით </t>
  </si>
  <si>
    <t>თარხან-მოურავი</t>
  </si>
  <si>
    <t>ქეთევან</t>
  </si>
  <si>
    <t>მეგი</t>
  </si>
  <si>
    <t>გაფრინდაშვილი</t>
  </si>
  <si>
    <t>დავით</t>
  </si>
  <si>
    <t>გველუკაშვილი</t>
  </si>
  <si>
    <t>ბესიკ</t>
  </si>
  <si>
    <t>ტაბატაძე</t>
  </si>
  <si>
    <t>ლალი</t>
  </si>
  <si>
    <t>ნებიერიძე</t>
  </si>
  <si>
    <t>სალომე</t>
  </si>
  <si>
    <t>ჩხობაძე</t>
  </si>
  <si>
    <t>ნიკა</t>
  </si>
  <si>
    <t>თათრიშვილი</t>
  </si>
  <si>
    <t>ზურაბ</t>
  </si>
  <si>
    <t>ვაჟა</t>
  </si>
  <si>
    <t>ოთარაშვილი</t>
  </si>
  <si>
    <t>გივი</t>
  </si>
  <si>
    <t>ქურციკიძე</t>
  </si>
  <si>
    <t>მანანა</t>
  </si>
  <si>
    <t>აბუსერიძე</t>
  </si>
  <si>
    <t>დარეჯან</t>
  </si>
  <si>
    <t>შენგელია</t>
  </si>
  <si>
    <t>მიხეილ</t>
  </si>
  <si>
    <t>ქვარიანი</t>
  </si>
  <si>
    <t>ბუზალაძე</t>
  </si>
  <si>
    <t>ლევანი</t>
  </si>
  <si>
    <t>როსტოევი</t>
  </si>
  <si>
    <t>ნიკოლავა</t>
  </si>
  <si>
    <t>ხათუნა</t>
  </si>
  <si>
    <t>ცეცხლაძე</t>
  </si>
  <si>
    <t>ელენე</t>
  </si>
  <si>
    <t>დავითიშვილი</t>
  </si>
  <si>
    <t>ლაშა</t>
  </si>
  <si>
    <t>თაბუკაშვილი</t>
  </si>
  <si>
    <t>ქავთარაძე</t>
  </si>
  <si>
    <t>ცქიფურიშვილი</t>
  </si>
  <si>
    <t>თამაზი</t>
  </si>
  <si>
    <t>ნასიროვი</t>
  </si>
  <si>
    <t>მურადი</t>
  </si>
  <si>
    <t>ძაძამია</t>
  </si>
  <si>
    <t>ასლან</t>
  </si>
  <si>
    <t>ოთიაშვილი</t>
  </si>
  <si>
    <t>ნათია</t>
  </si>
  <si>
    <t>ხაჩიძე</t>
  </si>
  <si>
    <t>ნესტანი</t>
  </si>
  <si>
    <t>ცქიტიშვილი</t>
  </si>
  <si>
    <t>ირინე</t>
  </si>
  <si>
    <t>სოფიანიდი</t>
  </si>
  <si>
    <t>ლანდა</t>
  </si>
  <si>
    <t>ალვარიან</t>
  </si>
  <si>
    <t>ფრიდონი</t>
  </si>
  <si>
    <t>ბრეგვაძე</t>
  </si>
  <si>
    <t>ტარიელ</t>
  </si>
  <si>
    <t>მამულაიშვილი</t>
  </si>
  <si>
    <t>გურამი</t>
  </si>
  <si>
    <t>ბაკურაძე</t>
  </si>
  <si>
    <t>ზაურ</t>
  </si>
  <si>
    <t>ხაინდრავა</t>
  </si>
  <si>
    <t>სოსო</t>
  </si>
  <si>
    <t>ბარათაშვილი</t>
  </si>
  <si>
    <t>გოგოლაძე</t>
  </si>
  <si>
    <t>ონიანი</t>
  </si>
  <si>
    <t>ბეჟან</t>
  </si>
  <si>
    <t>გუნავა</t>
  </si>
  <si>
    <t>კახაბერი</t>
  </si>
  <si>
    <t>ჭიტაძე</t>
  </si>
  <si>
    <t>ნუგზარ</t>
  </si>
  <si>
    <t>მეზვრიშვილი</t>
  </si>
  <si>
    <t>ანა</t>
  </si>
  <si>
    <t>კალანდაძე</t>
  </si>
  <si>
    <t>გოჩა</t>
  </si>
  <si>
    <t>თევდორაძე</t>
  </si>
  <si>
    <t>.</t>
  </si>
  <si>
    <t>თიბისი</t>
  </si>
  <si>
    <t>GE67TB7002836080100009</t>
  </si>
  <si>
    <t>GE32TB7000028365800001</t>
  </si>
  <si>
    <t>სეიფი</t>
  </si>
  <si>
    <t>თბილისი</t>
  </si>
  <si>
    <t>01.15.04.020.004</t>
  </si>
  <si>
    <t>20/03/2017-20/05/2021</t>
  </si>
  <si>
    <t>496კვ.მ</t>
  </si>
  <si>
    <t>2200აშშ დოლარის ექვივალენტი</t>
  </si>
  <si>
    <t>402003318</t>
  </si>
  <si>
    <t>შპს კასს ჰოტელს</t>
  </si>
  <si>
    <t>01/05/2017-01/04/2021</t>
  </si>
  <si>
    <t>160კვ.მ</t>
  </si>
  <si>
    <t>1300აშშ დოლარის ექვივალენტი</t>
  </si>
  <si>
    <t>20/03/2017-05/04/2021</t>
  </si>
  <si>
    <t>170კვ.მ</t>
  </si>
  <si>
    <t>1400აშშ დოლარის ექვივალენტი</t>
  </si>
  <si>
    <t>01/10/2017-01/04/2021</t>
  </si>
  <si>
    <t>165კვ.მ</t>
  </si>
  <si>
    <t>1000აშშ დოლარის ექვივალენტი</t>
  </si>
  <si>
    <t>საგარეჯო</t>
  </si>
  <si>
    <t>55.12.76.022</t>
  </si>
  <si>
    <t>143 კვ.</t>
  </si>
  <si>
    <t>36001033813</t>
  </si>
  <si>
    <t>მარიამი მჭედლიშვილი</t>
  </si>
  <si>
    <t>რუსთავი</t>
  </si>
  <si>
    <t>02.04.03.010.01.021</t>
  </si>
  <si>
    <t>47.92 კვ.</t>
  </si>
  <si>
    <t>35001027564</t>
  </si>
  <si>
    <t>მალხაზი პასიკაშვილი</t>
  </si>
  <si>
    <t>ქუთაისი</t>
  </si>
  <si>
    <t>03.03.04.030.01.014</t>
  </si>
  <si>
    <t>35.90 კვ.</t>
  </si>
  <si>
    <t>60002004144</t>
  </si>
  <si>
    <t>ავთანდილ დოღონაძე</t>
  </si>
  <si>
    <t>საკუთრება</t>
  </si>
  <si>
    <t>ვენი</t>
  </si>
  <si>
    <t>TOYOTA</t>
  </si>
  <si>
    <t>NOAH</t>
  </si>
  <si>
    <t>TT487SS</t>
  </si>
  <si>
    <t xml:space="preserve">                        7/12/2017</t>
  </si>
  <si>
    <t>ჰეტჩბეკი</t>
  </si>
  <si>
    <t>VOLKSWAGEN</t>
  </si>
  <si>
    <t>POLO</t>
  </si>
  <si>
    <t>WW748HH</t>
  </si>
  <si>
    <t>მაღალი გამავლობის</t>
  </si>
  <si>
    <t>MITSUBISHI</t>
  </si>
  <si>
    <t xml:space="preserve">MONTERO </t>
  </si>
  <si>
    <t>QQ764QC</t>
  </si>
  <si>
    <t>WW742HH</t>
  </si>
  <si>
    <t>მსუბუქი ავტომანქანა</t>
  </si>
  <si>
    <t xml:space="preserve">TOYOTA </t>
  </si>
  <si>
    <t>SEQUOIA</t>
  </si>
  <si>
    <t>SP 728 - SP</t>
  </si>
  <si>
    <t>სსიპ - დაცვის პოლიციის დეპარტამენტი</t>
  </si>
  <si>
    <t>NISSAN</t>
  </si>
  <si>
    <t>ARMADA</t>
  </si>
  <si>
    <t>SP 720 - SP</t>
  </si>
  <si>
    <t>SP 738 - SP</t>
  </si>
  <si>
    <t>მსუბუქი მაღალი გამავლობის</t>
  </si>
  <si>
    <t>MERCEDES-BENZ</t>
  </si>
  <si>
    <t>ML 520</t>
  </si>
  <si>
    <t>XMX001</t>
  </si>
  <si>
    <t>01019012478</t>
  </si>
  <si>
    <t>არჩილ მჭედლიშვილი</t>
  </si>
  <si>
    <t>სედანი</t>
  </si>
  <si>
    <t>BMW</t>
  </si>
  <si>
    <t>RGR752</t>
  </si>
  <si>
    <t>01005038786</t>
  </si>
  <si>
    <t>იოსებ ალიმბარაშვილი</t>
  </si>
  <si>
    <t xml:space="preserve">შპს ,,გაბი’’ </t>
  </si>
  <si>
    <t>32.10.07.034.01.500</t>
  </si>
  <si>
    <t>ზესტაფონი</t>
  </si>
  <si>
    <t>70 კვ.</t>
  </si>
  <si>
    <t>ნადეჟდა პეტროსიან</t>
  </si>
  <si>
    <t>ახალქალაქი</t>
  </si>
  <si>
    <t>150კვ.მ</t>
  </si>
  <si>
    <t>63.18.36.055</t>
  </si>
  <si>
    <t>05.04.2019-20.05.2019</t>
  </si>
  <si>
    <t>01.04.2019-01.07.2019</t>
  </si>
  <si>
    <t>წინასწაარ გადახდილი საშემოსავლო</t>
  </si>
  <si>
    <t xml:space="preserve">წინასწაარ გადახდილი საპენსიო </t>
  </si>
  <si>
    <t>საარჩევნო, სააგიტაციო, სარეკლამო ფლაერის დარიგება.ხელში დასაჭერი სარეკლამო ფურცელის დარიგება.9 აპრილს ქუთაისში ღონისძიების ორგანიზება.</t>
  </si>
  <si>
    <t>24001022358</t>
  </si>
  <si>
    <t>0104970202</t>
  </si>
  <si>
    <t>ნინო</t>
  </si>
  <si>
    <t>ბექაური</t>
  </si>
  <si>
    <t>ირინა</t>
  </si>
  <si>
    <t>თვაური</t>
  </si>
  <si>
    <t>შპს დგარი</t>
  </si>
  <si>
    <t>406145817</t>
  </si>
  <si>
    <t>პ/გ საქართველოს პატრიოტთა ალიანსი</t>
  </si>
  <si>
    <t>შპს ტორი პლუსი</t>
  </si>
  <si>
    <t>ბეჭდური რეკლამი ხარჯი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</si>
</sst>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  <charset val="204"/>
    </font>
    <font>
      <sz val="9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9"/>
      <name val="Arial"/>
      <family val="2"/>
    </font>
    <font>
      <sz val="12"/>
      <name val="Arial"/>
      <family val="2"/>
      <charset val="204"/>
    </font>
    <font>
      <sz val="10"/>
      <color rgb="FF000000"/>
      <name val="Pg-1fff"/>
    </font>
    <font>
      <sz val="10"/>
      <color rgb="FF000000"/>
      <name val="Sylfae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0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9" xfId="2" applyFont="1" applyFill="1" applyBorder="1" applyAlignment="1" applyProtection="1">
      <alignment horizontal="left" vertical="top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3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2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0" xfId="9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0" xfId="0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0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0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39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0" xfId="3" applyFont="1" applyBorder="1" applyAlignment="1">
      <alignment horizontal="center" vertical="center"/>
    </xf>
    <xf numFmtId="4" fontId="35" fillId="0" borderId="0" xfId="0" applyNumberFormat="1" applyFont="1" applyAlignment="1">
      <alignment horizontal="right"/>
    </xf>
    <xf numFmtId="3" fontId="17" fillId="5" borderId="0" xfId="1" applyNumberFormat="1" applyFont="1" applyFill="1" applyAlignment="1" applyProtection="1">
      <alignment vertical="center"/>
    </xf>
    <xf numFmtId="4" fontId="35" fillId="0" borderId="1" xfId="0" applyNumberFormat="1" applyFont="1" applyBorder="1" applyAlignment="1">
      <alignment horizontal="right"/>
    </xf>
    <xf numFmtId="0" fontId="0" fillId="0" borderId="1" xfId="0" applyBorder="1"/>
    <xf numFmtId="0" fontId="37" fillId="0" borderId="1" xfId="0" applyFont="1" applyBorder="1"/>
    <xf numFmtId="0" fontId="38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/>
    <xf numFmtId="0" fontId="37" fillId="0" borderId="1" xfId="0" applyNumberFormat="1" applyFont="1" applyBorder="1"/>
    <xf numFmtId="0" fontId="37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24" fillId="2" borderId="1" xfId="2" applyFont="1" applyFill="1" applyBorder="1" applyAlignment="1" applyProtection="1">
      <alignment horizontal="center" vertical="top" wrapText="1"/>
      <protection locked="0"/>
    </xf>
    <xf numFmtId="0" fontId="27" fillId="2" borderId="1" xfId="5" applyFont="1" applyFill="1" applyBorder="1" applyAlignment="1" applyProtection="1">
      <alignment wrapText="1"/>
      <protection locked="0"/>
    </xf>
    <xf numFmtId="0" fontId="39" fillId="2" borderId="1" xfId="0" applyFont="1" applyFill="1" applyBorder="1" applyAlignment="1">
      <alignment horizontal="left"/>
    </xf>
    <xf numFmtId="1" fontId="26" fillId="2" borderId="1" xfId="2" applyNumberFormat="1" applyFont="1" applyFill="1" applyBorder="1" applyAlignment="1" applyProtection="1">
      <alignment horizontal="center" vertical="top" wrapText="1"/>
    </xf>
    <xf numFmtId="14" fontId="27" fillId="2" borderId="1" xfId="5" applyNumberFormat="1" applyFont="1" applyFill="1" applyBorder="1" applyAlignment="1" applyProtection="1">
      <alignment wrapText="1"/>
      <protection locked="0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0" fontId="17" fillId="2" borderId="1" xfId="0" applyFont="1" applyFill="1" applyBorder="1" applyProtection="1">
      <protection locked="0"/>
    </xf>
    <xf numFmtId="49" fontId="39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9" fillId="2" borderId="1" xfId="4" applyFont="1" applyFill="1" applyBorder="1" applyAlignment="1" applyProtection="1">
      <alignment vertical="center" wrapText="1"/>
      <protection locked="0"/>
    </xf>
    <xf numFmtId="14" fontId="27" fillId="0" borderId="1" xfId="5" applyNumberFormat="1" applyFont="1" applyBorder="1" applyAlignment="1" applyProtection="1">
      <alignment horizontal="right" wrapText="1"/>
      <protection locked="0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9" fillId="0" borderId="1" xfId="4" applyFont="1" applyBorder="1" applyAlignment="1" applyProtection="1">
      <alignment horizontal="right" vertical="center" wrapText="1"/>
      <protection locked="0"/>
    </xf>
    <xf numFmtId="49" fontId="19" fillId="0" borderId="1" xfId="4" applyNumberFormat="1" applyFont="1" applyBorder="1" applyAlignment="1" applyProtection="1">
      <alignment horizontal="left" vertical="center" wrapText="1"/>
      <protection locked="0"/>
    </xf>
    <xf numFmtId="0" fontId="4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9" fillId="2" borderId="1" xfId="15" applyFont="1" applyFill="1" applyBorder="1" applyAlignment="1" applyProtection="1">
      <alignment horizontal="left" vertical="center" wrapText="1"/>
      <protection locked="0"/>
    </xf>
    <xf numFmtId="0" fontId="19" fillId="2" borderId="1" xfId="15" applyFont="1" applyFill="1" applyBorder="1" applyAlignment="1" applyProtection="1">
      <alignment horizontal="center" vertical="center" wrapText="1"/>
      <protection locked="0"/>
    </xf>
    <xf numFmtId="0" fontId="19" fillId="2" borderId="1" xfId="15" applyFont="1" applyFill="1" applyBorder="1" applyAlignment="1" applyProtection="1">
      <alignment vertical="center" wrapText="1"/>
      <protection locked="0"/>
    </xf>
    <xf numFmtId="14" fontId="19" fillId="2" borderId="1" xfId="15" applyNumberFormat="1" applyFont="1" applyFill="1" applyBorder="1" applyAlignment="1" applyProtection="1">
      <alignment vertical="center" wrapText="1"/>
      <protection locked="0"/>
    </xf>
    <xf numFmtId="49" fontId="19" fillId="2" borderId="1" xfId="15" applyNumberFormat="1" applyFont="1" applyFill="1" applyBorder="1" applyAlignment="1" applyProtection="1">
      <alignment horizontal="left" vertical="center" wrapText="1"/>
      <protection locked="0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left"/>
    </xf>
    <xf numFmtId="0" fontId="42" fillId="0" borderId="0" xfId="0" applyFont="1"/>
    <xf numFmtId="0" fontId="44" fillId="0" borderId="1" xfId="15" applyFont="1" applyBorder="1" applyAlignment="1" applyProtection="1">
      <alignment horizontal="center" vertical="center" wrapText="1"/>
      <protection locked="0"/>
    </xf>
    <xf numFmtId="0" fontId="41" fillId="0" borderId="1" xfId="0" applyFont="1" applyBorder="1"/>
    <xf numFmtId="0" fontId="43" fillId="0" borderId="1" xfId="0" applyFont="1" applyBorder="1"/>
    <xf numFmtId="3" fontId="3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5" xfId="1" applyFont="1" applyFill="1" applyBorder="1" applyAlignment="1" applyProtection="1">
      <alignment horizontal="left" vertical="center" wrapText="1" indent="1"/>
    </xf>
    <xf numFmtId="3" fontId="22" fillId="2" borderId="1" xfId="1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35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wrapText="1"/>
    </xf>
    <xf numFmtId="0" fontId="37" fillId="0" borderId="1" xfId="1" applyFont="1" applyFill="1" applyBorder="1" applyAlignment="1" applyProtection="1">
      <alignment horizontal="left" vertical="center" wrapText="1" indent="1"/>
    </xf>
    <xf numFmtId="49" fontId="35" fillId="0" borderId="1" xfId="0" applyNumberFormat="1" applyFont="1" applyBorder="1" applyAlignment="1">
      <alignment horizontal="left"/>
    </xf>
    <xf numFmtId="0" fontId="0" fillId="2" borderId="1" xfId="0" applyFill="1" applyBorder="1"/>
    <xf numFmtId="0" fontId="17" fillId="2" borderId="1" xfId="0" applyFont="1" applyFill="1" applyBorder="1" applyAlignment="1" applyProtection="1">
      <alignment wrapText="1"/>
    </xf>
    <xf numFmtId="0" fontId="45" fillId="0" borderId="1" xfId="1" applyFont="1" applyFill="1" applyBorder="1" applyAlignment="1" applyProtection="1">
      <alignment horizontal="center" vertical="center" wrapText="1"/>
    </xf>
    <xf numFmtId="4" fontId="35" fillId="2" borderId="1" xfId="0" applyNumberFormat="1" applyFont="1" applyFill="1" applyBorder="1" applyAlignment="1">
      <alignment horizontal="right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71</xdr:row>
      <xdr:rowOff>171450</xdr:rowOff>
    </xdr:from>
    <xdr:to>
      <xdr:col>2</xdr:col>
      <xdr:colOff>1495425</xdr:colOff>
      <xdr:row>71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4" name="Straight Connector 1"/>
        <xdr:cNvCxnSpPr/>
      </xdr:nvCxnSpPr>
      <xdr:spPr>
        <a:xfrm>
          <a:off x="295275" y="85248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5" name="Straight Connector 2"/>
        <xdr:cNvCxnSpPr/>
      </xdr:nvCxnSpPr>
      <xdr:spPr>
        <a:xfrm>
          <a:off x="3695700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SheetLayoutView="100" workbookViewId="0">
      <selection activeCell="F13" sqref="F13"/>
    </sheetView>
  </sheetViews>
  <sheetFormatPr defaultRowHeight="15"/>
  <cols>
    <col min="1" max="1" width="6.28515625" style="254" bestFit="1" customWidth="1"/>
    <col min="2" max="2" width="13.140625" style="254" customWidth="1"/>
    <col min="3" max="3" width="17.85546875" style="254" customWidth="1"/>
    <col min="4" max="4" width="15.140625" style="254" customWidth="1"/>
    <col min="5" max="5" width="24.5703125" style="254" customWidth="1"/>
    <col min="6" max="8" width="19.140625" style="255" customWidth="1"/>
    <col min="9" max="9" width="16.42578125" style="254" bestFit="1" customWidth="1"/>
    <col min="10" max="10" width="17.42578125" style="254" customWidth="1"/>
    <col min="11" max="11" width="13.140625" style="254" bestFit="1" customWidth="1"/>
    <col min="12" max="12" width="15.28515625" style="254" customWidth="1"/>
    <col min="13" max="16384" width="9.140625" style="254"/>
  </cols>
  <sheetData>
    <row r="1" spans="1:12" s="265" customFormat="1">
      <c r="A1" s="332" t="s">
        <v>289</v>
      </c>
      <c r="B1" s="319"/>
      <c r="C1" s="319"/>
      <c r="D1" s="319"/>
      <c r="E1" s="320"/>
      <c r="F1" s="314"/>
      <c r="G1" s="320"/>
      <c r="H1" s="331"/>
      <c r="I1" s="319"/>
      <c r="J1" s="320"/>
      <c r="K1" s="320"/>
      <c r="L1" s="330" t="s">
        <v>97</v>
      </c>
    </row>
    <row r="2" spans="1:12" s="265" customFormat="1">
      <c r="A2" s="329" t="s">
        <v>128</v>
      </c>
      <c r="B2" s="319"/>
      <c r="C2" s="319"/>
      <c r="D2" s="319"/>
      <c r="E2" s="320"/>
      <c r="F2" s="314"/>
      <c r="G2" s="320"/>
      <c r="H2" s="328"/>
      <c r="I2" s="319"/>
      <c r="J2" s="320"/>
      <c r="K2" s="320"/>
      <c r="L2" s="390" t="s">
        <v>475</v>
      </c>
    </row>
    <row r="3" spans="1:12" s="265" customFormat="1">
      <c r="A3" s="327"/>
      <c r="B3" s="319"/>
      <c r="C3" s="326"/>
      <c r="D3" s="325"/>
      <c r="E3" s="320"/>
      <c r="F3" s="324"/>
      <c r="G3" s="320"/>
      <c r="H3" s="320"/>
      <c r="I3" s="314"/>
      <c r="J3" s="319"/>
      <c r="K3" s="319"/>
      <c r="L3" s="318"/>
    </row>
    <row r="4" spans="1:12" s="265" customFormat="1">
      <c r="A4" s="353" t="s">
        <v>257</v>
      </c>
      <c r="B4" s="314"/>
      <c r="C4" s="314"/>
      <c r="D4" s="362"/>
      <c r="E4" s="363"/>
      <c r="F4" s="321"/>
      <c r="G4" s="320"/>
      <c r="H4" s="364"/>
      <c r="I4" s="363"/>
      <c r="J4" s="319"/>
      <c r="K4" s="320"/>
      <c r="L4" s="318"/>
    </row>
    <row r="5" spans="1:12" s="265" customFormat="1" ht="15.75" thickBot="1">
      <c r="A5" s="365" t="s">
        <v>476</v>
      </c>
      <c r="B5" s="320"/>
      <c r="C5" s="323"/>
      <c r="D5" s="322"/>
      <c r="E5" s="320"/>
      <c r="F5" s="321"/>
      <c r="G5" s="321"/>
      <c r="H5" s="321"/>
      <c r="I5" s="320"/>
      <c r="J5" s="319"/>
      <c r="K5" s="319"/>
      <c r="L5" s="318"/>
    </row>
    <row r="6" spans="1:12" ht="15.75" thickBot="1">
      <c r="A6" s="317"/>
      <c r="B6" s="316"/>
      <c r="C6" s="315"/>
      <c r="D6" s="315"/>
      <c r="E6" s="315"/>
      <c r="F6" s="314"/>
      <c r="G6" s="314"/>
      <c r="H6" s="314"/>
      <c r="I6" s="420" t="s">
        <v>403</v>
      </c>
      <c r="J6" s="421"/>
      <c r="K6" s="422"/>
      <c r="L6" s="313"/>
    </row>
    <row r="7" spans="1:12" s="301" customFormat="1" ht="51.75" thickBot="1">
      <c r="A7" s="312" t="s">
        <v>64</v>
      </c>
      <c r="B7" s="311" t="s">
        <v>129</v>
      </c>
      <c r="C7" s="311" t="s">
        <v>402</v>
      </c>
      <c r="D7" s="310" t="s">
        <v>263</v>
      </c>
      <c r="E7" s="309" t="s">
        <v>401</v>
      </c>
      <c r="F7" s="308" t="s">
        <v>400</v>
      </c>
      <c r="G7" s="307" t="s">
        <v>216</v>
      </c>
      <c r="H7" s="306" t="s">
        <v>213</v>
      </c>
      <c r="I7" s="305" t="s">
        <v>399</v>
      </c>
      <c r="J7" s="304" t="s">
        <v>260</v>
      </c>
      <c r="K7" s="303" t="s">
        <v>217</v>
      </c>
      <c r="L7" s="302" t="s">
        <v>218</v>
      </c>
    </row>
    <row r="8" spans="1:12" s="295" customFormat="1" ht="15.75" thickBot="1">
      <c r="A8" s="299">
        <v>1</v>
      </c>
      <c r="B8" s="298">
        <v>2</v>
      </c>
      <c r="C8" s="300">
        <v>3</v>
      </c>
      <c r="D8" s="300">
        <v>4</v>
      </c>
      <c r="E8" s="299">
        <v>5</v>
      </c>
      <c r="F8" s="298">
        <v>6</v>
      </c>
      <c r="G8" s="300">
        <v>7</v>
      </c>
      <c r="H8" s="298">
        <v>8</v>
      </c>
      <c r="I8" s="299">
        <v>9</v>
      </c>
      <c r="J8" s="298">
        <v>10</v>
      </c>
      <c r="K8" s="297">
        <v>11</v>
      </c>
      <c r="L8" s="296">
        <v>12</v>
      </c>
    </row>
    <row r="9" spans="1:12">
      <c r="A9" s="294">
        <v>1</v>
      </c>
      <c r="B9" s="285"/>
      <c r="C9" s="284"/>
      <c r="D9" s="293"/>
      <c r="E9" s="292"/>
      <c r="F9" s="281"/>
      <c r="G9" s="291"/>
      <c r="H9" s="291"/>
      <c r="I9" s="290"/>
      <c r="J9" s="289"/>
      <c r="K9" s="288"/>
      <c r="L9" s="287"/>
    </row>
    <row r="10" spans="1:12">
      <c r="A10" s="286">
        <v>2</v>
      </c>
      <c r="B10" s="285"/>
      <c r="C10" s="284"/>
      <c r="D10" s="283"/>
      <c r="E10" s="282"/>
      <c r="F10" s="281"/>
      <c r="G10" s="281"/>
      <c r="H10" s="281"/>
      <c r="I10" s="280"/>
      <c r="J10" s="279"/>
      <c r="K10" s="278"/>
      <c r="L10" s="277"/>
    </row>
    <row r="11" spans="1:12">
      <c r="A11" s="286">
        <v>3</v>
      </c>
      <c r="B11" s="285"/>
      <c r="C11" s="284"/>
      <c r="D11" s="283"/>
      <c r="E11" s="282"/>
      <c r="F11" s="321"/>
      <c r="G11" s="281"/>
      <c r="H11" s="281"/>
      <c r="I11" s="280"/>
      <c r="J11" s="279"/>
      <c r="K11" s="278"/>
      <c r="L11" s="277"/>
    </row>
    <row r="12" spans="1:12">
      <c r="A12" s="286">
        <v>4</v>
      </c>
      <c r="B12" s="285"/>
      <c r="C12" s="284"/>
      <c r="D12" s="283"/>
      <c r="E12" s="282"/>
      <c r="F12" s="281"/>
      <c r="G12" s="281"/>
      <c r="H12" s="281"/>
      <c r="I12" s="280"/>
      <c r="J12" s="279"/>
      <c r="K12" s="278"/>
      <c r="L12" s="277"/>
    </row>
    <row r="13" spans="1:12">
      <c r="A13" s="286">
        <v>5</v>
      </c>
      <c r="B13" s="285"/>
      <c r="C13" s="284"/>
      <c r="D13" s="283"/>
      <c r="E13" s="282"/>
      <c r="F13" s="281"/>
      <c r="G13" s="281"/>
      <c r="H13" s="281"/>
      <c r="I13" s="280"/>
      <c r="J13" s="279"/>
      <c r="K13" s="278"/>
      <c r="L13" s="277"/>
    </row>
    <row r="14" spans="1:12">
      <c r="A14" s="286">
        <v>6</v>
      </c>
      <c r="B14" s="285"/>
      <c r="C14" s="284"/>
      <c r="D14" s="283"/>
      <c r="E14" s="282"/>
      <c r="F14" s="281"/>
      <c r="G14" s="281"/>
      <c r="H14" s="281"/>
      <c r="I14" s="280"/>
      <c r="J14" s="279"/>
      <c r="K14" s="278"/>
      <c r="L14" s="277"/>
    </row>
    <row r="15" spans="1:12">
      <c r="A15" s="286">
        <v>7</v>
      </c>
      <c r="B15" s="285"/>
      <c r="C15" s="284"/>
      <c r="D15" s="283"/>
      <c r="E15" s="282"/>
      <c r="F15" s="281"/>
      <c r="G15" s="281"/>
      <c r="H15" s="281"/>
      <c r="I15" s="280"/>
      <c r="J15" s="279"/>
      <c r="K15" s="278"/>
      <c r="L15" s="277"/>
    </row>
    <row r="16" spans="1:12">
      <c r="A16" s="286">
        <v>8</v>
      </c>
      <c r="B16" s="285"/>
      <c r="C16" s="284"/>
      <c r="D16" s="283"/>
      <c r="E16" s="282"/>
      <c r="F16" s="281"/>
      <c r="G16" s="281"/>
      <c r="H16" s="281"/>
      <c r="I16" s="280"/>
      <c r="J16" s="279"/>
      <c r="K16" s="278"/>
      <c r="L16" s="277"/>
    </row>
    <row r="17" spans="1:12">
      <c r="A17" s="286">
        <v>9</v>
      </c>
      <c r="B17" s="285"/>
      <c r="C17" s="284"/>
      <c r="D17" s="283"/>
      <c r="E17" s="282"/>
      <c r="F17" s="281"/>
      <c r="G17" s="281"/>
      <c r="H17" s="281"/>
      <c r="I17" s="280"/>
      <c r="J17" s="279"/>
      <c r="K17" s="278"/>
      <c r="L17" s="277"/>
    </row>
    <row r="18" spans="1:12">
      <c r="A18" s="286">
        <v>10</v>
      </c>
      <c r="B18" s="285"/>
      <c r="C18" s="284"/>
      <c r="D18" s="283"/>
      <c r="E18" s="282"/>
      <c r="F18" s="281"/>
      <c r="G18" s="281"/>
      <c r="H18" s="281"/>
      <c r="I18" s="280"/>
      <c r="J18" s="279"/>
      <c r="K18" s="278"/>
      <c r="L18" s="277"/>
    </row>
    <row r="19" spans="1:12">
      <c r="A19" s="286">
        <v>11</v>
      </c>
      <c r="B19" s="285"/>
      <c r="C19" s="284"/>
      <c r="D19" s="283"/>
      <c r="E19" s="282"/>
      <c r="F19" s="281"/>
      <c r="G19" s="281"/>
      <c r="H19" s="281"/>
      <c r="I19" s="280"/>
      <c r="J19" s="279"/>
      <c r="K19" s="278"/>
      <c r="L19" s="277"/>
    </row>
    <row r="20" spans="1:12">
      <c r="A20" s="286">
        <v>12</v>
      </c>
      <c r="B20" s="285"/>
      <c r="C20" s="284"/>
      <c r="D20" s="283"/>
      <c r="E20" s="282"/>
      <c r="F20" s="281"/>
      <c r="G20" s="281"/>
      <c r="H20" s="281"/>
      <c r="I20" s="280"/>
      <c r="J20" s="279"/>
      <c r="K20" s="278"/>
      <c r="L20" s="277"/>
    </row>
    <row r="21" spans="1:12">
      <c r="A21" s="286">
        <v>13</v>
      </c>
      <c r="B21" s="285"/>
      <c r="C21" s="284"/>
      <c r="D21" s="283"/>
      <c r="E21" s="282"/>
      <c r="F21" s="281"/>
      <c r="G21" s="281"/>
      <c r="H21" s="281"/>
      <c r="I21" s="280"/>
      <c r="J21" s="279"/>
      <c r="K21" s="278"/>
      <c r="L21" s="277"/>
    </row>
    <row r="22" spans="1:12">
      <c r="A22" s="286">
        <v>14</v>
      </c>
      <c r="B22" s="285"/>
      <c r="C22" s="284"/>
      <c r="D22" s="283"/>
      <c r="E22" s="282"/>
      <c r="F22" s="281"/>
      <c r="G22" s="281"/>
      <c r="H22" s="281"/>
      <c r="I22" s="280"/>
      <c r="J22" s="279"/>
      <c r="K22" s="278"/>
      <c r="L22" s="277"/>
    </row>
    <row r="23" spans="1:12">
      <c r="A23" s="286">
        <v>15</v>
      </c>
      <c r="B23" s="285"/>
      <c r="C23" s="284"/>
      <c r="D23" s="283"/>
      <c r="E23" s="282"/>
      <c r="F23" s="281"/>
      <c r="G23" s="281"/>
      <c r="H23" s="281"/>
      <c r="I23" s="280"/>
      <c r="J23" s="279"/>
      <c r="K23" s="278"/>
      <c r="L23" s="277"/>
    </row>
    <row r="24" spans="1:12">
      <c r="A24" s="286">
        <v>16</v>
      </c>
      <c r="B24" s="285"/>
      <c r="C24" s="284"/>
      <c r="D24" s="283"/>
      <c r="E24" s="282"/>
      <c r="F24" s="281"/>
      <c r="G24" s="281"/>
      <c r="H24" s="281"/>
      <c r="I24" s="280"/>
      <c r="J24" s="279"/>
      <c r="K24" s="278"/>
      <c r="L24" s="277"/>
    </row>
    <row r="25" spans="1:12">
      <c r="A25" s="286">
        <v>17</v>
      </c>
      <c r="B25" s="285"/>
      <c r="C25" s="284"/>
      <c r="D25" s="283"/>
      <c r="E25" s="282"/>
      <c r="F25" s="281"/>
      <c r="G25" s="281"/>
      <c r="H25" s="281"/>
      <c r="I25" s="280"/>
      <c r="J25" s="279"/>
      <c r="K25" s="278"/>
      <c r="L25" s="277"/>
    </row>
    <row r="26" spans="1:12">
      <c r="A26" s="286">
        <v>18</v>
      </c>
      <c r="B26" s="285"/>
      <c r="C26" s="284"/>
      <c r="D26" s="283"/>
      <c r="E26" s="282"/>
      <c r="F26" s="281"/>
      <c r="G26" s="281"/>
      <c r="H26" s="281"/>
      <c r="I26" s="280"/>
      <c r="J26" s="279"/>
      <c r="K26" s="278"/>
      <c r="L26" s="277"/>
    </row>
    <row r="27" spans="1:12">
      <c r="A27" s="286">
        <v>19</v>
      </c>
      <c r="B27" s="285"/>
      <c r="C27" s="284"/>
      <c r="D27" s="283"/>
      <c r="E27" s="282"/>
      <c r="F27" s="281"/>
      <c r="G27" s="281"/>
      <c r="H27" s="281"/>
      <c r="I27" s="280"/>
      <c r="J27" s="279"/>
      <c r="K27" s="278"/>
      <c r="L27" s="277"/>
    </row>
    <row r="28" spans="1:12" ht="15.75" thickBot="1">
      <c r="A28" s="276" t="s">
        <v>259</v>
      </c>
      <c r="B28" s="275"/>
      <c r="C28" s="274"/>
      <c r="D28" s="273"/>
      <c r="E28" s="272"/>
      <c r="F28" s="271"/>
      <c r="G28" s="271"/>
      <c r="H28" s="271"/>
      <c r="I28" s="270"/>
      <c r="J28" s="269"/>
      <c r="K28" s="268"/>
      <c r="L28" s="267"/>
    </row>
    <row r="29" spans="1:12">
      <c r="A29" s="257"/>
      <c r="B29" s="258"/>
      <c r="C29" s="257"/>
      <c r="D29" s="258"/>
      <c r="E29" s="257"/>
      <c r="F29" s="258"/>
      <c r="G29" s="257"/>
      <c r="H29" s="258"/>
      <c r="I29" s="257"/>
      <c r="J29" s="258"/>
      <c r="K29" s="257"/>
      <c r="L29" s="258"/>
    </row>
    <row r="30" spans="1:12">
      <c r="A30" s="257"/>
      <c r="B30" s="264"/>
      <c r="C30" s="257"/>
      <c r="D30" s="264"/>
      <c r="E30" s="257"/>
      <c r="F30" s="264"/>
      <c r="G30" s="257"/>
      <c r="H30" s="264"/>
      <c r="I30" s="257"/>
      <c r="J30" s="264"/>
      <c r="K30" s="257"/>
      <c r="L30" s="264"/>
    </row>
    <row r="31" spans="1:12" s="265" customFormat="1">
      <c r="A31" s="419" t="s">
        <v>373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</row>
    <row r="32" spans="1:12" s="266" customFormat="1" ht="12.75">
      <c r="A32" s="419" t="s">
        <v>398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</row>
    <row r="33" spans="1:12" s="266" customFormat="1" ht="12.75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</row>
    <row r="34" spans="1:12" s="265" customFormat="1">
      <c r="A34" s="419" t="s">
        <v>397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419"/>
      <c r="L34" s="419"/>
    </row>
    <row r="35" spans="1:12" s="265" customFormat="1">
      <c r="A35" s="419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</row>
    <row r="36" spans="1:12" s="265" customFormat="1">
      <c r="A36" s="419" t="s">
        <v>396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</row>
    <row r="37" spans="1:12" s="265" customFormat="1">
      <c r="A37" s="257"/>
      <c r="B37" s="258"/>
      <c r="C37" s="257"/>
      <c r="D37" s="258"/>
      <c r="E37" s="257"/>
      <c r="F37" s="258"/>
      <c r="G37" s="257"/>
      <c r="H37" s="258"/>
      <c r="I37" s="257"/>
      <c r="J37" s="258"/>
      <c r="K37" s="257"/>
      <c r="L37" s="258"/>
    </row>
    <row r="38" spans="1:12" s="265" customFormat="1">
      <c r="A38" s="257"/>
      <c r="B38" s="264"/>
      <c r="C38" s="257"/>
      <c r="D38" s="264"/>
      <c r="E38" s="257"/>
      <c r="F38" s="264"/>
      <c r="G38" s="257"/>
      <c r="H38" s="264"/>
      <c r="I38" s="257"/>
      <c r="J38" s="264"/>
      <c r="K38" s="257"/>
      <c r="L38" s="264"/>
    </row>
    <row r="39" spans="1:12" s="265" customFormat="1">
      <c r="A39" s="257"/>
      <c r="B39" s="258"/>
      <c r="C39" s="257"/>
      <c r="D39" s="258"/>
      <c r="E39" s="257"/>
      <c r="F39" s="258"/>
      <c r="G39" s="257"/>
      <c r="H39" s="258"/>
      <c r="I39" s="257"/>
      <c r="J39" s="258"/>
      <c r="K39" s="257"/>
      <c r="L39" s="258"/>
    </row>
    <row r="40" spans="1:12">
      <c r="A40" s="257"/>
      <c r="B40" s="264"/>
      <c r="C40" s="257"/>
      <c r="D40" s="264"/>
      <c r="E40" s="257"/>
      <c r="F40" s="264"/>
      <c r="G40" s="257"/>
      <c r="H40" s="264"/>
      <c r="I40" s="257"/>
      <c r="J40" s="264"/>
      <c r="K40" s="257"/>
      <c r="L40" s="264"/>
    </row>
    <row r="41" spans="1:12" s="259" customFormat="1">
      <c r="A41" s="425" t="s">
        <v>96</v>
      </c>
      <c r="B41" s="425"/>
      <c r="C41" s="258"/>
      <c r="D41" s="257"/>
      <c r="E41" s="258"/>
      <c r="F41" s="258"/>
      <c r="G41" s="257"/>
      <c r="H41" s="258"/>
      <c r="I41" s="258"/>
      <c r="J41" s="257"/>
      <c r="K41" s="258"/>
      <c r="L41" s="257"/>
    </row>
    <row r="42" spans="1:12" s="259" customFormat="1">
      <c r="A42" s="258"/>
      <c r="B42" s="257"/>
      <c r="C42" s="262"/>
      <c r="D42" s="263"/>
      <c r="E42" s="262"/>
      <c r="F42" s="258"/>
      <c r="G42" s="257"/>
      <c r="H42" s="261"/>
      <c r="I42" s="258"/>
      <c r="J42" s="257"/>
      <c r="K42" s="258"/>
      <c r="L42" s="257"/>
    </row>
    <row r="43" spans="1:12" s="259" customFormat="1" ht="15" customHeight="1">
      <c r="A43" s="258"/>
      <c r="B43" s="257"/>
      <c r="C43" s="418" t="s">
        <v>251</v>
      </c>
      <c r="D43" s="418"/>
      <c r="E43" s="418"/>
      <c r="F43" s="258"/>
      <c r="G43" s="257"/>
      <c r="H43" s="423" t="s">
        <v>395</v>
      </c>
      <c r="I43" s="260"/>
      <c r="J43" s="257"/>
      <c r="K43" s="258"/>
      <c r="L43" s="257"/>
    </row>
    <row r="44" spans="1:12" s="259" customFormat="1">
      <c r="A44" s="258"/>
      <c r="B44" s="257"/>
      <c r="C44" s="258"/>
      <c r="D44" s="257"/>
      <c r="E44" s="258"/>
      <c r="F44" s="258"/>
      <c r="G44" s="257"/>
      <c r="H44" s="424"/>
      <c r="I44" s="260"/>
      <c r="J44" s="257"/>
      <c r="K44" s="258"/>
      <c r="L44" s="257"/>
    </row>
    <row r="45" spans="1:12" s="256" customFormat="1">
      <c r="A45" s="258"/>
      <c r="B45" s="257"/>
      <c r="C45" s="418" t="s">
        <v>127</v>
      </c>
      <c r="D45" s="418"/>
      <c r="E45" s="418"/>
      <c r="F45" s="258"/>
      <c r="G45" s="257"/>
      <c r="H45" s="258"/>
      <c r="I45" s="258"/>
      <c r="J45" s="257"/>
      <c r="K45" s="258"/>
      <c r="L45" s="257"/>
    </row>
    <row r="46" spans="1:12" s="256" customFormat="1">
      <c r="E46" s="254"/>
    </row>
    <row r="47" spans="1:12" s="256" customFormat="1">
      <c r="E47" s="254"/>
    </row>
    <row r="48" spans="1:12" s="256" customFormat="1">
      <c r="E48" s="254"/>
    </row>
    <row r="49" spans="5:5" s="256" customFormat="1">
      <c r="E49" s="254"/>
    </row>
    <row r="50" spans="5:5" s="256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12" sqref="D1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284</v>
      </c>
      <c r="B1" s="74"/>
      <c r="C1" s="427" t="s">
        <v>97</v>
      </c>
      <c r="D1" s="427"/>
      <c r="E1" s="106"/>
    </row>
    <row r="2" spans="1:7">
      <c r="A2" s="74" t="s">
        <v>128</v>
      </c>
      <c r="B2" s="74"/>
      <c r="C2" s="426" t="str">
        <f>'ფორმა N1'!L2</f>
        <v>03/30/2019-04/30/2019</v>
      </c>
      <c r="D2" s="426"/>
      <c r="E2" s="106"/>
    </row>
    <row r="3" spans="1:7">
      <c r="A3" s="72"/>
      <c r="B3" s="74"/>
      <c r="C3" s="73"/>
      <c r="D3" s="73"/>
      <c r="E3" s="106"/>
    </row>
    <row r="4" spans="1:7">
      <c r="A4" s="75" t="s">
        <v>257</v>
      </c>
      <c r="B4" s="100"/>
      <c r="C4" s="101"/>
      <c r="D4" s="74"/>
      <c r="E4" s="106"/>
    </row>
    <row r="5" spans="1:7">
      <c r="A5" s="354" t="str">
        <f>'ფორმა N1'!A5</f>
        <v>დავით თარხან მოურავი,ირმა ინაშვილი–საქართველოს პატრიოტთა ალიანსი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>
      <c r="A9" s="216">
        <v>1</v>
      </c>
      <c r="B9" s="216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>
      <c r="A14" s="95" t="s">
        <v>435</v>
      </c>
      <c r="B14" s="95" t="s">
        <v>434</v>
      </c>
      <c r="C14" s="8"/>
      <c r="D14" s="8"/>
      <c r="E14" s="106"/>
    </row>
    <row r="15" spans="1:7" s="3" customFormat="1" ht="16.5" customHeight="1">
      <c r="A15" s="95" t="s">
        <v>436</v>
      </c>
      <c r="B15" s="95" t="s">
        <v>86</v>
      </c>
      <c r="C15" s="8"/>
      <c r="D15" s="8"/>
      <c r="E15" s="106"/>
    </row>
    <row r="16" spans="1:7" s="3" customFormat="1" ht="16.5" customHeight="1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5" t="s">
        <v>73</v>
      </c>
      <c r="B17" s="95" t="s">
        <v>75</v>
      </c>
      <c r="C17" s="8"/>
      <c r="D17" s="8"/>
      <c r="E17" s="106"/>
    </row>
    <row r="18" spans="1:5" s="3" customFormat="1" ht="30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>
      <c r="A19" s="86" t="s">
        <v>76</v>
      </c>
      <c r="B19" s="86" t="s">
        <v>369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77</v>
      </c>
      <c r="B20" s="95" t="s">
        <v>78</v>
      </c>
      <c r="C20" s="8"/>
      <c r="D20" s="8"/>
      <c r="E20" s="106"/>
    </row>
    <row r="21" spans="1:5" s="3" customFormat="1" ht="30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>
      <c r="A23" s="95" t="s">
        <v>83</v>
      </c>
      <c r="B23" s="95" t="s">
        <v>382</v>
      </c>
      <c r="C23" s="8"/>
      <c r="D23" s="8"/>
      <c r="E23" s="106"/>
    </row>
    <row r="24" spans="1:5" s="3" customFormat="1" ht="16.5" customHeight="1">
      <c r="A24" s="86" t="s">
        <v>84</v>
      </c>
      <c r="B24" s="86" t="s">
        <v>383</v>
      </c>
      <c r="C24" s="240"/>
      <c r="D24" s="8"/>
      <c r="E24" s="106"/>
    </row>
    <row r="25" spans="1:5" s="3" customFormat="1">
      <c r="A25" s="86" t="s">
        <v>234</v>
      </c>
      <c r="B25" s="86" t="s">
        <v>389</v>
      </c>
      <c r="C25" s="8"/>
      <c r="D25" s="8"/>
      <c r="E25" s="106"/>
    </row>
    <row r="26" spans="1:5" ht="16.5" customHeight="1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>
      <c r="A28" s="224" t="s">
        <v>87</v>
      </c>
      <c r="B28" s="224" t="s">
        <v>291</v>
      </c>
      <c r="C28" s="8"/>
      <c r="D28" s="8"/>
      <c r="E28" s="106"/>
    </row>
    <row r="29" spans="1:5">
      <c r="A29" s="224" t="s">
        <v>88</v>
      </c>
      <c r="B29" s="224" t="s">
        <v>294</v>
      </c>
      <c r="C29" s="8"/>
      <c r="D29" s="8"/>
      <c r="E29" s="106"/>
    </row>
    <row r="30" spans="1:5">
      <c r="A30" s="224" t="s">
        <v>391</v>
      </c>
      <c r="B30" s="224" t="s">
        <v>292</v>
      </c>
      <c r="C30" s="8"/>
      <c r="D30" s="8"/>
      <c r="E30" s="106"/>
    </row>
    <row r="31" spans="1:5">
      <c r="A31" s="86" t="s">
        <v>33</v>
      </c>
      <c r="B31" s="86" t="s">
        <v>434</v>
      </c>
      <c r="C31" s="105">
        <f>SUM(C32:C34)</f>
        <v>0</v>
      </c>
      <c r="D31" s="105">
        <f>SUM(D32:D34)</f>
        <v>0</v>
      </c>
      <c r="E31" s="106"/>
    </row>
    <row r="32" spans="1:5">
      <c r="A32" s="224" t="s">
        <v>12</v>
      </c>
      <c r="B32" s="224" t="s">
        <v>437</v>
      </c>
      <c r="C32" s="8"/>
      <c r="D32" s="8"/>
      <c r="E32" s="106"/>
    </row>
    <row r="33" spans="1:9">
      <c r="A33" s="224" t="s">
        <v>13</v>
      </c>
      <c r="B33" s="224" t="s">
        <v>438</v>
      </c>
      <c r="C33" s="8"/>
      <c r="D33" s="8"/>
      <c r="E33" s="106"/>
    </row>
    <row r="34" spans="1:9">
      <c r="A34" s="224" t="s">
        <v>264</v>
      </c>
      <c r="B34" s="224" t="s">
        <v>439</v>
      </c>
      <c r="C34" s="8"/>
      <c r="D34" s="8"/>
      <c r="E34" s="106"/>
    </row>
    <row r="35" spans="1:9">
      <c r="A35" s="86" t="s">
        <v>34</v>
      </c>
      <c r="B35" s="237" t="s">
        <v>388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96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254</v>
      </c>
      <c r="D43" s="109"/>
      <c r="E43" s="108"/>
      <c r="F43" s="108"/>
      <c r="G43"/>
      <c r="H43"/>
      <c r="I43"/>
    </row>
    <row r="44" spans="1:9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>
      <c r="B45" s="64" t="s">
        <v>127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6"/>
  <sheetViews>
    <sheetView showGridLines="0" topLeftCell="A7" zoomScaleSheetLayoutView="80" workbookViewId="0">
      <selection activeCell="B13" sqref="B13"/>
    </sheetView>
  </sheetViews>
  <sheetFormatPr defaultRowHeight="15"/>
  <cols>
    <col min="1" max="1" width="10.85546875" style="21" customWidth="1"/>
    <col min="2" max="2" width="71.140625" style="233" customWidth="1"/>
    <col min="3" max="3" width="1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2" t="s">
        <v>255</v>
      </c>
      <c r="B1" s="229"/>
      <c r="C1" s="427" t="s">
        <v>97</v>
      </c>
      <c r="D1" s="427"/>
      <c r="E1" s="111"/>
    </row>
    <row r="2" spans="1:12" s="6" customFormat="1">
      <c r="A2" s="74" t="s">
        <v>128</v>
      </c>
      <c r="B2" s="229"/>
      <c r="C2" s="428" t="str">
        <f>'ფორმა N1'!L2</f>
        <v>03/30/2019-04/30/2019</v>
      </c>
      <c r="D2" s="428"/>
      <c r="E2" s="111"/>
    </row>
    <row r="3" spans="1:12" s="6" customFormat="1">
      <c r="A3" s="74"/>
      <c r="B3" s="229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30"/>
      <c r="C4" s="74"/>
      <c r="D4" s="74"/>
      <c r="E4" s="106"/>
      <c r="L4" s="6"/>
    </row>
    <row r="5" spans="1:12" s="2" customFormat="1">
      <c r="A5" s="117" t="str">
        <f>'ფორმა N1'!A5</f>
        <v>დავით თარხან მოურავი,ირმა ინაშვილი–საქართველოს პატრიოტთა ალიანსი</v>
      </c>
      <c r="B5" s="231"/>
      <c r="C5" s="59"/>
      <c r="D5" s="59"/>
      <c r="E5" s="106"/>
    </row>
    <row r="6" spans="1:12" s="2" customFormat="1">
      <c r="A6" s="75"/>
      <c r="B6" s="230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>
      <c r="A9" s="216">
        <v>1</v>
      </c>
      <c r="B9" s="216" t="s">
        <v>65</v>
      </c>
      <c r="C9" s="83">
        <f>SUM(C10,C26)</f>
        <v>190085</v>
      </c>
      <c r="D9" s="83">
        <f>SUM(D10,D26)</f>
        <v>190085</v>
      </c>
      <c r="E9" s="111"/>
    </row>
    <row r="10" spans="1:12" s="7" customFormat="1">
      <c r="A10" s="85">
        <v>1.1000000000000001</v>
      </c>
      <c r="B10" s="85" t="s">
        <v>69</v>
      </c>
      <c r="C10" s="83">
        <f>SUM(C11,C12,C16,C19,C25,C26)</f>
        <v>190085</v>
      </c>
      <c r="D10" s="83">
        <f>SUM(D11,D12,D16,D19,D24,D25)</f>
        <v>190085</v>
      </c>
      <c r="E10" s="111"/>
    </row>
    <row r="11" spans="1:12" s="9" customFormat="1" ht="18">
      <c r="A11" s="86" t="s">
        <v>30</v>
      </c>
      <c r="B11" s="86" t="s">
        <v>68</v>
      </c>
      <c r="C11" s="8"/>
      <c r="D11" s="8"/>
      <c r="E11" s="111"/>
    </row>
    <row r="12" spans="1:12" s="10" customForma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11"/>
    </row>
    <row r="13" spans="1:12" s="3" customFormat="1">
      <c r="A13" s="95" t="s">
        <v>70</v>
      </c>
      <c r="B13" s="95" t="s">
        <v>293</v>
      </c>
      <c r="C13" s="8"/>
      <c r="D13" s="8"/>
      <c r="E13" s="111"/>
    </row>
    <row r="14" spans="1:12" s="3" customFormat="1">
      <c r="A14" s="95" t="s">
        <v>435</v>
      </c>
      <c r="B14" s="95" t="s">
        <v>434</v>
      </c>
      <c r="C14" s="8"/>
      <c r="D14" s="8"/>
      <c r="E14" s="111"/>
    </row>
    <row r="15" spans="1:12" s="3" customFormat="1">
      <c r="A15" s="95" t="s">
        <v>436</v>
      </c>
      <c r="B15" s="95" t="s">
        <v>86</v>
      </c>
      <c r="C15" s="8"/>
      <c r="D15" s="8"/>
      <c r="E15" s="111"/>
    </row>
    <row r="16" spans="1:12" s="3" customFormat="1">
      <c r="A16" s="86" t="s">
        <v>71</v>
      </c>
      <c r="B16" s="86" t="s">
        <v>72</v>
      </c>
      <c r="C16" s="105">
        <f>SUM(C17:C18)</f>
        <v>190085</v>
      </c>
      <c r="D16" s="105">
        <f>SUM(D17:D18)</f>
        <v>190085</v>
      </c>
      <c r="E16" s="111"/>
    </row>
    <row r="17" spans="1:5" s="3" customFormat="1">
      <c r="A17" s="95" t="s">
        <v>73</v>
      </c>
      <c r="B17" s="95" t="s">
        <v>75</v>
      </c>
      <c r="C17" s="454">
        <v>105916</v>
      </c>
      <c r="D17" s="454">
        <v>105916</v>
      </c>
      <c r="E17" s="111"/>
    </row>
    <row r="18" spans="1:5" s="3" customFormat="1" ht="30">
      <c r="A18" s="95" t="s">
        <v>74</v>
      </c>
      <c r="B18" s="95" t="s">
        <v>98</v>
      </c>
      <c r="C18" s="454">
        <v>84169</v>
      </c>
      <c r="D18" s="454">
        <v>84169</v>
      </c>
      <c r="E18" s="111"/>
    </row>
    <row r="19" spans="1:5" s="3" customFormat="1">
      <c r="A19" s="86" t="s">
        <v>76</v>
      </c>
      <c r="B19" s="86" t="s">
        <v>369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77</v>
      </c>
      <c r="B20" s="95" t="s">
        <v>78</v>
      </c>
      <c r="C20" s="8"/>
      <c r="D20" s="8"/>
      <c r="E20" s="111"/>
    </row>
    <row r="21" spans="1:5" s="3" customFormat="1" ht="30">
      <c r="A21" s="95" t="s">
        <v>81</v>
      </c>
      <c r="B21" s="95" t="s">
        <v>79</v>
      </c>
      <c r="C21" s="8"/>
      <c r="D21" s="8"/>
      <c r="E21" s="111"/>
    </row>
    <row r="22" spans="1:5" s="3" customFormat="1">
      <c r="A22" s="95" t="s">
        <v>82</v>
      </c>
      <c r="B22" s="95" t="s">
        <v>80</v>
      </c>
      <c r="C22" s="8"/>
      <c r="D22" s="8"/>
      <c r="E22" s="111"/>
    </row>
    <row r="23" spans="1:5" s="3" customFormat="1">
      <c r="A23" s="95" t="s">
        <v>83</v>
      </c>
      <c r="B23" s="95" t="s">
        <v>382</v>
      </c>
      <c r="C23" s="8"/>
      <c r="D23" s="8"/>
      <c r="E23" s="111"/>
    </row>
    <row r="24" spans="1:5" s="3" customFormat="1">
      <c r="A24" s="86" t="s">
        <v>84</v>
      </c>
      <c r="B24" s="86" t="s">
        <v>383</v>
      </c>
      <c r="C24" s="240"/>
      <c r="D24" s="8"/>
      <c r="E24" s="111"/>
    </row>
    <row r="25" spans="1:5" s="3" customFormat="1">
      <c r="A25" s="86" t="s">
        <v>234</v>
      </c>
      <c r="B25" s="86" t="s">
        <v>389</v>
      </c>
      <c r="C25" s="8"/>
      <c r="D25" s="8"/>
      <c r="E25" s="111"/>
    </row>
    <row r="26" spans="1:5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</row>
    <row r="27" spans="1:5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>
      <c r="A28" s="224" t="s">
        <v>87</v>
      </c>
      <c r="B28" s="224" t="s">
        <v>291</v>
      </c>
      <c r="C28" s="8"/>
      <c r="D28" s="8"/>
      <c r="E28" s="111"/>
    </row>
    <row r="29" spans="1:5">
      <c r="A29" s="224" t="s">
        <v>88</v>
      </c>
      <c r="B29" s="224" t="s">
        <v>294</v>
      </c>
      <c r="C29" s="8"/>
      <c r="D29" s="8"/>
      <c r="E29" s="111"/>
    </row>
    <row r="30" spans="1:5">
      <c r="A30" s="224" t="s">
        <v>391</v>
      </c>
      <c r="B30" s="224" t="s">
        <v>292</v>
      </c>
      <c r="C30" s="8"/>
      <c r="D30" s="8"/>
      <c r="E30" s="111"/>
    </row>
    <row r="31" spans="1:5">
      <c r="A31" s="86" t="s">
        <v>33</v>
      </c>
      <c r="B31" s="86" t="s">
        <v>434</v>
      </c>
      <c r="C31" s="105">
        <f>SUM(C32:C34)</f>
        <v>0</v>
      </c>
      <c r="D31" s="105">
        <f>SUM(D32:D34)</f>
        <v>0</v>
      </c>
      <c r="E31" s="111"/>
    </row>
    <row r="32" spans="1:5">
      <c r="A32" s="224" t="s">
        <v>12</v>
      </c>
      <c r="B32" s="224" t="s">
        <v>437</v>
      </c>
      <c r="C32" s="8"/>
      <c r="D32" s="8"/>
      <c r="E32" s="111"/>
    </row>
    <row r="33" spans="1:9">
      <c r="A33" s="224" t="s">
        <v>13</v>
      </c>
      <c r="B33" s="224" t="s">
        <v>438</v>
      </c>
      <c r="C33" s="8"/>
      <c r="D33" s="8"/>
      <c r="E33" s="111"/>
    </row>
    <row r="34" spans="1:9">
      <c r="A34" s="224" t="s">
        <v>264</v>
      </c>
      <c r="B34" s="224" t="s">
        <v>439</v>
      </c>
      <c r="C34" s="8"/>
      <c r="D34" s="8"/>
      <c r="E34" s="111"/>
    </row>
    <row r="35" spans="1:9" s="23" customFormat="1">
      <c r="A35" s="86" t="s">
        <v>34</v>
      </c>
      <c r="B35" s="237" t="s">
        <v>388</v>
      </c>
      <c r="C35" s="8"/>
      <c r="D35" s="8"/>
    </row>
    <row r="36" spans="1:9" s="2" customFormat="1">
      <c r="A36" s="1"/>
      <c r="B36" s="232"/>
      <c r="E36" s="5"/>
    </row>
    <row r="37" spans="1:9" s="2" customFormat="1">
      <c r="B37" s="232"/>
      <c r="E37" s="5"/>
    </row>
    <row r="38" spans="1:9">
      <c r="A38" s="1"/>
    </row>
    <row r="39" spans="1:9">
      <c r="A39" s="2"/>
    </row>
    <row r="40" spans="1:9" s="2" customFormat="1">
      <c r="A40" s="67" t="s">
        <v>96</v>
      </c>
      <c r="B40" s="232"/>
      <c r="E40" s="5"/>
    </row>
    <row r="41" spans="1:9" s="2" customFormat="1">
      <c r="B41" s="232"/>
      <c r="E41"/>
      <c r="F41"/>
      <c r="G41"/>
      <c r="H41"/>
      <c r="I41"/>
    </row>
    <row r="42" spans="1:9" s="2" customFormat="1">
      <c r="B42" s="232"/>
      <c r="D42" s="12"/>
      <c r="E42"/>
      <c r="F42"/>
      <c r="G42"/>
      <c r="H42"/>
      <c r="I42"/>
    </row>
    <row r="43" spans="1:9" s="2" customFormat="1">
      <c r="A43"/>
      <c r="B43" s="234" t="s">
        <v>386</v>
      </c>
      <c r="D43" s="12"/>
      <c r="E43"/>
      <c r="F43"/>
      <c r="G43"/>
      <c r="H43"/>
      <c r="I43"/>
    </row>
    <row r="44" spans="1:9" s="2" customFormat="1">
      <c r="A44"/>
      <c r="B44" s="232" t="s">
        <v>253</v>
      </c>
      <c r="D44" s="12"/>
      <c r="E44"/>
      <c r="F44"/>
      <c r="G44"/>
      <c r="H44"/>
      <c r="I44"/>
    </row>
    <row r="45" spans="1:9" customFormat="1" ht="12.75">
      <c r="B45" s="235" t="s">
        <v>127</v>
      </c>
    </row>
    <row r="46" spans="1:9" customFormat="1" ht="12.75">
      <c r="B46" s="236"/>
    </row>
  </sheetData>
  <mergeCells count="2">
    <mergeCell ref="C1:D1"/>
    <mergeCell ref="C2:D2"/>
  </mergeCells>
  <pageMargins left="0.118110236220472" right="0.118110236220472" top="0.59055118110236204" bottom="0.59055118110236204" header="0.15748031496063" footer="0.15748031496063"/>
  <pageSetup paperSize="9" scale="85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31" zoomScale="80" zoomScaleSheetLayoutView="80" workbookViewId="0">
      <selection activeCell="G17" sqref="G17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451</v>
      </c>
      <c r="B1" s="213"/>
      <c r="C1" s="427" t="s">
        <v>97</v>
      </c>
      <c r="D1" s="427"/>
      <c r="E1" s="89"/>
    </row>
    <row r="2" spans="1:5" s="6" customFormat="1">
      <c r="A2" s="391" t="s">
        <v>452</v>
      </c>
      <c r="B2" s="213"/>
      <c r="C2" s="426" t="str">
        <f>'ფორმა N1'!L2</f>
        <v>03/30/2019-04/30/2019</v>
      </c>
      <c r="D2" s="426"/>
      <c r="E2" s="89"/>
    </row>
    <row r="3" spans="1:5" s="6" customFormat="1">
      <c r="A3" s="391" t="s">
        <v>450</v>
      </c>
      <c r="B3" s="213"/>
      <c r="C3" s="214"/>
      <c r="D3" s="214"/>
      <c r="E3" s="89"/>
    </row>
    <row r="4" spans="1:5" s="6" customFormat="1">
      <c r="A4" s="74" t="s">
        <v>128</v>
      </c>
      <c r="B4" s="213"/>
      <c r="C4" s="214"/>
      <c r="D4" s="214"/>
      <c r="E4" s="89"/>
    </row>
    <row r="5" spans="1:5" s="6" customFormat="1">
      <c r="A5" s="74"/>
      <c r="B5" s="213"/>
      <c r="C5" s="214"/>
      <c r="D5" s="214"/>
      <c r="E5" s="89"/>
    </row>
    <row r="6" spans="1:5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215" t="str">
        <f>'ფორმა N1'!A5</f>
        <v>დავით თარხან მოურავი,ირმა ინაშვილი–საქართველოს პატრიოტთა ალიანსი</v>
      </c>
      <c r="B7" s="78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13"/>
      <c r="B9" s="213"/>
      <c r="C9" s="76"/>
      <c r="D9" s="453">
        <f>SUM(D10,D26)</f>
        <v>0</v>
      </c>
      <c r="E9" s="89"/>
    </row>
    <row r="10" spans="1:5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16">
        <v>1</v>
      </c>
      <c r="B11" s="216" t="s">
        <v>57</v>
      </c>
      <c r="C11" s="80">
        <f>SUM(C12,C16,C56,C59,C60,C61,C79)</f>
        <v>0</v>
      </c>
      <c r="D11" s="80">
        <f>SUM(D12,D16,D56,D59,D60,D61,D67,D75,D76)</f>
        <v>0</v>
      </c>
      <c r="E11" s="217"/>
    </row>
    <row r="12" spans="1:5" s="9" customFormat="1" ht="18">
      <c r="A12" s="85">
        <v>1.1000000000000001</v>
      </c>
      <c r="B12" s="85" t="s">
        <v>58</v>
      </c>
      <c r="C12" s="81">
        <f>SUM(C13:C14)</f>
        <v>0</v>
      </c>
      <c r="D12" s="81">
        <f>SUM(D13:D14)</f>
        <v>0</v>
      </c>
      <c r="E12" s="91"/>
    </row>
    <row r="13" spans="1:5" s="10" customFormat="1">
      <c r="A13" s="86" t="s">
        <v>30</v>
      </c>
      <c r="B13" s="86" t="s">
        <v>59</v>
      </c>
      <c r="C13" s="4"/>
      <c r="D13" s="4"/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392" t="s">
        <v>453</v>
      </c>
      <c r="B15" s="393" t="s">
        <v>454</v>
      </c>
      <c r="C15" s="4"/>
      <c r="D15" s="4"/>
      <c r="E15" s="93"/>
    </row>
    <row r="16" spans="1:5" s="7" customFormat="1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7"/>
    </row>
    <row r="17" spans="1:6" s="3" customFormat="1">
      <c r="A17" s="86" t="s">
        <v>32</v>
      </c>
      <c r="B17" s="86" t="s">
        <v>1</v>
      </c>
      <c r="C17" s="455"/>
      <c r="D17" s="455"/>
      <c r="E17" s="93"/>
    </row>
    <row r="18" spans="1:6" s="3" customFormat="1">
      <c r="A18" s="95" t="s">
        <v>87</v>
      </c>
      <c r="B18" s="95" t="s">
        <v>61</v>
      </c>
      <c r="C18" s="455"/>
      <c r="D18" s="455"/>
      <c r="E18" s="93"/>
    </row>
    <row r="19" spans="1:6" s="3" customFormat="1">
      <c r="A19" s="95" t="s">
        <v>88</v>
      </c>
      <c r="B19" s="95" t="s">
        <v>62</v>
      </c>
      <c r="C19" s="4"/>
      <c r="D19" s="218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19"/>
      <c r="F20" s="220"/>
    </row>
    <row r="21" spans="1:6" s="223" customFormat="1" ht="30">
      <c r="A21" s="95" t="s">
        <v>12</v>
      </c>
      <c r="B21" s="95" t="s">
        <v>233</v>
      </c>
      <c r="C21" s="221"/>
      <c r="D21" s="38"/>
      <c r="E21" s="222"/>
    </row>
    <row r="22" spans="1:6" s="223" customFormat="1">
      <c r="A22" s="95" t="s">
        <v>13</v>
      </c>
      <c r="B22" s="95" t="s">
        <v>14</v>
      </c>
      <c r="C22" s="221"/>
      <c r="D22" s="39"/>
      <c r="E22" s="222"/>
    </row>
    <row r="23" spans="1:6" s="223" customFormat="1" ht="30">
      <c r="A23" s="95" t="s">
        <v>264</v>
      </c>
      <c r="B23" s="95" t="s">
        <v>22</v>
      </c>
      <c r="C23" s="221"/>
      <c r="D23" s="40"/>
      <c r="E23" s="222"/>
    </row>
    <row r="24" spans="1:6" s="223" customFormat="1" ht="16.5" customHeight="1">
      <c r="A24" s="95" t="s">
        <v>265</v>
      </c>
      <c r="B24" s="95" t="s">
        <v>15</v>
      </c>
      <c r="C24" s="221"/>
      <c r="D24" s="40"/>
      <c r="E24" s="222"/>
    </row>
    <row r="25" spans="1:6" s="223" customFormat="1" ht="16.5" customHeight="1">
      <c r="A25" s="95" t="s">
        <v>266</v>
      </c>
      <c r="B25" s="95" t="s">
        <v>16</v>
      </c>
      <c r="C25" s="221"/>
      <c r="D25" s="40"/>
      <c r="E25" s="222"/>
    </row>
    <row r="26" spans="1:6" s="223" customFormat="1" ht="16.5" customHeight="1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2"/>
    </row>
    <row r="27" spans="1:6" s="223" customFormat="1" ht="16.5" customHeight="1">
      <c r="A27" s="224" t="s">
        <v>268</v>
      </c>
      <c r="B27" s="224" t="s">
        <v>18</v>
      </c>
      <c r="C27" s="221"/>
      <c r="D27" s="40"/>
      <c r="E27" s="222"/>
    </row>
    <row r="28" spans="1:6" s="223" customFormat="1" ht="16.5" customHeight="1">
      <c r="A28" s="224" t="s">
        <v>269</v>
      </c>
      <c r="B28" s="224" t="s">
        <v>19</v>
      </c>
      <c r="C28" s="221"/>
      <c r="D28" s="40"/>
      <c r="E28" s="222"/>
    </row>
    <row r="29" spans="1:6" s="223" customFormat="1" ht="16.5" customHeight="1">
      <c r="A29" s="224" t="s">
        <v>270</v>
      </c>
      <c r="B29" s="224" t="s">
        <v>20</v>
      </c>
      <c r="C29" s="221"/>
      <c r="D29" s="40"/>
      <c r="E29" s="222"/>
    </row>
    <row r="30" spans="1:6" s="223" customFormat="1" ht="16.5" customHeight="1">
      <c r="A30" s="224" t="s">
        <v>271</v>
      </c>
      <c r="B30" s="224" t="s">
        <v>23</v>
      </c>
      <c r="C30" s="221"/>
      <c r="D30" s="41"/>
      <c r="E30" s="222"/>
    </row>
    <row r="31" spans="1:6" s="223" customFormat="1" ht="16.5" customHeight="1">
      <c r="A31" s="95" t="s">
        <v>272</v>
      </c>
      <c r="B31" s="95" t="s">
        <v>21</v>
      </c>
      <c r="C31" s="221"/>
      <c r="D31" s="41"/>
      <c r="E31" s="222"/>
    </row>
    <row r="32" spans="1:6" s="3" customFormat="1" ht="16.5" customHeight="1">
      <c r="A32" s="86" t="s">
        <v>34</v>
      </c>
      <c r="B32" s="86" t="s">
        <v>3</v>
      </c>
      <c r="C32" s="4"/>
      <c r="D32" s="218"/>
      <c r="E32" s="219"/>
    </row>
    <row r="33" spans="1:5" s="3" customFormat="1" ht="16.5" customHeight="1">
      <c r="A33" s="86" t="s">
        <v>35</v>
      </c>
      <c r="B33" s="86" t="s">
        <v>4</v>
      </c>
      <c r="C33" s="4"/>
      <c r="D33" s="218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18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273</v>
      </c>
      <c r="B36" s="95" t="s">
        <v>56</v>
      </c>
      <c r="C36" s="4"/>
      <c r="D36" s="218"/>
      <c r="E36" s="93"/>
    </row>
    <row r="37" spans="1:5" s="3" customFormat="1" ht="16.5" customHeight="1">
      <c r="A37" s="95" t="s">
        <v>274</v>
      </c>
      <c r="B37" s="95" t="s">
        <v>55</v>
      </c>
      <c r="C37" s="4"/>
      <c r="D37" s="218"/>
      <c r="E37" s="93"/>
    </row>
    <row r="38" spans="1:5" s="3" customFormat="1" ht="16.5" customHeight="1">
      <c r="A38" s="86" t="s">
        <v>38</v>
      </c>
      <c r="B38" s="86" t="s">
        <v>49</v>
      </c>
      <c r="C38" s="4"/>
      <c r="D38" s="218"/>
      <c r="E38" s="93"/>
    </row>
    <row r="39" spans="1:5" s="3" customFormat="1" ht="16.5" customHeight="1">
      <c r="A39" s="86" t="s">
        <v>39</v>
      </c>
      <c r="B39" s="86" t="s">
        <v>361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321</v>
      </c>
      <c r="B40" s="17" t="s">
        <v>325</v>
      </c>
      <c r="C40" s="4"/>
      <c r="D40" s="218"/>
      <c r="E40" s="93"/>
    </row>
    <row r="41" spans="1:5" s="3" customFormat="1" ht="16.5" customHeight="1">
      <c r="A41" s="17" t="s">
        <v>322</v>
      </c>
      <c r="B41" s="17" t="s">
        <v>326</v>
      </c>
      <c r="C41" s="4"/>
      <c r="D41" s="218"/>
      <c r="E41" s="93"/>
    </row>
    <row r="42" spans="1:5" s="3" customFormat="1" ht="16.5" customHeight="1">
      <c r="A42" s="17" t="s">
        <v>323</v>
      </c>
      <c r="B42" s="17" t="s">
        <v>329</v>
      </c>
      <c r="C42" s="4"/>
      <c r="D42" s="218"/>
      <c r="E42" s="93"/>
    </row>
    <row r="43" spans="1:5" s="3" customFormat="1" ht="16.5" customHeight="1">
      <c r="A43" s="17" t="s">
        <v>328</v>
      </c>
      <c r="B43" s="17" t="s">
        <v>330</v>
      </c>
      <c r="C43" s="4"/>
      <c r="D43" s="218"/>
      <c r="E43" s="93"/>
    </row>
    <row r="44" spans="1:5" s="3" customFormat="1" ht="16.5" customHeight="1">
      <c r="A44" s="17" t="s">
        <v>331</v>
      </c>
      <c r="B44" s="17" t="s">
        <v>427</v>
      </c>
      <c r="C44" s="4"/>
      <c r="D44" s="218"/>
      <c r="E44" s="93"/>
    </row>
    <row r="45" spans="1:5" s="3" customFormat="1" ht="16.5" customHeight="1">
      <c r="A45" s="17" t="s">
        <v>428</v>
      </c>
      <c r="B45" s="17" t="s">
        <v>327</v>
      </c>
      <c r="C45" s="4"/>
      <c r="D45" s="218"/>
      <c r="E45" s="93"/>
    </row>
    <row r="46" spans="1:5" s="3" customFormat="1" ht="30">
      <c r="A46" s="86" t="s">
        <v>40</v>
      </c>
      <c r="B46" s="86" t="s">
        <v>28</v>
      </c>
      <c r="C46" s="4"/>
      <c r="D46" s="218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18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18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18"/>
      <c r="E49" s="93"/>
    </row>
    <row r="50" spans="1:6" s="3" customFormat="1" ht="16.5" customHeight="1">
      <c r="A50" s="86" t="s">
        <v>44</v>
      </c>
      <c r="B50" s="86" t="s">
        <v>362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>
      <c r="A51" s="95" t="s">
        <v>336</v>
      </c>
      <c r="B51" s="95" t="s">
        <v>339</v>
      </c>
      <c r="C51" s="4"/>
      <c r="D51" s="218"/>
      <c r="E51" s="93"/>
    </row>
    <row r="52" spans="1:6" s="3" customFormat="1" ht="16.5" customHeight="1">
      <c r="A52" s="95" t="s">
        <v>337</v>
      </c>
      <c r="B52" s="95" t="s">
        <v>338</v>
      </c>
      <c r="C52" s="4"/>
      <c r="D52" s="218"/>
      <c r="E52" s="93"/>
    </row>
    <row r="53" spans="1:6" s="3" customFormat="1" ht="16.5" customHeight="1">
      <c r="A53" s="95" t="s">
        <v>340</v>
      </c>
      <c r="B53" s="95" t="s">
        <v>341</v>
      </c>
      <c r="C53" s="4"/>
      <c r="D53" s="218"/>
      <c r="E53" s="93"/>
    </row>
    <row r="54" spans="1:6" s="3" customFormat="1">
      <c r="A54" s="86" t="s">
        <v>45</v>
      </c>
      <c r="B54" s="86" t="s">
        <v>29</v>
      </c>
      <c r="C54" s="4"/>
      <c r="D54" s="218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18"/>
      <c r="E55" s="219"/>
      <c r="F55" s="220"/>
    </row>
    <row r="56" spans="1:6" s="3" customFormat="1" ht="30">
      <c r="A56" s="85">
        <v>1.3</v>
      </c>
      <c r="B56" s="85" t="s">
        <v>366</v>
      </c>
      <c r="C56" s="82">
        <f>SUM(C57:C58)</f>
        <v>0</v>
      </c>
      <c r="D56" s="82">
        <f>SUM(D57:D58)</f>
        <v>0</v>
      </c>
      <c r="E56" s="219"/>
      <c r="F56" s="220"/>
    </row>
    <row r="57" spans="1:6" s="3" customFormat="1" ht="30">
      <c r="A57" s="86" t="s">
        <v>50</v>
      </c>
      <c r="B57" s="86" t="s">
        <v>48</v>
      </c>
      <c r="C57" s="4"/>
      <c r="D57" s="218"/>
      <c r="E57" s="219"/>
      <c r="F57" s="220"/>
    </row>
    <row r="58" spans="1:6" s="3" customFormat="1" ht="16.5" customHeight="1">
      <c r="A58" s="86" t="s">
        <v>51</v>
      </c>
      <c r="B58" s="86" t="s">
        <v>47</v>
      </c>
      <c r="C58" s="4"/>
      <c r="D58" s="218"/>
      <c r="E58" s="219"/>
      <c r="F58" s="220"/>
    </row>
    <row r="59" spans="1:6" s="3" customFormat="1">
      <c r="A59" s="85">
        <v>1.4</v>
      </c>
      <c r="B59" s="85" t="s">
        <v>368</v>
      </c>
      <c r="C59" s="4"/>
      <c r="D59" s="218"/>
      <c r="E59" s="219"/>
      <c r="F59" s="220"/>
    </row>
    <row r="60" spans="1:6" s="223" customFormat="1">
      <c r="A60" s="85">
        <v>1.5</v>
      </c>
      <c r="B60" s="85" t="s">
        <v>7</v>
      </c>
      <c r="C60" s="221"/>
      <c r="D60" s="40"/>
      <c r="E60" s="222"/>
    </row>
    <row r="61" spans="1:6" s="223" customFormat="1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2"/>
    </row>
    <row r="62" spans="1:6" s="223" customFormat="1">
      <c r="A62" s="86" t="s">
        <v>280</v>
      </c>
      <c r="B62" s="46" t="s">
        <v>52</v>
      </c>
      <c r="C62" s="221"/>
      <c r="D62" s="40"/>
      <c r="E62" s="222"/>
    </row>
    <row r="63" spans="1:6" s="223" customFormat="1" ht="30">
      <c r="A63" s="86" t="s">
        <v>281</v>
      </c>
      <c r="B63" s="46" t="s">
        <v>54</v>
      </c>
      <c r="C63" s="221"/>
      <c r="D63" s="40"/>
      <c r="E63" s="222"/>
    </row>
    <row r="64" spans="1:6" s="223" customFormat="1">
      <c r="A64" s="86" t="s">
        <v>282</v>
      </c>
      <c r="B64" s="46" t="s">
        <v>53</v>
      </c>
      <c r="C64" s="40"/>
      <c r="D64" s="40"/>
      <c r="E64" s="222"/>
    </row>
    <row r="65" spans="1:5" s="223" customFormat="1">
      <c r="A65" s="86" t="s">
        <v>283</v>
      </c>
      <c r="B65" s="46" t="s">
        <v>27</v>
      </c>
      <c r="C65" s="221"/>
      <c r="D65" s="40"/>
      <c r="E65" s="222"/>
    </row>
    <row r="66" spans="1:5" s="223" customFormat="1">
      <c r="A66" s="86" t="s">
        <v>307</v>
      </c>
      <c r="B66" s="46" t="s">
        <v>308</v>
      </c>
      <c r="C66" s="221"/>
      <c r="D66" s="40"/>
      <c r="E66" s="222"/>
    </row>
    <row r="67" spans="1:5">
      <c r="A67" s="216">
        <v>2</v>
      </c>
      <c r="B67" s="216" t="s">
        <v>363</v>
      </c>
      <c r="C67" s="225"/>
      <c r="D67" s="83">
        <f>SUM(D68:D74)</f>
        <v>0</v>
      </c>
      <c r="E67" s="94"/>
    </row>
    <row r="68" spans="1:5">
      <c r="A68" s="96">
        <v>2.1</v>
      </c>
      <c r="B68" s="226" t="s">
        <v>89</v>
      </c>
      <c r="C68" s="227"/>
      <c r="D68" s="22"/>
      <c r="E68" s="94"/>
    </row>
    <row r="69" spans="1:5">
      <c r="A69" s="96">
        <v>2.2000000000000002</v>
      </c>
      <c r="B69" s="226" t="s">
        <v>364</v>
      </c>
      <c r="C69" s="227"/>
      <c r="D69" s="22"/>
      <c r="E69" s="94"/>
    </row>
    <row r="70" spans="1:5">
      <c r="A70" s="96">
        <v>2.2999999999999998</v>
      </c>
      <c r="B70" s="226" t="s">
        <v>93</v>
      </c>
      <c r="C70" s="227"/>
      <c r="D70" s="22"/>
      <c r="E70" s="94"/>
    </row>
    <row r="71" spans="1:5">
      <c r="A71" s="96">
        <v>2.4</v>
      </c>
      <c r="B71" s="226" t="s">
        <v>92</v>
      </c>
      <c r="C71" s="227"/>
      <c r="D71" s="22"/>
      <c r="E71" s="94"/>
    </row>
    <row r="72" spans="1:5">
      <c r="A72" s="96">
        <v>2.5</v>
      </c>
      <c r="B72" s="226" t="s">
        <v>365</v>
      </c>
      <c r="C72" s="227"/>
      <c r="D72" s="22"/>
      <c r="E72" s="94"/>
    </row>
    <row r="73" spans="1:5">
      <c r="A73" s="96">
        <v>2.6</v>
      </c>
      <c r="B73" s="226" t="s">
        <v>90</v>
      </c>
      <c r="C73" s="227"/>
      <c r="D73" s="22"/>
      <c r="E73" s="94"/>
    </row>
    <row r="74" spans="1:5">
      <c r="A74" s="96">
        <v>2.7</v>
      </c>
      <c r="B74" s="226" t="s">
        <v>91</v>
      </c>
      <c r="C74" s="228"/>
      <c r="D74" s="22"/>
      <c r="E74" s="94"/>
    </row>
    <row r="75" spans="1:5">
      <c r="A75" s="216">
        <v>3</v>
      </c>
      <c r="B75" s="216" t="s">
        <v>387</v>
      </c>
      <c r="C75" s="83"/>
      <c r="D75" s="22"/>
      <c r="E75" s="94"/>
    </row>
    <row r="76" spans="1:5">
      <c r="A76" s="216">
        <v>4</v>
      </c>
      <c r="B76" s="216" t="s">
        <v>235</v>
      </c>
      <c r="C76" s="83"/>
      <c r="D76" s="83">
        <f>SUM(D77:D78)</f>
        <v>0</v>
      </c>
      <c r="E76" s="94"/>
    </row>
    <row r="77" spans="1:5">
      <c r="A77" s="96">
        <v>4.0999999999999996</v>
      </c>
      <c r="B77" s="96" t="s">
        <v>236</v>
      </c>
      <c r="C77" s="227"/>
      <c r="D77" s="8"/>
      <c r="E77" s="94"/>
    </row>
    <row r="78" spans="1:5">
      <c r="A78" s="96">
        <v>4.2</v>
      </c>
      <c r="B78" s="96" t="s">
        <v>237</v>
      </c>
      <c r="C78" s="228"/>
      <c r="D78" s="8"/>
      <c r="E78" s="94"/>
    </row>
    <row r="79" spans="1:5">
      <c r="A79" s="216">
        <v>5</v>
      </c>
      <c r="B79" s="216" t="s">
        <v>262</v>
      </c>
      <c r="C79" s="242"/>
      <c r="D79" s="228"/>
      <c r="E79" s="94"/>
    </row>
    <row r="80" spans="1:5">
      <c r="B80" s="44"/>
    </row>
    <row r="81" spans="1:9">
      <c r="A81" s="429" t="s">
        <v>429</v>
      </c>
      <c r="B81" s="429"/>
      <c r="C81" s="429"/>
      <c r="D81" s="429"/>
      <c r="E81" s="5"/>
    </row>
    <row r="82" spans="1:9">
      <c r="B82" s="44"/>
    </row>
    <row r="83" spans="1:9" s="23" customFormat="1" ht="12.75"/>
    <row r="84" spans="1:9">
      <c r="A84" s="67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7" t="s">
        <v>384</v>
      </c>
      <c r="D87" s="12"/>
      <c r="E87"/>
      <c r="F87"/>
      <c r="G87"/>
      <c r="H87"/>
      <c r="I87"/>
    </row>
    <row r="88" spans="1:9">
      <c r="A88"/>
      <c r="B88" s="2" t="s">
        <v>385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topLeftCell="A4" zoomScaleSheetLayoutView="80" workbookViewId="0">
      <selection activeCell="G13" sqref="G13"/>
    </sheetView>
  </sheetViews>
  <sheetFormatPr defaultRowHeight="15"/>
  <cols>
    <col min="1" max="1" width="15.7109375" style="21" customWidth="1"/>
    <col min="2" max="2" width="69.425781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2" t="s">
        <v>285</v>
      </c>
      <c r="B1" s="112"/>
      <c r="C1" s="427" t="s">
        <v>97</v>
      </c>
      <c r="D1" s="427"/>
      <c r="E1" s="146"/>
    </row>
    <row r="2" spans="1:12">
      <c r="A2" s="74" t="s">
        <v>128</v>
      </c>
      <c r="B2" s="112"/>
      <c r="C2" s="426" t="str">
        <f>'ფორმა N1'!L2</f>
        <v>03/30/2019-04/30/2019</v>
      </c>
      <c r="D2" s="426"/>
      <c r="E2" s="146"/>
    </row>
    <row r="3" spans="1:12">
      <c r="A3" s="74"/>
      <c r="B3" s="112"/>
      <c r="C3" s="334"/>
      <c r="D3" s="334"/>
      <c r="E3" s="146"/>
    </row>
    <row r="4" spans="1:12" s="2" customFormat="1">
      <c r="A4" s="75" t="s">
        <v>257</v>
      </c>
      <c r="B4" s="75"/>
      <c r="C4" s="74"/>
      <c r="D4" s="74"/>
      <c r="E4" s="106"/>
      <c r="L4" s="21"/>
    </row>
    <row r="5" spans="1:12" s="2" customFormat="1">
      <c r="A5" s="117" t="str">
        <f>'ფორმა N1'!A5</f>
        <v>დავით თარხან მოურავი,ირმა ინაშვილი–საქართველოს პატრიოტთა ალიანსი</v>
      </c>
      <c r="B5" s="109"/>
      <c r="C5" s="59"/>
      <c r="D5" s="59"/>
      <c r="E5" s="106"/>
    </row>
    <row r="6" spans="1:12" s="2" customFormat="1">
      <c r="A6" s="75"/>
      <c r="B6" s="75"/>
      <c r="C6" s="74"/>
      <c r="D6" s="74"/>
      <c r="E6" s="106"/>
    </row>
    <row r="7" spans="1:12" s="6" customFormat="1">
      <c r="A7" s="333"/>
      <c r="B7" s="333"/>
      <c r="C7" s="76"/>
      <c r="D7" s="76"/>
      <c r="E7" s="147"/>
    </row>
    <row r="8" spans="1:12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>
      <c r="A9" s="13">
        <v>1</v>
      </c>
      <c r="B9" s="13" t="s">
        <v>57</v>
      </c>
      <c r="C9" s="80">
        <f>SUM(C10,C14,C54,C57,C58,C59,C76)</f>
        <v>176796.54</v>
      </c>
      <c r="D9" s="80">
        <f>SUM(D10,D14,D54,D57,D58,D59,D65,D72,D73)</f>
        <v>177862.16</v>
      </c>
      <c r="E9" s="148"/>
    </row>
    <row r="10" spans="1:12" s="9" customFormat="1" ht="18">
      <c r="A10" s="14">
        <v>1.1000000000000001</v>
      </c>
      <c r="B10" s="14" t="s">
        <v>58</v>
      </c>
      <c r="C10" s="82">
        <f>SUM(C11:C12)</f>
        <v>44638</v>
      </c>
      <c r="D10" s="82">
        <f>SUM(D11:D12)</f>
        <v>44638</v>
      </c>
      <c r="E10" s="148"/>
    </row>
    <row r="11" spans="1:12" s="9" customFormat="1" ht="16.5" customHeight="1">
      <c r="A11" s="16" t="s">
        <v>30</v>
      </c>
      <c r="B11" s="16" t="s">
        <v>59</v>
      </c>
      <c r="C11" s="33">
        <v>44638</v>
      </c>
      <c r="D11" s="34">
        <v>44638</v>
      </c>
      <c r="E11" s="148"/>
    </row>
    <row r="12" spans="1:12" ht="16.5" customHeight="1">
      <c r="A12" s="16" t="s">
        <v>31</v>
      </c>
      <c r="B12" s="16" t="s">
        <v>0</v>
      </c>
      <c r="C12" s="33"/>
      <c r="D12" s="34"/>
      <c r="E12" s="146"/>
    </row>
    <row r="13" spans="1:12" ht="16.5" customHeight="1">
      <c r="A13" s="392" t="s">
        <v>453</v>
      </c>
      <c r="B13" s="393" t="s">
        <v>454</v>
      </c>
      <c r="C13" s="33"/>
      <c r="D13" s="34"/>
      <c r="E13" s="146"/>
    </row>
    <row r="14" spans="1:12">
      <c r="A14" s="14">
        <v>1.2</v>
      </c>
      <c r="B14" s="14" t="s">
        <v>60</v>
      </c>
      <c r="C14" s="82">
        <f>SUM(C15,C18,C30:C33,C36,C37,C44,C45,C46,C47,C48,C52,C53)</f>
        <v>131458.54</v>
      </c>
      <c r="D14" s="82">
        <f>SUM(D15,D18,D30:D33,D36,D37,D44,D45,D46,D47,D48,D52,D53)</f>
        <v>132524.16</v>
      </c>
      <c r="E14" s="146"/>
    </row>
    <row r="15" spans="1:12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2" ht="17.25" customHeight="1">
      <c r="A16" s="17" t="s">
        <v>87</v>
      </c>
      <c r="B16" s="17" t="s">
        <v>61</v>
      </c>
      <c r="C16" s="35"/>
      <c r="D16" s="36"/>
      <c r="E16" s="146"/>
    </row>
    <row r="17" spans="1:5" ht="17.25" customHeight="1">
      <c r="A17" s="17" t="s">
        <v>88</v>
      </c>
      <c r="B17" s="17" t="s">
        <v>62</v>
      </c>
      <c r="C17" s="35"/>
      <c r="D17" s="36"/>
      <c r="E17" s="146"/>
    </row>
    <row r="18" spans="1:5">
      <c r="A18" s="16" t="s">
        <v>33</v>
      </c>
      <c r="B18" s="16" t="s">
        <v>2</v>
      </c>
      <c r="C18" s="81">
        <f>SUM(C19:C24,C29)</f>
        <v>10743.25</v>
      </c>
      <c r="D18" s="81">
        <f>SUM(D19:D24,D29)</f>
        <v>10743.25</v>
      </c>
      <c r="E18" s="146"/>
    </row>
    <row r="19" spans="1:5" ht="30">
      <c r="A19" s="17" t="s">
        <v>12</v>
      </c>
      <c r="B19" s="17" t="s">
        <v>233</v>
      </c>
      <c r="C19" s="37">
        <v>410.92</v>
      </c>
      <c r="D19">
        <v>410.92</v>
      </c>
      <c r="E19" s="146"/>
    </row>
    <row r="20" spans="1:5">
      <c r="A20" s="17" t="s">
        <v>13</v>
      </c>
      <c r="B20" s="17" t="s">
        <v>14</v>
      </c>
      <c r="C20" s="37"/>
      <c r="D20" s="39"/>
      <c r="E20" s="146"/>
    </row>
    <row r="21" spans="1:5" ht="30">
      <c r="A21" s="17" t="s">
        <v>264</v>
      </c>
      <c r="B21" s="17" t="s">
        <v>22</v>
      </c>
      <c r="C21" s="37">
        <v>6500</v>
      </c>
      <c r="D21" s="40">
        <v>6500</v>
      </c>
      <c r="E21" s="146"/>
    </row>
    <row r="22" spans="1:5">
      <c r="A22" s="17" t="s">
        <v>265</v>
      </c>
      <c r="B22" s="17" t="s">
        <v>15</v>
      </c>
      <c r="C22" s="37"/>
      <c r="D22" s="40"/>
      <c r="E22" s="146"/>
    </row>
    <row r="23" spans="1:5">
      <c r="A23" s="17" t="s">
        <v>266</v>
      </c>
      <c r="B23" s="17" t="s">
        <v>16</v>
      </c>
      <c r="C23" s="37"/>
      <c r="D23" s="40"/>
      <c r="E23" s="146"/>
    </row>
    <row r="24" spans="1:5">
      <c r="A24" s="17" t="s">
        <v>267</v>
      </c>
      <c r="B24" s="17" t="s">
        <v>17</v>
      </c>
      <c r="C24" s="115">
        <f>SUM(C25:C28)</f>
        <v>3832.3299999999995</v>
      </c>
      <c r="D24" s="115">
        <f>SUM(D25:D28)</f>
        <v>3832.3299999999995</v>
      </c>
      <c r="E24" s="146"/>
    </row>
    <row r="25" spans="1:5" ht="16.5" customHeight="1">
      <c r="A25" s="18" t="s">
        <v>268</v>
      </c>
      <c r="B25" s="18" t="s">
        <v>18</v>
      </c>
      <c r="C25" s="455">
        <v>1730.87</v>
      </c>
      <c r="D25" s="455">
        <v>1730.87</v>
      </c>
      <c r="E25" s="146"/>
    </row>
    <row r="26" spans="1:5" ht="16.5" customHeight="1">
      <c r="A26" s="18" t="s">
        <v>269</v>
      </c>
      <c r="B26" s="18" t="s">
        <v>19</v>
      </c>
      <c r="C26" s="455">
        <v>458.02</v>
      </c>
      <c r="D26" s="455">
        <v>458.02</v>
      </c>
      <c r="E26" s="146"/>
    </row>
    <row r="27" spans="1:5" ht="16.5" customHeight="1">
      <c r="A27" s="18" t="s">
        <v>270</v>
      </c>
      <c r="B27" s="18" t="s">
        <v>20</v>
      </c>
      <c r="C27" s="455">
        <v>1638.47</v>
      </c>
      <c r="D27" s="455">
        <v>1638.47</v>
      </c>
      <c r="E27" s="146"/>
    </row>
    <row r="28" spans="1:5" ht="16.5" customHeight="1">
      <c r="A28" s="18" t="s">
        <v>271</v>
      </c>
      <c r="B28" s="18" t="s">
        <v>23</v>
      </c>
      <c r="C28" s="455">
        <v>4.97</v>
      </c>
      <c r="D28" s="455">
        <v>4.97</v>
      </c>
      <c r="E28" s="146"/>
    </row>
    <row r="29" spans="1:5">
      <c r="A29" s="17" t="s">
        <v>272</v>
      </c>
      <c r="B29" s="17" t="s">
        <v>21</v>
      </c>
      <c r="C29" s="37"/>
      <c r="D29" s="41"/>
      <c r="E29" s="146"/>
    </row>
    <row r="30" spans="1:5">
      <c r="A30" s="16" t="s">
        <v>34</v>
      </c>
      <c r="B30" s="16" t="s">
        <v>3</v>
      </c>
      <c r="C30" s="33"/>
      <c r="D30" s="34"/>
      <c r="E30" s="146"/>
    </row>
    <row r="31" spans="1:5">
      <c r="A31" s="16" t="s">
        <v>35</v>
      </c>
      <c r="B31" s="16" t="s">
        <v>4</v>
      </c>
      <c r="C31" s="33"/>
      <c r="D31" s="34"/>
      <c r="E31" s="146"/>
    </row>
    <row r="32" spans="1:5">
      <c r="A32" s="16" t="s">
        <v>36</v>
      </c>
      <c r="B32" s="16" t="s">
        <v>5</v>
      </c>
      <c r="C32" s="33"/>
      <c r="D32" s="34"/>
      <c r="E32" s="146"/>
    </row>
    <row r="33" spans="1:5">
      <c r="A33" s="16" t="s">
        <v>37</v>
      </c>
      <c r="B33" s="16" t="s">
        <v>63</v>
      </c>
      <c r="C33" s="81">
        <f>SUM(C34:C35)</f>
        <v>3228</v>
      </c>
      <c r="D33" s="81">
        <f>SUM(D34:D35)</f>
        <v>3228</v>
      </c>
      <c r="E33" s="146"/>
    </row>
    <row r="34" spans="1:5">
      <c r="A34" s="17" t="s">
        <v>273</v>
      </c>
      <c r="B34" s="17" t="s">
        <v>56</v>
      </c>
      <c r="C34" s="33">
        <v>3228</v>
      </c>
      <c r="D34" s="34">
        <v>3228</v>
      </c>
      <c r="E34" s="146"/>
    </row>
    <row r="35" spans="1:5">
      <c r="A35" s="17" t="s">
        <v>274</v>
      </c>
      <c r="B35" s="17" t="s">
        <v>55</v>
      </c>
      <c r="C35" s="33"/>
      <c r="D35" s="34"/>
      <c r="E35" s="146"/>
    </row>
    <row r="36" spans="1:5">
      <c r="A36" s="16" t="s">
        <v>38</v>
      </c>
      <c r="B36" s="16" t="s">
        <v>49</v>
      </c>
      <c r="C36" s="33">
        <v>63.29</v>
      </c>
      <c r="D36">
        <v>63.29</v>
      </c>
      <c r="E36" s="146"/>
    </row>
    <row r="37" spans="1:5">
      <c r="A37" s="16" t="s">
        <v>39</v>
      </c>
      <c r="B37" s="16" t="s">
        <v>324</v>
      </c>
      <c r="C37" s="81">
        <f>SUM(C38:C43)</f>
        <v>17814</v>
      </c>
      <c r="D37" s="81">
        <f>SUM(D38:D43)</f>
        <v>17813.62</v>
      </c>
      <c r="E37" s="146"/>
    </row>
    <row r="38" spans="1:5">
      <c r="A38" s="17" t="s">
        <v>321</v>
      </c>
      <c r="B38" s="17" t="s">
        <v>325</v>
      </c>
      <c r="C38" s="33"/>
      <c r="D38" s="33"/>
      <c r="E38" s="146"/>
    </row>
    <row r="39" spans="1:5">
      <c r="A39" s="17" t="s">
        <v>322</v>
      </c>
      <c r="B39" s="17" t="s">
        <v>326</v>
      </c>
      <c r="C39" s="33">
        <v>17814</v>
      </c>
      <c r="D39" s="33">
        <v>17813.62</v>
      </c>
      <c r="E39" s="146"/>
    </row>
    <row r="40" spans="1:5">
      <c r="A40" s="17" t="s">
        <v>323</v>
      </c>
      <c r="B40" s="17" t="s">
        <v>329</v>
      </c>
      <c r="C40" s="33"/>
      <c r="D40" s="34"/>
      <c r="E40" s="146"/>
    </row>
    <row r="41" spans="1:5">
      <c r="A41" s="17" t="s">
        <v>328</v>
      </c>
      <c r="B41" s="17" t="s">
        <v>330</v>
      </c>
      <c r="C41" s="33"/>
      <c r="D41" s="34"/>
      <c r="E41" s="146"/>
    </row>
    <row r="42" spans="1:5">
      <c r="A42" s="17" t="s">
        <v>331</v>
      </c>
      <c r="B42" s="17" t="s">
        <v>427</v>
      </c>
      <c r="C42" s="33"/>
      <c r="D42" s="34"/>
      <c r="E42" s="146"/>
    </row>
    <row r="43" spans="1:5">
      <c r="A43" s="17" t="s">
        <v>428</v>
      </c>
      <c r="B43" s="17" t="s">
        <v>327</v>
      </c>
      <c r="C43" s="33"/>
      <c r="D43" s="34"/>
      <c r="E43" s="146"/>
    </row>
    <row r="44" spans="1:5" ht="30">
      <c r="A44" s="16" t="s">
        <v>40</v>
      </c>
      <c r="B44" s="16" t="s">
        <v>28</v>
      </c>
      <c r="C44" s="496">
        <v>21240</v>
      </c>
      <c r="D44" s="452">
        <v>21240</v>
      </c>
      <c r="E44" s="146"/>
    </row>
    <row r="45" spans="1:5">
      <c r="A45" s="16" t="s">
        <v>41</v>
      </c>
      <c r="B45" s="16" t="s">
        <v>24</v>
      </c>
      <c r="C45" s="33"/>
      <c r="D45" s="34"/>
      <c r="E45" s="146"/>
    </row>
    <row r="46" spans="1:5">
      <c r="A46" s="16" t="s">
        <v>42</v>
      </c>
      <c r="B46" s="16" t="s">
        <v>25</v>
      </c>
      <c r="C46" s="33"/>
      <c r="D46" s="34"/>
      <c r="E46" s="146"/>
    </row>
    <row r="47" spans="1:5">
      <c r="A47" s="16" t="s">
        <v>43</v>
      </c>
      <c r="B47" s="16" t="s">
        <v>26</v>
      </c>
      <c r="C47" s="33">
        <v>3000</v>
      </c>
      <c r="D47" s="34">
        <v>3000</v>
      </c>
      <c r="E47" s="146"/>
    </row>
    <row r="48" spans="1:5">
      <c r="A48" s="16" t="s">
        <v>44</v>
      </c>
      <c r="B48" s="16" t="s">
        <v>279</v>
      </c>
      <c r="C48" s="81">
        <f>SUM(C49:C51)</f>
        <v>10000</v>
      </c>
      <c r="D48" s="81">
        <f>SUM(D49:D51)</f>
        <v>10000</v>
      </c>
      <c r="E48" s="146"/>
    </row>
    <row r="49" spans="1:5">
      <c r="A49" s="95" t="s">
        <v>336</v>
      </c>
      <c r="B49" s="95" t="s">
        <v>339</v>
      </c>
      <c r="C49" s="33">
        <v>3900</v>
      </c>
      <c r="D49" s="34">
        <v>3900</v>
      </c>
      <c r="E49" s="146"/>
    </row>
    <row r="50" spans="1:5">
      <c r="A50" s="95" t="s">
        <v>337</v>
      </c>
      <c r="B50" s="95" t="s">
        <v>338</v>
      </c>
      <c r="C50" s="33">
        <v>6100</v>
      </c>
      <c r="D50" s="34">
        <v>6100</v>
      </c>
      <c r="E50" s="146"/>
    </row>
    <row r="51" spans="1:5">
      <c r="A51" s="95" t="s">
        <v>340</v>
      </c>
      <c r="B51" s="95" t="s">
        <v>341</v>
      </c>
      <c r="C51" s="33"/>
      <c r="D51" s="34"/>
      <c r="E51" s="146"/>
    </row>
    <row r="52" spans="1:5" ht="26.25" customHeight="1">
      <c r="A52" s="16" t="s">
        <v>45</v>
      </c>
      <c r="B52" s="16" t="s">
        <v>29</v>
      </c>
      <c r="C52" s="33"/>
      <c r="D52" s="34"/>
      <c r="E52" s="146"/>
    </row>
    <row r="53" spans="1:5">
      <c r="A53" s="16" t="s">
        <v>46</v>
      </c>
      <c r="B53" s="16" t="s">
        <v>6</v>
      </c>
      <c r="C53" s="33">
        <v>65370</v>
      </c>
      <c r="D53" s="34">
        <v>66436</v>
      </c>
      <c r="E53" s="146"/>
    </row>
    <row r="54" spans="1:5" ht="30">
      <c r="A54" s="14">
        <v>1.3</v>
      </c>
      <c r="B54" s="85" t="s">
        <v>366</v>
      </c>
      <c r="C54" s="82">
        <f>SUM(C55:C56)</f>
        <v>700</v>
      </c>
      <c r="D54" s="82">
        <f>SUM(D55:D56)</f>
        <v>700</v>
      </c>
      <c r="E54" s="146"/>
    </row>
    <row r="55" spans="1:5" ht="30">
      <c r="A55" s="16" t="s">
        <v>50</v>
      </c>
      <c r="B55" s="16" t="s">
        <v>48</v>
      </c>
      <c r="C55" s="33">
        <v>700</v>
      </c>
      <c r="D55" s="34">
        <v>700</v>
      </c>
      <c r="E55" s="146"/>
    </row>
    <row r="56" spans="1:5">
      <c r="A56" s="16" t="s">
        <v>51</v>
      </c>
      <c r="B56" s="16" t="s">
        <v>47</v>
      </c>
      <c r="C56" s="33"/>
      <c r="D56" s="34"/>
      <c r="E56" s="146"/>
    </row>
    <row r="57" spans="1:5">
      <c r="A57" s="14">
        <v>1.4</v>
      </c>
      <c r="B57" s="14" t="s">
        <v>368</v>
      </c>
      <c r="C57" s="33"/>
      <c r="D57" s="34"/>
      <c r="E57" s="146"/>
    </row>
    <row r="58" spans="1:5">
      <c r="A58" s="14">
        <v>1.5</v>
      </c>
      <c r="B58" s="14" t="s">
        <v>7</v>
      </c>
      <c r="C58" s="37"/>
      <c r="D58" s="40"/>
      <c r="E58" s="146"/>
    </row>
    <row r="59" spans="1:5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>
      <c r="A60" s="16" t="s">
        <v>280</v>
      </c>
      <c r="B60" s="46" t="s">
        <v>52</v>
      </c>
      <c r="C60" s="37"/>
      <c r="D60" s="40"/>
      <c r="E60" s="146"/>
    </row>
    <row r="61" spans="1:5" ht="30">
      <c r="A61" s="16" t="s">
        <v>281</v>
      </c>
      <c r="B61" s="46" t="s">
        <v>54</v>
      </c>
      <c r="C61" s="37"/>
      <c r="D61" s="40"/>
      <c r="E61" s="146"/>
    </row>
    <row r="62" spans="1:5">
      <c r="A62" s="16" t="s">
        <v>282</v>
      </c>
      <c r="B62" s="46" t="s">
        <v>53</v>
      </c>
      <c r="C62" s="40"/>
      <c r="D62" s="40"/>
      <c r="E62" s="146"/>
    </row>
    <row r="63" spans="1:5">
      <c r="A63" s="16" t="s">
        <v>283</v>
      </c>
      <c r="B63" s="46" t="s">
        <v>27</v>
      </c>
      <c r="C63" s="37"/>
      <c r="D63" s="40"/>
      <c r="E63" s="146"/>
    </row>
    <row r="64" spans="1:5">
      <c r="A64" s="16" t="s">
        <v>307</v>
      </c>
      <c r="B64" s="195" t="s">
        <v>308</v>
      </c>
      <c r="C64" s="37"/>
      <c r="D64" s="196"/>
      <c r="E64" s="146"/>
    </row>
    <row r="65" spans="1:5">
      <c r="A65" s="13">
        <v>2</v>
      </c>
      <c r="B65" s="47" t="s">
        <v>95</v>
      </c>
      <c r="C65" s="245"/>
      <c r="D65" s="116">
        <f>SUM(D66:D71)</f>
        <v>0</v>
      </c>
      <c r="E65" s="146"/>
    </row>
    <row r="66" spans="1:5">
      <c r="A66" s="15">
        <v>2.1</v>
      </c>
      <c r="B66" s="48" t="s">
        <v>89</v>
      </c>
      <c r="C66" s="245"/>
      <c r="D66" s="42"/>
      <c r="E66" s="146"/>
    </row>
    <row r="67" spans="1:5">
      <c r="A67" s="15">
        <v>2.2000000000000002</v>
      </c>
      <c r="B67" s="48" t="s">
        <v>93</v>
      </c>
      <c r="C67" s="247"/>
      <c r="D67" s="43"/>
      <c r="E67" s="146"/>
    </row>
    <row r="68" spans="1:5">
      <c r="A68" s="15">
        <v>2.2999999999999998</v>
      </c>
      <c r="B68" s="48" t="s">
        <v>92</v>
      </c>
      <c r="C68" s="247"/>
      <c r="D68" s="43"/>
      <c r="E68" s="146"/>
    </row>
    <row r="69" spans="1:5">
      <c r="A69" s="15">
        <v>2.4</v>
      </c>
      <c r="B69" s="48" t="s">
        <v>94</v>
      </c>
      <c r="C69" s="247"/>
      <c r="D69" s="43"/>
      <c r="E69" s="146"/>
    </row>
    <row r="70" spans="1:5">
      <c r="A70" s="15">
        <v>2.5</v>
      </c>
      <c r="B70" s="48" t="s">
        <v>90</v>
      </c>
      <c r="C70" s="247"/>
      <c r="D70" s="43"/>
      <c r="E70" s="146"/>
    </row>
    <row r="71" spans="1:5">
      <c r="A71" s="15">
        <v>2.6</v>
      </c>
      <c r="B71" s="48" t="s">
        <v>91</v>
      </c>
      <c r="C71" s="247"/>
      <c r="D71" s="43"/>
      <c r="E71" s="146"/>
    </row>
    <row r="72" spans="1:5" s="2" customFormat="1">
      <c r="A72" s="13">
        <v>3</v>
      </c>
      <c r="B72" s="243" t="s">
        <v>387</v>
      </c>
      <c r="C72" s="246"/>
      <c r="D72" s="244"/>
      <c r="E72" s="103"/>
    </row>
    <row r="73" spans="1:5" s="2" customFormat="1">
      <c r="A73" s="13">
        <v>4</v>
      </c>
      <c r="B73" s="13" t="s">
        <v>235</v>
      </c>
      <c r="C73" s="246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236</v>
      </c>
      <c r="C74" s="8"/>
      <c r="D74" s="8"/>
      <c r="E74" s="103"/>
    </row>
    <row r="75" spans="1:5" s="2" customFormat="1">
      <c r="A75" s="15">
        <v>4.2</v>
      </c>
      <c r="B75" s="15" t="s">
        <v>237</v>
      </c>
      <c r="C75" s="8"/>
      <c r="D75" s="8"/>
      <c r="E75" s="103"/>
    </row>
    <row r="76" spans="1:5" s="2" customFormat="1">
      <c r="A76" s="13">
        <v>5</v>
      </c>
      <c r="B76" s="241" t="s">
        <v>262</v>
      </c>
      <c r="C76" s="8"/>
      <c r="D76" s="83"/>
      <c r="E76" s="103"/>
    </row>
    <row r="77" spans="1:5" s="2" customFormat="1">
      <c r="A77" s="343"/>
      <c r="B77" s="343"/>
      <c r="C77" s="12"/>
      <c r="D77" s="12"/>
      <c r="E77" s="103"/>
    </row>
    <row r="78" spans="1:5" s="2" customFormat="1">
      <c r="A78" s="429" t="s">
        <v>429</v>
      </c>
      <c r="B78" s="429"/>
      <c r="C78" s="429"/>
      <c r="D78" s="429"/>
      <c r="E78" s="103"/>
    </row>
    <row r="79" spans="1:5" s="2" customFormat="1">
      <c r="A79" s="343"/>
      <c r="B79" s="343"/>
      <c r="C79" s="12"/>
      <c r="D79" s="12"/>
      <c r="E79" s="103"/>
    </row>
    <row r="80" spans="1:5" s="23" customFormat="1" ht="12.75"/>
    <row r="81" spans="1:9" s="2" customFormat="1">
      <c r="A81" s="67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430</v>
      </c>
      <c r="D84" s="12"/>
      <c r="E84"/>
      <c r="F84"/>
      <c r="G84"/>
      <c r="H84"/>
      <c r="I84"/>
    </row>
    <row r="85" spans="1:9" s="2" customFormat="1">
      <c r="A85"/>
      <c r="B85" s="430" t="s">
        <v>431</v>
      </c>
      <c r="C85" s="430"/>
      <c r="D85" s="430"/>
      <c r="E85"/>
      <c r="F85"/>
      <c r="G85"/>
      <c r="H85"/>
      <c r="I85"/>
    </row>
    <row r="86" spans="1:9" customFormat="1" ht="12.75">
      <c r="B86" s="64" t="s">
        <v>432</v>
      </c>
    </row>
    <row r="87" spans="1:9" s="2" customFormat="1">
      <c r="A87" s="11"/>
      <c r="B87" s="430" t="s">
        <v>433</v>
      </c>
      <c r="C87" s="430"/>
      <c r="D87" s="430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5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zoomScaleSheetLayoutView="80" workbookViewId="0">
      <selection activeCell="B13" sqref="B1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305</v>
      </c>
      <c r="B1" s="75"/>
      <c r="C1" s="427" t="s">
        <v>97</v>
      </c>
      <c r="D1" s="427"/>
      <c r="E1" s="89"/>
    </row>
    <row r="2" spans="1:5" s="6" customFormat="1">
      <c r="A2" s="72" t="s">
        <v>301</v>
      </c>
      <c r="B2" s="75"/>
      <c r="C2" s="431" t="str">
        <f>'ფორმა N1'!L2</f>
        <v>03/30/2019-04/30/2019</v>
      </c>
      <c r="D2" s="431"/>
      <c r="E2" s="89"/>
    </row>
    <row r="3" spans="1:5" s="6" customFormat="1">
      <c r="A3" s="74" t="s">
        <v>128</v>
      </c>
      <c r="B3" s="72"/>
      <c r="C3" s="155"/>
      <c r="D3" s="155"/>
      <c r="E3" s="89"/>
    </row>
    <row r="4" spans="1:5" s="6" customFormat="1">
      <c r="A4" s="75" t="s">
        <v>257</v>
      </c>
      <c r="B4" s="74"/>
      <c r="C4" s="155"/>
      <c r="D4" s="155"/>
      <c r="E4" s="89"/>
    </row>
    <row r="5" spans="1:5">
      <c r="A5" s="75" t="str">
        <f>'ფორმა N2'!A5</f>
        <v>დავით თარხან მოურავი,ირმა ინაშვილი–საქართველოს პატრიოტთა ალიანსი</v>
      </c>
      <c r="B5" s="75"/>
      <c r="C5" s="74"/>
      <c r="D5" s="74"/>
      <c r="E5" s="90"/>
    </row>
    <row r="6" spans="1:5">
      <c r="A6" s="75"/>
      <c r="B6" s="75"/>
      <c r="C6" s="74"/>
      <c r="D6" s="74"/>
      <c r="E6" s="90"/>
    </row>
    <row r="7" spans="1:5">
      <c r="A7" s="75"/>
      <c r="B7" s="75"/>
      <c r="C7" s="74"/>
      <c r="D7" s="74"/>
      <c r="E7" s="90"/>
    </row>
    <row r="8" spans="1:5" s="6" customFormat="1">
      <c r="A8" s="154"/>
      <c r="B8" s="154"/>
      <c r="C8" s="76"/>
      <c r="D8" s="76"/>
      <c r="E8" s="89"/>
    </row>
    <row r="9" spans="1:5" s="6" customFormat="1" ht="30">
      <c r="A9" s="87" t="s">
        <v>64</v>
      </c>
      <c r="B9" s="87" t="s">
        <v>304</v>
      </c>
      <c r="C9" s="77" t="s">
        <v>10</v>
      </c>
      <c r="D9" s="77" t="s">
        <v>9</v>
      </c>
      <c r="E9" s="89"/>
    </row>
    <row r="10" spans="1:5" s="9" customFormat="1" ht="30">
      <c r="A10" s="96" t="s">
        <v>302</v>
      </c>
      <c r="B10" s="96" t="s">
        <v>697</v>
      </c>
      <c r="C10" s="4">
        <v>0</v>
      </c>
      <c r="D10" s="4">
        <v>391.66</v>
      </c>
      <c r="E10" s="91"/>
    </row>
    <row r="11" spans="1:5" s="10" customFormat="1">
      <c r="A11" s="96"/>
      <c r="B11" s="495" t="s">
        <v>698</v>
      </c>
      <c r="C11" s="4">
        <v>0</v>
      </c>
      <c r="D11" s="4">
        <v>674.2</v>
      </c>
      <c r="E11" s="92"/>
    </row>
    <row r="12" spans="1:5" s="10" customFormat="1">
      <c r="A12" s="85" t="s">
        <v>261</v>
      </c>
      <c r="B12" s="498" t="s">
        <v>478</v>
      </c>
      <c r="C12" s="497">
        <v>44370</v>
      </c>
      <c r="D12" s="497">
        <v>44370</v>
      </c>
      <c r="E12" s="92"/>
    </row>
    <row r="13" spans="1:5" s="10" customFormat="1" ht="24">
      <c r="A13" s="85" t="s">
        <v>261</v>
      </c>
      <c r="B13" s="499" t="s">
        <v>699</v>
      </c>
      <c r="C13" s="4">
        <v>21000</v>
      </c>
      <c r="D13" s="4">
        <v>21000</v>
      </c>
      <c r="E13" s="92"/>
    </row>
    <row r="14" spans="1:5" s="10" customFormat="1">
      <c r="A14" s="85" t="s">
        <v>261</v>
      </c>
      <c r="B14" s="85"/>
      <c r="C14" s="4"/>
      <c r="D14" s="4"/>
      <c r="E14" s="92"/>
    </row>
    <row r="15" spans="1:5" s="10" customFormat="1">
      <c r="A15" s="85" t="s">
        <v>261</v>
      </c>
      <c r="B15" s="85"/>
      <c r="C15" s="4"/>
      <c r="D15" s="4"/>
      <c r="E15" s="92"/>
    </row>
    <row r="16" spans="1:5" s="10" customFormat="1">
      <c r="A16" s="85" t="s">
        <v>261</v>
      </c>
      <c r="B16" s="85"/>
      <c r="C16" s="4"/>
      <c r="D16" s="4"/>
      <c r="E16" s="92"/>
    </row>
    <row r="17" spans="1:5" s="10" customFormat="1" ht="17.25" customHeight="1">
      <c r="A17" s="96"/>
      <c r="B17" s="85"/>
      <c r="C17" s="4"/>
      <c r="D17" s="4"/>
      <c r="E17" s="92"/>
    </row>
    <row r="18" spans="1:5" s="10" customFormat="1" ht="18" customHeight="1">
      <c r="A18" s="96" t="s">
        <v>303</v>
      </c>
      <c r="B18" s="85"/>
      <c r="C18" s="4"/>
      <c r="D18" s="4"/>
      <c r="E18" s="92"/>
    </row>
    <row r="19" spans="1:5" s="10" customFormat="1">
      <c r="A19" s="85" t="s">
        <v>261</v>
      </c>
      <c r="B19" s="85"/>
      <c r="C19" s="4"/>
      <c r="D19" s="4"/>
      <c r="E19" s="92"/>
    </row>
    <row r="20" spans="1:5" s="10" customFormat="1">
      <c r="A20" s="85" t="s">
        <v>261</v>
      </c>
      <c r="B20" s="85"/>
      <c r="C20" s="4"/>
      <c r="D20" s="4"/>
      <c r="E20" s="92"/>
    </row>
    <row r="21" spans="1:5" s="10" customFormat="1">
      <c r="A21" s="85" t="s">
        <v>261</v>
      </c>
      <c r="B21" s="85"/>
      <c r="C21" s="4"/>
      <c r="D21" s="4"/>
      <c r="E21" s="92"/>
    </row>
    <row r="22" spans="1:5" s="10" customFormat="1">
      <c r="A22" s="85" t="s">
        <v>261</v>
      </c>
      <c r="B22" s="85"/>
      <c r="C22" s="4"/>
      <c r="D22" s="4"/>
      <c r="E22" s="92"/>
    </row>
    <row r="23" spans="1:5" s="10" customFormat="1">
      <c r="A23" s="85" t="s">
        <v>261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306</v>
      </c>
      <c r="C25" s="84">
        <f>SUM(C10:C24)</f>
        <v>65370</v>
      </c>
      <c r="D25" s="84">
        <f>SUM(D10:D24)</f>
        <v>66435.86</v>
      </c>
      <c r="E25" s="94"/>
    </row>
    <row r="26" spans="1:5">
      <c r="A26" s="44"/>
      <c r="B26" s="44"/>
    </row>
    <row r="27" spans="1:5">
      <c r="A27" s="2" t="s">
        <v>375</v>
      </c>
      <c r="E27" s="5"/>
    </row>
    <row r="28" spans="1:5">
      <c r="A28" s="2" t="s">
        <v>370</v>
      </c>
    </row>
    <row r="29" spans="1:5">
      <c r="A29" s="194" t="s">
        <v>371</v>
      </c>
    </row>
    <row r="30" spans="1:5">
      <c r="A30" s="194"/>
    </row>
    <row r="31" spans="1:5">
      <c r="A31" s="194" t="s">
        <v>319</v>
      </c>
    </row>
    <row r="32" spans="1:5" s="23" customFormat="1" ht="12.75"/>
    <row r="33" spans="1:9">
      <c r="A33" s="67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4"/>
      <c r="B38" s="64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5"/>
  <sheetViews>
    <sheetView zoomScaleSheetLayoutView="80" workbookViewId="0">
      <selection activeCell="E47" sqref="E47"/>
    </sheetView>
  </sheetViews>
  <sheetFormatPr defaultRowHeight="12.75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>
      <c r="A1" s="72" t="s">
        <v>404</v>
      </c>
      <c r="B1" s="72"/>
      <c r="C1" s="75"/>
      <c r="D1" s="75"/>
      <c r="E1" s="75"/>
      <c r="F1" s="75"/>
      <c r="G1" s="252"/>
      <c r="H1" s="252"/>
      <c r="I1" s="427" t="s">
        <v>97</v>
      </c>
      <c r="J1" s="427"/>
    </row>
    <row r="2" spans="1:10" ht="15">
      <c r="A2" s="74" t="s">
        <v>128</v>
      </c>
      <c r="B2" s="72"/>
      <c r="C2" s="75"/>
      <c r="D2" s="75"/>
      <c r="E2" s="75"/>
      <c r="F2" s="75"/>
      <c r="G2" s="252"/>
      <c r="H2" s="252"/>
      <c r="I2" s="431" t="str">
        <f>'ფორმა N1'!L2</f>
        <v>03/30/2019-04/30/2019</v>
      </c>
      <c r="J2" s="431"/>
    </row>
    <row r="3" spans="1:10" ht="15">
      <c r="A3" s="74"/>
      <c r="B3" s="74"/>
      <c r="C3" s="72"/>
      <c r="D3" s="72"/>
      <c r="E3" s="72"/>
      <c r="F3" s="72"/>
      <c r="G3" s="252"/>
      <c r="H3" s="252"/>
      <c r="I3" s="252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78" t="str">
        <f>'ფორმა N1'!A5</f>
        <v>დავით თარხან მოურავი,ირმა ინაშვილი–საქართველოს პატრიოტთა ალიანსი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251"/>
      <c r="B7" s="251"/>
      <c r="C7" s="251"/>
      <c r="D7" s="251"/>
      <c r="E7" s="251"/>
      <c r="F7" s="251"/>
      <c r="G7" s="76"/>
      <c r="H7" s="76"/>
      <c r="I7" s="76"/>
    </row>
    <row r="8" spans="1:10" ht="45">
      <c r="A8" s="88" t="s">
        <v>64</v>
      </c>
      <c r="B8" s="88" t="s">
        <v>310</v>
      </c>
      <c r="C8" s="88" t="s">
        <v>311</v>
      </c>
      <c r="D8" s="88" t="s">
        <v>215</v>
      </c>
      <c r="E8" s="88" t="s">
        <v>315</v>
      </c>
      <c r="F8" s="88" t="s">
        <v>318</v>
      </c>
      <c r="G8" s="77" t="s">
        <v>10</v>
      </c>
      <c r="H8" s="77" t="s">
        <v>9</v>
      </c>
      <c r="I8" s="77" t="s">
        <v>355</v>
      </c>
      <c r="J8" s="207" t="s">
        <v>317</v>
      </c>
    </row>
    <row r="9" spans="1:10" ht="15">
      <c r="A9" s="96">
        <v>1</v>
      </c>
      <c r="B9" s="460" t="s">
        <v>528</v>
      </c>
      <c r="C9" s="460" t="s">
        <v>529</v>
      </c>
      <c r="D9" s="460" t="s">
        <v>479</v>
      </c>
      <c r="E9" s="96"/>
      <c r="F9" s="96"/>
      <c r="G9" s="456">
        <v>730</v>
      </c>
      <c r="H9" s="456">
        <v>730</v>
      </c>
      <c r="I9" s="457">
        <v>146</v>
      </c>
      <c r="J9" s="207" t="s">
        <v>0</v>
      </c>
    </row>
    <row r="10" spans="1:10" ht="15">
      <c r="A10" s="96">
        <v>2</v>
      </c>
      <c r="B10" s="460" t="s">
        <v>530</v>
      </c>
      <c r="C10" s="460" t="s">
        <v>531</v>
      </c>
      <c r="D10" s="460" t="s">
        <v>480</v>
      </c>
      <c r="E10" s="96"/>
      <c r="F10" s="96"/>
      <c r="G10" s="456">
        <v>730</v>
      </c>
      <c r="H10" s="456">
        <v>730</v>
      </c>
      <c r="I10" s="457">
        <v>146</v>
      </c>
    </row>
    <row r="11" spans="1:10" ht="15">
      <c r="A11" s="96">
        <v>3</v>
      </c>
      <c r="B11" s="460" t="s">
        <v>532</v>
      </c>
      <c r="C11" s="460" t="s">
        <v>533</v>
      </c>
      <c r="D11" s="460" t="s">
        <v>481</v>
      </c>
      <c r="E11" s="85"/>
      <c r="F11" s="96"/>
      <c r="G11" s="456">
        <v>690</v>
      </c>
      <c r="H11" s="456">
        <v>690</v>
      </c>
      <c r="I11" s="457">
        <v>135.24</v>
      </c>
    </row>
    <row r="12" spans="1:10" ht="15">
      <c r="A12" s="96">
        <v>4</v>
      </c>
      <c r="B12" s="460" t="s">
        <v>534</v>
      </c>
      <c r="C12" s="460" t="s">
        <v>535</v>
      </c>
      <c r="D12" s="460" t="s">
        <v>482</v>
      </c>
      <c r="E12" s="85"/>
      <c r="F12" s="96"/>
      <c r="G12" s="456">
        <v>690</v>
      </c>
      <c r="H12" s="456">
        <v>690</v>
      </c>
      <c r="I12" s="457">
        <v>135.24</v>
      </c>
    </row>
    <row r="13" spans="1:10" ht="15">
      <c r="A13" s="96">
        <v>5</v>
      </c>
      <c r="B13" s="460" t="s">
        <v>536</v>
      </c>
      <c r="C13" s="460" t="s">
        <v>537</v>
      </c>
      <c r="D13" s="460" t="s">
        <v>483</v>
      </c>
      <c r="E13" s="85"/>
      <c r="F13" s="96"/>
      <c r="G13" s="456">
        <v>780</v>
      </c>
      <c r="H13" s="456">
        <v>780</v>
      </c>
      <c r="I13" s="457">
        <v>152.88</v>
      </c>
    </row>
    <row r="14" spans="1:10" ht="15">
      <c r="A14" s="96">
        <v>6</v>
      </c>
      <c r="B14" s="460" t="s">
        <v>538</v>
      </c>
      <c r="C14" s="460" t="s">
        <v>539</v>
      </c>
      <c r="D14" s="460" t="s">
        <v>484</v>
      </c>
      <c r="E14" s="85"/>
      <c r="F14" s="96"/>
      <c r="G14" s="456">
        <v>730</v>
      </c>
      <c r="H14" s="456">
        <v>730</v>
      </c>
      <c r="I14" s="457">
        <v>143.08000000000001</v>
      </c>
    </row>
    <row r="15" spans="1:10" ht="15">
      <c r="A15" s="96">
        <v>7</v>
      </c>
      <c r="B15" s="460" t="s">
        <v>540</v>
      </c>
      <c r="C15" s="460" t="s">
        <v>541</v>
      </c>
      <c r="D15" s="460" t="s">
        <v>485</v>
      </c>
      <c r="E15" s="85"/>
      <c r="F15" s="96"/>
      <c r="G15" s="456">
        <v>690</v>
      </c>
      <c r="H15" s="456">
        <v>690</v>
      </c>
      <c r="I15" s="457">
        <v>135.24</v>
      </c>
    </row>
    <row r="16" spans="1:10" ht="15">
      <c r="A16" s="96">
        <v>8</v>
      </c>
      <c r="B16" s="460" t="s">
        <v>542</v>
      </c>
      <c r="C16" s="460" t="s">
        <v>543</v>
      </c>
      <c r="D16" s="460" t="s">
        <v>486</v>
      </c>
      <c r="E16" s="85"/>
      <c r="F16" s="96"/>
      <c r="G16" s="456">
        <v>1000</v>
      </c>
      <c r="H16" s="456">
        <v>1000</v>
      </c>
      <c r="I16" s="457">
        <v>196</v>
      </c>
    </row>
    <row r="17" spans="1:9" ht="15">
      <c r="A17" s="96">
        <v>9</v>
      </c>
      <c r="B17" s="460" t="s">
        <v>544</v>
      </c>
      <c r="C17" s="460" t="s">
        <v>531</v>
      </c>
      <c r="D17" s="460" t="s">
        <v>487</v>
      </c>
      <c r="E17" s="85"/>
      <c r="F17" s="96"/>
      <c r="G17" s="456">
        <v>780</v>
      </c>
      <c r="H17" s="456">
        <v>780</v>
      </c>
      <c r="I17" s="457">
        <v>152.88</v>
      </c>
    </row>
    <row r="18" spans="1:9" ht="15">
      <c r="A18" s="96">
        <v>10</v>
      </c>
      <c r="B18" s="460" t="s">
        <v>545</v>
      </c>
      <c r="C18" s="460" t="s">
        <v>546</v>
      </c>
      <c r="D18" s="460" t="s">
        <v>488</v>
      </c>
      <c r="E18" s="85"/>
      <c r="F18" s="96"/>
      <c r="G18" s="456">
        <v>780</v>
      </c>
      <c r="H18" s="456">
        <v>780</v>
      </c>
      <c r="I18" s="457">
        <v>152.88</v>
      </c>
    </row>
    <row r="19" spans="1:9" ht="15">
      <c r="A19" s="96">
        <v>11</v>
      </c>
      <c r="B19" s="460" t="s">
        <v>547</v>
      </c>
      <c r="C19" s="460" t="s">
        <v>548</v>
      </c>
      <c r="D19" s="458" t="s">
        <v>526</v>
      </c>
      <c r="E19" s="85"/>
      <c r="F19" s="96"/>
      <c r="G19" s="456">
        <v>780</v>
      </c>
      <c r="H19" s="456">
        <v>780</v>
      </c>
      <c r="I19" s="457">
        <v>156</v>
      </c>
    </row>
    <row r="20" spans="1:9" ht="15">
      <c r="A20" s="96">
        <v>12</v>
      </c>
      <c r="B20" s="460" t="s">
        <v>549</v>
      </c>
      <c r="C20" s="460" t="s">
        <v>550</v>
      </c>
      <c r="D20" s="459" t="s">
        <v>527</v>
      </c>
      <c r="E20" s="85"/>
      <c r="F20" s="96"/>
      <c r="G20" s="456">
        <v>730</v>
      </c>
      <c r="H20" s="456">
        <v>730</v>
      </c>
      <c r="I20" s="457">
        <v>143.08000000000001</v>
      </c>
    </row>
    <row r="21" spans="1:9" ht="15">
      <c r="A21" s="96">
        <v>13</v>
      </c>
      <c r="B21" s="460" t="s">
        <v>551</v>
      </c>
      <c r="C21" s="460" t="s">
        <v>552</v>
      </c>
      <c r="D21" s="460" t="s">
        <v>489</v>
      </c>
      <c r="E21" s="85"/>
      <c r="F21" s="96"/>
      <c r="G21" s="456">
        <v>625</v>
      </c>
      <c r="H21" s="456">
        <v>625</v>
      </c>
      <c r="I21" s="457">
        <v>122.5</v>
      </c>
    </row>
    <row r="22" spans="1:9" ht="15">
      <c r="A22" s="96">
        <v>14</v>
      </c>
      <c r="B22" s="460" t="s">
        <v>553</v>
      </c>
      <c r="C22" s="460" t="s">
        <v>554</v>
      </c>
      <c r="D22" s="460" t="s">
        <v>490</v>
      </c>
      <c r="E22" s="85"/>
      <c r="F22" s="96"/>
      <c r="G22" s="456">
        <v>375</v>
      </c>
      <c r="H22" s="456">
        <v>375</v>
      </c>
      <c r="I22" s="457">
        <v>73.5</v>
      </c>
    </row>
    <row r="23" spans="1:9" ht="15">
      <c r="A23" s="96">
        <v>15</v>
      </c>
      <c r="B23" s="460" t="s">
        <v>555</v>
      </c>
      <c r="C23" s="460" t="s">
        <v>556</v>
      </c>
      <c r="D23" s="460" t="s">
        <v>491</v>
      </c>
      <c r="E23" s="85"/>
      <c r="F23" s="96"/>
      <c r="G23" s="456">
        <v>1500</v>
      </c>
      <c r="H23" s="456">
        <v>1500</v>
      </c>
      <c r="I23" s="457">
        <v>294</v>
      </c>
    </row>
    <row r="24" spans="1:9" ht="15">
      <c r="A24" s="96">
        <v>16</v>
      </c>
      <c r="B24" s="460" t="s">
        <v>557</v>
      </c>
      <c r="C24" s="460" t="s">
        <v>556</v>
      </c>
      <c r="D24" s="460" t="s">
        <v>492</v>
      </c>
      <c r="E24" s="85"/>
      <c r="F24" s="96"/>
      <c r="G24" s="456">
        <v>1500</v>
      </c>
      <c r="H24" s="456">
        <v>1500</v>
      </c>
      <c r="I24" s="457">
        <v>294</v>
      </c>
    </row>
    <row r="25" spans="1:9" ht="15">
      <c r="A25" s="96">
        <v>17</v>
      </c>
      <c r="B25" s="460" t="s">
        <v>558</v>
      </c>
      <c r="C25" s="460" t="s">
        <v>559</v>
      </c>
      <c r="D25" s="460" t="s">
        <v>493</v>
      </c>
      <c r="E25" s="85"/>
      <c r="F25" s="96"/>
      <c r="G25" s="456">
        <v>1250</v>
      </c>
      <c r="H25" s="456">
        <v>1250</v>
      </c>
      <c r="I25" s="457">
        <v>250</v>
      </c>
    </row>
    <row r="26" spans="1:9" ht="15">
      <c r="A26" s="96">
        <v>18</v>
      </c>
      <c r="B26" s="460" t="s">
        <v>560</v>
      </c>
      <c r="C26" s="460" t="s">
        <v>561</v>
      </c>
      <c r="D26" s="460" t="s">
        <v>494</v>
      </c>
      <c r="E26" s="85"/>
      <c r="F26" s="96"/>
      <c r="G26" s="456">
        <v>375</v>
      </c>
      <c r="H26" s="456">
        <v>375</v>
      </c>
      <c r="I26" s="457">
        <v>75</v>
      </c>
    </row>
    <row r="27" spans="1:9" ht="15">
      <c r="A27" s="96">
        <v>19</v>
      </c>
      <c r="B27" s="460" t="s">
        <v>562</v>
      </c>
      <c r="C27" s="460" t="s">
        <v>563</v>
      </c>
      <c r="D27" s="460" t="s">
        <v>495</v>
      </c>
      <c r="E27" s="85"/>
      <c r="F27" s="96"/>
      <c r="G27" s="456">
        <v>937.5</v>
      </c>
      <c r="H27" s="456">
        <v>937.5</v>
      </c>
      <c r="I27" s="457">
        <v>187.5</v>
      </c>
    </row>
    <row r="28" spans="1:9" ht="15">
      <c r="A28" s="96">
        <v>20</v>
      </c>
      <c r="B28" s="460" t="s">
        <v>564</v>
      </c>
      <c r="C28" s="460" t="s">
        <v>565</v>
      </c>
      <c r="D28" s="460" t="s">
        <v>496</v>
      </c>
      <c r="E28" s="85"/>
      <c r="F28" s="96"/>
      <c r="G28" s="456">
        <v>625</v>
      </c>
      <c r="H28" s="456">
        <v>625</v>
      </c>
      <c r="I28" s="457">
        <v>125</v>
      </c>
    </row>
    <row r="29" spans="1:9" ht="15">
      <c r="A29" s="96">
        <v>21</v>
      </c>
      <c r="B29" s="460" t="s">
        <v>566</v>
      </c>
      <c r="C29" s="460" t="s">
        <v>567</v>
      </c>
      <c r="D29" s="460" t="s">
        <v>497</v>
      </c>
      <c r="E29" s="85"/>
      <c r="F29" s="96"/>
      <c r="G29" s="456">
        <v>750</v>
      </c>
      <c r="H29" s="456">
        <v>750</v>
      </c>
      <c r="I29" s="457">
        <v>150</v>
      </c>
    </row>
    <row r="30" spans="1:9" ht="15">
      <c r="A30" s="96">
        <v>22</v>
      </c>
      <c r="B30" s="460" t="s">
        <v>538</v>
      </c>
      <c r="C30" s="460" t="s">
        <v>568</v>
      </c>
      <c r="D30" s="460" t="s">
        <v>498</v>
      </c>
      <c r="E30" s="85"/>
      <c r="F30" s="96"/>
      <c r="G30" s="456">
        <v>625</v>
      </c>
      <c r="H30" s="456">
        <v>625</v>
      </c>
      <c r="I30" s="457">
        <v>122.5</v>
      </c>
    </row>
    <row r="31" spans="1:9" ht="15">
      <c r="A31" s="96">
        <v>23</v>
      </c>
      <c r="B31" s="460" t="s">
        <v>569</v>
      </c>
      <c r="C31" s="460" t="s">
        <v>570</v>
      </c>
      <c r="D31" s="460" t="s">
        <v>499</v>
      </c>
      <c r="E31" s="85"/>
      <c r="F31" s="96"/>
      <c r="G31" s="456">
        <v>625</v>
      </c>
      <c r="H31" s="456">
        <v>625</v>
      </c>
      <c r="I31" s="457">
        <v>122.5</v>
      </c>
    </row>
    <row r="32" spans="1:9" ht="15">
      <c r="A32" s="96">
        <v>24</v>
      </c>
      <c r="B32" s="460" t="s">
        <v>566</v>
      </c>
      <c r="C32" s="460" t="s">
        <v>571</v>
      </c>
      <c r="D32" s="460" t="s">
        <v>500</v>
      </c>
      <c r="E32" s="85"/>
      <c r="F32" s="96"/>
      <c r="G32" s="456">
        <v>1500</v>
      </c>
      <c r="H32" s="456">
        <v>1500</v>
      </c>
      <c r="I32" s="457">
        <v>294</v>
      </c>
    </row>
    <row r="33" spans="1:9" ht="15">
      <c r="A33" s="96">
        <v>25</v>
      </c>
      <c r="B33" s="460" t="s">
        <v>572</v>
      </c>
      <c r="C33" s="460" t="s">
        <v>573</v>
      </c>
      <c r="D33" s="460" t="s">
        <v>501</v>
      </c>
      <c r="E33" s="85"/>
      <c r="F33" s="96"/>
      <c r="G33" s="456">
        <v>315</v>
      </c>
      <c r="H33" s="456">
        <v>315</v>
      </c>
      <c r="I33" s="457">
        <v>61.74</v>
      </c>
    </row>
    <row r="34" spans="1:9" ht="15">
      <c r="A34" s="96">
        <v>26</v>
      </c>
      <c r="B34" s="460" t="s">
        <v>574</v>
      </c>
      <c r="C34" s="460" t="s">
        <v>575</v>
      </c>
      <c r="D34" s="460" t="s">
        <v>502</v>
      </c>
      <c r="E34" s="85"/>
      <c r="F34" s="96"/>
      <c r="G34" s="456">
        <v>625</v>
      </c>
      <c r="H34" s="456">
        <v>625</v>
      </c>
      <c r="I34" s="457">
        <v>122.5</v>
      </c>
    </row>
    <row r="35" spans="1:9" ht="15">
      <c r="A35" s="96">
        <v>27</v>
      </c>
      <c r="B35" s="460" t="s">
        <v>576</v>
      </c>
      <c r="C35" s="460" t="s">
        <v>577</v>
      </c>
      <c r="D35" s="460" t="s">
        <v>503</v>
      </c>
      <c r="E35" s="85"/>
      <c r="F35" s="96"/>
      <c r="G35" s="456">
        <v>200</v>
      </c>
      <c r="H35" s="456">
        <v>200</v>
      </c>
      <c r="I35" s="457">
        <v>39.200000000000003</v>
      </c>
    </row>
    <row r="36" spans="1:9" ht="15">
      <c r="A36" s="96">
        <v>28</v>
      </c>
      <c r="B36" s="460" t="s">
        <v>562</v>
      </c>
      <c r="C36" s="460" t="s">
        <v>578</v>
      </c>
      <c r="D36" s="460" t="s">
        <v>504</v>
      </c>
      <c r="E36" s="85"/>
      <c r="F36" s="96"/>
      <c r="G36" s="456">
        <v>200</v>
      </c>
      <c r="H36" s="456">
        <v>200</v>
      </c>
      <c r="I36" s="457">
        <v>39.200000000000003</v>
      </c>
    </row>
    <row r="37" spans="1:9" ht="15">
      <c r="A37" s="96">
        <v>29</v>
      </c>
      <c r="B37" s="460" t="s">
        <v>569</v>
      </c>
      <c r="C37" s="460" t="s">
        <v>579</v>
      </c>
      <c r="D37" s="460" t="s">
        <v>505</v>
      </c>
      <c r="E37" s="85"/>
      <c r="F37" s="96"/>
      <c r="G37" s="456">
        <v>625</v>
      </c>
      <c r="H37" s="456">
        <v>625</v>
      </c>
      <c r="I37" s="457">
        <v>122.5</v>
      </c>
    </row>
    <row r="38" spans="1:9" ht="15">
      <c r="A38" s="96">
        <v>30</v>
      </c>
      <c r="B38" s="460" t="s">
        <v>580</v>
      </c>
      <c r="C38" s="460" t="s">
        <v>581</v>
      </c>
      <c r="D38" s="460" t="s">
        <v>506</v>
      </c>
      <c r="E38" s="85"/>
      <c r="F38" s="96"/>
      <c r="G38" s="456">
        <v>625</v>
      </c>
      <c r="H38" s="456">
        <v>625</v>
      </c>
      <c r="I38" s="457">
        <v>122.5</v>
      </c>
    </row>
    <row r="39" spans="1:9" ht="15">
      <c r="A39" s="96">
        <v>31</v>
      </c>
      <c r="B39" s="460" t="s">
        <v>582</v>
      </c>
      <c r="C39" s="460" t="s">
        <v>583</v>
      </c>
      <c r="D39" s="460" t="s">
        <v>507</v>
      </c>
      <c r="E39" s="85"/>
      <c r="F39" s="96"/>
      <c r="G39" s="456">
        <v>625</v>
      </c>
      <c r="H39" s="456">
        <v>625</v>
      </c>
      <c r="I39" s="457">
        <v>122.5</v>
      </c>
    </row>
    <row r="40" spans="1:9" ht="15">
      <c r="A40" s="96">
        <v>32</v>
      </c>
      <c r="B40" s="460" t="s">
        <v>584</v>
      </c>
      <c r="C40" s="460" t="s">
        <v>585</v>
      </c>
      <c r="D40" s="460" t="s">
        <v>508</v>
      </c>
      <c r="E40" s="85"/>
      <c r="F40" s="96"/>
      <c r="G40" s="456">
        <v>625</v>
      </c>
      <c r="H40" s="456">
        <v>625</v>
      </c>
      <c r="I40" s="457">
        <v>122.5</v>
      </c>
    </row>
    <row r="41" spans="1:9" ht="15">
      <c r="A41" s="96">
        <v>33</v>
      </c>
      <c r="B41" s="460" t="s">
        <v>540</v>
      </c>
      <c r="C41" s="460" t="s">
        <v>568</v>
      </c>
      <c r="D41" s="460" t="s">
        <v>509</v>
      </c>
      <c r="E41" s="85"/>
      <c r="F41" s="96"/>
      <c r="G41" s="456">
        <v>625</v>
      </c>
      <c r="H41" s="456">
        <v>625</v>
      </c>
      <c r="I41" s="457">
        <v>122.5</v>
      </c>
    </row>
    <row r="42" spans="1:9" ht="15">
      <c r="A42" s="96">
        <v>34</v>
      </c>
      <c r="B42" s="460" t="s">
        <v>586</v>
      </c>
      <c r="C42" s="460" t="s">
        <v>587</v>
      </c>
      <c r="D42" s="460" t="s">
        <v>510</v>
      </c>
      <c r="E42" s="85"/>
      <c r="F42" s="96"/>
      <c r="G42" s="456">
        <v>625</v>
      </c>
      <c r="H42" s="456">
        <v>625</v>
      </c>
      <c r="I42" s="457">
        <v>122.5</v>
      </c>
    </row>
    <row r="43" spans="1:9" ht="15">
      <c r="A43" s="96">
        <v>35</v>
      </c>
      <c r="B43" s="460" t="s">
        <v>588</v>
      </c>
      <c r="C43" s="460" t="s">
        <v>589</v>
      </c>
      <c r="D43" s="460" t="s">
        <v>511</v>
      </c>
      <c r="E43" s="85"/>
      <c r="F43" s="96"/>
      <c r="G43" s="456">
        <v>1250</v>
      </c>
      <c r="H43" s="456">
        <v>1250</v>
      </c>
      <c r="I43" s="457">
        <v>245</v>
      </c>
    </row>
    <row r="44" spans="1:9" ht="15">
      <c r="A44" s="96">
        <v>36</v>
      </c>
      <c r="B44" s="460" t="s">
        <v>590</v>
      </c>
      <c r="C44" s="460" t="s">
        <v>591</v>
      </c>
      <c r="D44" s="460" t="s">
        <v>512</v>
      </c>
      <c r="E44" s="85"/>
      <c r="F44" s="96"/>
      <c r="G44" s="456">
        <v>625</v>
      </c>
      <c r="H44" s="456">
        <v>625</v>
      </c>
      <c r="I44" s="457">
        <v>122.5</v>
      </c>
    </row>
    <row r="45" spans="1:9" ht="15">
      <c r="A45" s="96">
        <v>37</v>
      </c>
      <c r="B45" s="460" t="s">
        <v>592</v>
      </c>
      <c r="C45" s="460" t="s">
        <v>593</v>
      </c>
      <c r="D45" s="460" t="s">
        <v>513</v>
      </c>
      <c r="E45" s="85"/>
      <c r="F45" s="96"/>
      <c r="G45" s="456">
        <v>200</v>
      </c>
      <c r="H45" s="456">
        <v>200</v>
      </c>
      <c r="I45" s="457">
        <v>40</v>
      </c>
    </row>
    <row r="46" spans="1:9" ht="15">
      <c r="A46" s="96">
        <v>38</v>
      </c>
      <c r="B46" s="460" t="s">
        <v>594</v>
      </c>
      <c r="C46" s="460" t="s">
        <v>595</v>
      </c>
      <c r="D46" s="460" t="s">
        <v>514</v>
      </c>
      <c r="E46" s="85"/>
      <c r="F46" s="96"/>
      <c r="G46" s="456">
        <v>500</v>
      </c>
      <c r="H46" s="456">
        <v>500</v>
      </c>
      <c r="I46" s="457">
        <v>100</v>
      </c>
    </row>
    <row r="47" spans="1:9" ht="15">
      <c r="A47" s="96">
        <v>39</v>
      </c>
      <c r="B47" s="460" t="s">
        <v>596</v>
      </c>
      <c r="C47" s="460" t="s">
        <v>597</v>
      </c>
      <c r="D47" s="460" t="s">
        <v>515</v>
      </c>
      <c r="E47" s="85"/>
      <c r="F47" s="96"/>
      <c r="G47" s="456">
        <v>500</v>
      </c>
      <c r="H47" s="456">
        <v>500</v>
      </c>
      <c r="I47" s="457">
        <v>100</v>
      </c>
    </row>
    <row r="48" spans="1:9" ht="15">
      <c r="A48" s="96">
        <v>40</v>
      </c>
      <c r="B48" s="460" t="s">
        <v>598</v>
      </c>
      <c r="C48" s="460" t="s">
        <v>599</v>
      </c>
      <c r="D48" s="460" t="s">
        <v>516</v>
      </c>
      <c r="E48" s="85"/>
      <c r="F48" s="96"/>
      <c r="G48" s="456">
        <v>625</v>
      </c>
      <c r="H48" s="456">
        <v>625</v>
      </c>
      <c r="I48" s="457">
        <v>122.5</v>
      </c>
    </row>
    <row r="49" spans="1:9" ht="15">
      <c r="A49" s="96">
        <v>41</v>
      </c>
      <c r="B49" s="460" t="s">
        <v>600</v>
      </c>
      <c r="C49" s="460" t="s">
        <v>601</v>
      </c>
      <c r="D49" s="460" t="s">
        <v>517</v>
      </c>
      <c r="E49" s="85"/>
      <c r="F49" s="96"/>
      <c r="G49" s="456">
        <v>625</v>
      </c>
      <c r="H49" s="456">
        <v>625</v>
      </c>
      <c r="I49" s="457">
        <v>122.5</v>
      </c>
    </row>
    <row r="50" spans="1:9" ht="15">
      <c r="A50" s="96">
        <v>42</v>
      </c>
      <c r="B50" s="460" t="s">
        <v>602</v>
      </c>
      <c r="C50" s="460" t="s">
        <v>603</v>
      </c>
      <c r="D50" s="460" t="s">
        <v>518</v>
      </c>
      <c r="E50" s="85"/>
      <c r="F50" s="96"/>
      <c r="G50" s="456">
        <v>1250</v>
      </c>
      <c r="H50" s="456">
        <v>1250</v>
      </c>
      <c r="I50" s="457">
        <v>245</v>
      </c>
    </row>
    <row r="51" spans="1:9" ht="15">
      <c r="A51" s="96">
        <v>43</v>
      </c>
      <c r="B51" s="460" t="s">
        <v>540</v>
      </c>
      <c r="C51" s="460" t="s">
        <v>604</v>
      </c>
      <c r="D51" s="460" t="s">
        <v>519</v>
      </c>
      <c r="E51" s="85"/>
      <c r="F51" s="96"/>
      <c r="G51" s="456">
        <v>625</v>
      </c>
      <c r="H51" s="456">
        <v>625</v>
      </c>
      <c r="I51" s="457">
        <v>122.5</v>
      </c>
    </row>
    <row r="52" spans="1:9" ht="15">
      <c r="A52" s="96">
        <v>44</v>
      </c>
      <c r="B52" s="460" t="s">
        <v>540</v>
      </c>
      <c r="C52" s="460" t="s">
        <v>605</v>
      </c>
      <c r="D52" s="460" t="s">
        <v>520</v>
      </c>
      <c r="E52" s="85"/>
      <c r="F52" s="96"/>
      <c r="G52" s="456">
        <v>1000</v>
      </c>
      <c r="H52" s="456">
        <v>1000</v>
      </c>
      <c r="I52" s="457">
        <v>196</v>
      </c>
    </row>
    <row r="53" spans="1:9" ht="15">
      <c r="A53" s="96">
        <v>45</v>
      </c>
      <c r="B53" s="460" t="s">
        <v>606</v>
      </c>
      <c r="C53" s="460" t="s">
        <v>607</v>
      </c>
      <c r="D53" s="460" t="s">
        <v>521</v>
      </c>
      <c r="E53" s="85"/>
      <c r="F53" s="96"/>
      <c r="G53" s="456">
        <v>1250</v>
      </c>
      <c r="H53" s="456">
        <v>1250</v>
      </c>
      <c r="I53" s="457">
        <v>245</v>
      </c>
    </row>
    <row r="54" spans="1:9" ht="15">
      <c r="A54" s="96">
        <v>46</v>
      </c>
      <c r="B54" s="460" t="s">
        <v>608</v>
      </c>
      <c r="C54" s="460" t="s">
        <v>609</v>
      </c>
      <c r="D54" s="460" t="s">
        <v>522</v>
      </c>
      <c r="E54" s="85"/>
      <c r="F54" s="96"/>
      <c r="G54" s="456">
        <v>375</v>
      </c>
      <c r="H54" s="456">
        <v>375</v>
      </c>
      <c r="I54" s="457">
        <v>73.5</v>
      </c>
    </row>
    <row r="55" spans="1:9" ht="15">
      <c r="A55" s="96">
        <v>47</v>
      </c>
      <c r="B55" s="460" t="s">
        <v>610</v>
      </c>
      <c r="C55" s="460" t="s">
        <v>611</v>
      </c>
      <c r="D55" s="460" t="s">
        <v>523</v>
      </c>
      <c r="E55" s="85"/>
      <c r="F55" s="96"/>
      <c r="G55" s="456">
        <v>2000</v>
      </c>
      <c r="H55" s="456">
        <v>2000</v>
      </c>
      <c r="I55" s="457">
        <v>392</v>
      </c>
    </row>
    <row r="56" spans="1:9" ht="15">
      <c r="A56" s="96">
        <v>48</v>
      </c>
      <c r="B56" s="460" t="s">
        <v>612</v>
      </c>
      <c r="C56" s="460" t="s">
        <v>613</v>
      </c>
      <c r="D56" s="460" t="s">
        <v>524</v>
      </c>
      <c r="E56" s="85"/>
      <c r="F56" s="96"/>
      <c r="G56" s="456">
        <v>625</v>
      </c>
      <c r="H56" s="456">
        <v>625</v>
      </c>
      <c r="I56" s="457">
        <v>122.5</v>
      </c>
    </row>
    <row r="57" spans="1:9" ht="15">
      <c r="A57" s="96">
        <v>49</v>
      </c>
      <c r="B57" s="460" t="s">
        <v>614</v>
      </c>
      <c r="C57" s="460" t="s">
        <v>615</v>
      </c>
      <c r="D57" s="460" t="s">
        <v>525</v>
      </c>
      <c r="E57" s="85"/>
      <c r="F57" s="96"/>
      <c r="G57" s="456">
        <v>6000</v>
      </c>
      <c r="H57" s="456">
        <v>6000</v>
      </c>
      <c r="I57" s="4">
        <v>1176</v>
      </c>
    </row>
    <row r="58" spans="1:9" ht="15">
      <c r="A58" s="96">
        <v>50</v>
      </c>
      <c r="B58" s="461" t="s">
        <v>702</v>
      </c>
      <c r="C58" s="500" t="s">
        <v>703</v>
      </c>
      <c r="D58" s="498" t="s">
        <v>700</v>
      </c>
      <c r="E58" s="85"/>
      <c r="F58" s="96"/>
      <c r="G58" s="494">
        <v>800</v>
      </c>
      <c r="H58" s="494">
        <v>800</v>
      </c>
      <c r="I58" s="4">
        <v>0</v>
      </c>
    </row>
    <row r="59" spans="1:9" ht="15">
      <c r="A59" s="96">
        <v>51</v>
      </c>
      <c r="B59" s="461" t="s">
        <v>704</v>
      </c>
      <c r="C59" s="500" t="s">
        <v>705</v>
      </c>
      <c r="D59" s="501" t="s">
        <v>701</v>
      </c>
      <c r="E59" s="85"/>
      <c r="F59" s="96"/>
      <c r="G59" s="494">
        <v>1500</v>
      </c>
      <c r="H59" s="494">
        <v>1500</v>
      </c>
      <c r="I59" s="4">
        <v>0</v>
      </c>
    </row>
    <row r="60" spans="1:9" ht="15">
      <c r="A60" s="96">
        <v>52</v>
      </c>
      <c r="B60" s="85"/>
      <c r="C60" s="500"/>
      <c r="D60" s="85"/>
      <c r="E60" s="85"/>
      <c r="F60" s="96"/>
      <c r="G60" s="4"/>
      <c r="H60" s="4"/>
      <c r="I60" s="4"/>
    </row>
    <row r="61" spans="1:9" ht="15">
      <c r="A61" s="96">
        <v>53</v>
      </c>
      <c r="B61" s="85"/>
      <c r="C61" s="85"/>
      <c r="D61" s="85"/>
      <c r="E61" s="85"/>
      <c r="F61" s="96"/>
      <c r="G61" s="4"/>
      <c r="H61" s="4"/>
      <c r="I61" s="4"/>
    </row>
    <row r="62" spans="1:9" ht="15">
      <c r="A62" s="85" t="s">
        <v>259</v>
      </c>
      <c r="B62" s="85"/>
      <c r="C62" s="85"/>
      <c r="D62" s="85"/>
      <c r="E62" s="85"/>
      <c r="F62" s="96"/>
      <c r="G62" s="4"/>
      <c r="H62" s="4"/>
      <c r="I62" s="4"/>
    </row>
    <row r="63" spans="1:9" ht="15">
      <c r="A63" s="85"/>
      <c r="B63" s="97"/>
      <c r="C63" s="97"/>
      <c r="D63" s="97"/>
      <c r="E63" s="97"/>
      <c r="F63" s="85" t="s">
        <v>392</v>
      </c>
      <c r="G63" s="84">
        <f>SUM(G9:G62)</f>
        <v>44637.5</v>
      </c>
      <c r="H63" s="84">
        <f>SUM(H9:H62)</f>
        <v>44637.5</v>
      </c>
      <c r="I63" s="84">
        <f>SUM(I9:I62)</f>
        <v>8327.66</v>
      </c>
    </row>
    <row r="64" spans="1:9" ht="15">
      <c r="A64" s="205"/>
      <c r="B64" s="205"/>
      <c r="C64" s="205"/>
      <c r="D64" s="205"/>
      <c r="E64" s="205"/>
      <c r="F64" s="205"/>
      <c r="G64" s="205"/>
      <c r="H64" s="177"/>
      <c r="I64" s="177"/>
    </row>
    <row r="65" spans="1:9" ht="15">
      <c r="A65" s="206" t="s">
        <v>405</v>
      </c>
      <c r="B65" s="206"/>
      <c r="C65" s="205"/>
      <c r="D65" s="205"/>
      <c r="E65" s="205"/>
      <c r="F65" s="205"/>
      <c r="G65" s="205"/>
      <c r="H65" s="177"/>
      <c r="I65" s="177"/>
    </row>
    <row r="66" spans="1:9" ht="15">
      <c r="A66" s="206"/>
      <c r="B66" s="206"/>
      <c r="C66" s="205"/>
      <c r="D66" s="205"/>
      <c r="E66" s="205"/>
      <c r="F66" s="205"/>
      <c r="G66" s="205"/>
      <c r="H66" s="177"/>
      <c r="I66" s="177"/>
    </row>
    <row r="67" spans="1:9" ht="15">
      <c r="A67" s="206"/>
      <c r="B67" s="206"/>
      <c r="C67" s="177"/>
      <c r="D67" s="177"/>
      <c r="E67" s="177"/>
      <c r="F67" s="177"/>
      <c r="G67" s="177"/>
      <c r="H67" s="177" t="s">
        <v>616</v>
      </c>
      <c r="I67" s="177"/>
    </row>
    <row r="68" spans="1:9" ht="15">
      <c r="A68" s="206"/>
      <c r="B68" s="206"/>
      <c r="C68" s="177"/>
      <c r="D68" s="177"/>
      <c r="E68" s="177"/>
      <c r="F68" s="177"/>
      <c r="G68" s="177"/>
      <c r="H68" s="177"/>
      <c r="I68" s="177"/>
    </row>
    <row r="69" spans="1:9">
      <c r="A69" s="203"/>
      <c r="B69" s="203"/>
      <c r="C69" s="203"/>
      <c r="D69" s="203"/>
      <c r="E69" s="203"/>
      <c r="F69" s="203"/>
      <c r="G69" s="203"/>
      <c r="H69" s="203"/>
      <c r="I69" s="203"/>
    </row>
    <row r="70" spans="1:9" ht="15">
      <c r="A70" s="183" t="s">
        <v>96</v>
      </c>
      <c r="B70" s="183"/>
      <c r="C70" s="177"/>
      <c r="D70" s="177"/>
      <c r="E70" s="177"/>
      <c r="F70" s="177"/>
      <c r="G70" s="177"/>
      <c r="H70" s="177"/>
      <c r="I70" s="177"/>
    </row>
    <row r="71" spans="1:9" ht="15">
      <c r="A71" s="177"/>
      <c r="B71" s="177"/>
      <c r="C71" s="177"/>
      <c r="D71" s="177"/>
      <c r="E71" s="177"/>
      <c r="F71" s="177"/>
      <c r="G71" s="177"/>
      <c r="H71" s="177"/>
      <c r="I71" s="177"/>
    </row>
    <row r="72" spans="1:9" ht="15">
      <c r="A72" s="177"/>
      <c r="B72" s="177"/>
      <c r="C72" s="177"/>
      <c r="D72" s="177"/>
      <c r="E72" s="181"/>
      <c r="F72" s="181"/>
      <c r="G72" s="181"/>
      <c r="H72" s="177"/>
      <c r="I72" s="177"/>
    </row>
    <row r="73" spans="1:9" ht="15">
      <c r="A73" s="183"/>
      <c r="B73" s="183"/>
      <c r="C73" s="183" t="s">
        <v>354</v>
      </c>
      <c r="D73" s="183"/>
      <c r="E73" s="183"/>
      <c r="F73" s="183"/>
      <c r="G73" s="183"/>
      <c r="H73" s="177"/>
      <c r="I73" s="177"/>
    </row>
    <row r="74" spans="1:9" ht="15">
      <c r="A74" s="177"/>
      <c r="B74" s="177"/>
      <c r="C74" s="177" t="s">
        <v>353</v>
      </c>
      <c r="D74" s="177"/>
      <c r="E74" s="177"/>
      <c r="F74" s="177"/>
      <c r="G74" s="177"/>
      <c r="H74" s="177"/>
      <c r="I74" s="177"/>
    </row>
    <row r="75" spans="1:9">
      <c r="A75" s="185"/>
      <c r="B75" s="185"/>
      <c r="C75" s="185" t="s">
        <v>127</v>
      </c>
      <c r="D75" s="185"/>
      <c r="E75" s="185"/>
      <c r="F75" s="185"/>
      <c r="G75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topLeftCell="A4" zoomScale="80" zoomScaleSheetLayoutView="80" workbookViewId="0">
      <selection activeCell="C18" sqref="C18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406</v>
      </c>
      <c r="B1" s="75"/>
      <c r="C1" s="75"/>
      <c r="D1" s="75"/>
      <c r="E1" s="75"/>
      <c r="F1" s="75"/>
      <c r="G1" s="427" t="s">
        <v>97</v>
      </c>
      <c r="H1" s="427"/>
      <c r="I1" s="348"/>
    </row>
    <row r="2" spans="1:9" ht="15">
      <c r="A2" s="74" t="s">
        <v>128</v>
      </c>
      <c r="B2" s="75"/>
      <c r="C2" s="75"/>
      <c r="D2" s="75"/>
      <c r="E2" s="75"/>
      <c r="F2" s="75"/>
      <c r="G2" s="431" t="str">
        <f>'ფორმა N1'!L2</f>
        <v>03/30/2019-04/30/2019</v>
      </c>
      <c r="H2" s="431"/>
      <c r="I2" s="74"/>
    </row>
    <row r="3" spans="1:9" ht="15">
      <c r="A3" s="74"/>
      <c r="B3" s="74"/>
      <c r="C3" s="74"/>
      <c r="D3" s="74"/>
      <c r="E3" s="74"/>
      <c r="F3" s="74"/>
      <c r="G3" s="252"/>
      <c r="H3" s="252"/>
      <c r="I3" s="348"/>
    </row>
    <row r="4" spans="1:9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78" t="str">
        <f>'ფორმა N1'!A5</f>
        <v>დავით თარხან მოურავი,ირმა ინაშვილი–საქართველოს პატრიოტთა ალიანსი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51"/>
      <c r="B7" s="251"/>
      <c r="C7" s="251"/>
      <c r="D7" s="251"/>
      <c r="E7" s="251"/>
      <c r="F7" s="251"/>
      <c r="G7" s="76"/>
      <c r="H7" s="76"/>
      <c r="I7" s="348"/>
    </row>
    <row r="8" spans="1:9" ht="45">
      <c r="A8" s="344" t="s">
        <v>64</v>
      </c>
      <c r="B8" s="77" t="s">
        <v>310</v>
      </c>
      <c r="C8" s="88" t="s">
        <v>311</v>
      </c>
      <c r="D8" s="88" t="s">
        <v>215</v>
      </c>
      <c r="E8" s="88" t="s">
        <v>314</v>
      </c>
      <c r="F8" s="88" t="s">
        <v>313</v>
      </c>
      <c r="G8" s="88" t="s">
        <v>350</v>
      </c>
      <c r="H8" s="77" t="s">
        <v>10</v>
      </c>
      <c r="I8" s="77" t="s">
        <v>9</v>
      </c>
    </row>
    <row r="9" spans="1:9" ht="15">
      <c r="A9" s="345"/>
      <c r="B9" s="346"/>
      <c r="C9" s="96"/>
      <c r="D9" s="96"/>
      <c r="E9" s="96"/>
      <c r="F9" s="96"/>
      <c r="G9" s="96"/>
      <c r="H9" s="4"/>
      <c r="I9" s="4"/>
    </row>
    <row r="10" spans="1:9" ht="15">
      <c r="A10" s="345"/>
      <c r="B10" s="346"/>
      <c r="C10" s="96"/>
      <c r="D10" s="96"/>
      <c r="E10" s="96"/>
      <c r="F10" s="96"/>
      <c r="G10" s="96"/>
      <c r="H10" s="4"/>
      <c r="I10" s="4"/>
    </row>
    <row r="11" spans="1:9" ht="15">
      <c r="A11" s="345"/>
      <c r="B11" s="346"/>
      <c r="C11" s="85"/>
      <c r="D11" s="85"/>
      <c r="E11" s="85"/>
      <c r="F11" s="85"/>
      <c r="G11" s="85"/>
      <c r="H11" s="4"/>
      <c r="I11" s="4"/>
    </row>
    <row r="12" spans="1:9" ht="15">
      <c r="A12" s="345"/>
      <c r="B12" s="346"/>
      <c r="C12" s="85"/>
      <c r="D12" s="85"/>
      <c r="E12" s="85"/>
      <c r="F12" s="85"/>
      <c r="G12" s="85"/>
      <c r="H12" s="4"/>
      <c r="I12" s="4"/>
    </row>
    <row r="13" spans="1:9" ht="15">
      <c r="A13" s="345"/>
      <c r="B13" s="346"/>
      <c r="C13" s="85"/>
      <c r="D13" s="85"/>
      <c r="E13" s="85"/>
      <c r="F13" s="85"/>
      <c r="G13" s="85"/>
      <c r="H13" s="4"/>
      <c r="I13" s="4"/>
    </row>
    <row r="14" spans="1:9" ht="15">
      <c r="A14" s="345"/>
      <c r="B14" s="346"/>
      <c r="C14" s="85"/>
      <c r="D14" s="85"/>
      <c r="E14" s="85"/>
      <c r="F14" s="85"/>
      <c r="G14" s="85"/>
      <c r="H14" s="4"/>
      <c r="I14" s="4"/>
    </row>
    <row r="15" spans="1:9" ht="15">
      <c r="A15" s="345"/>
      <c r="B15" s="346"/>
      <c r="C15" s="85"/>
      <c r="D15" s="85"/>
      <c r="E15" s="85"/>
      <c r="F15" s="85"/>
      <c r="G15" s="85"/>
      <c r="H15" s="4"/>
      <c r="I15" s="4"/>
    </row>
    <row r="16" spans="1:9" ht="15">
      <c r="A16" s="345"/>
      <c r="B16" s="346"/>
      <c r="C16" s="85"/>
      <c r="D16" s="85"/>
      <c r="E16" s="85"/>
      <c r="F16" s="85"/>
      <c r="G16" s="85"/>
      <c r="H16" s="4"/>
      <c r="I16" s="4"/>
    </row>
    <row r="17" spans="1:9" ht="15">
      <c r="A17" s="345"/>
      <c r="B17" s="346"/>
      <c r="C17" s="85"/>
      <c r="D17" s="85"/>
      <c r="E17" s="85"/>
      <c r="F17" s="85"/>
      <c r="G17" s="85"/>
      <c r="H17" s="4"/>
      <c r="I17" s="4"/>
    </row>
    <row r="18" spans="1:9" ht="15">
      <c r="A18" s="345"/>
      <c r="B18" s="346"/>
      <c r="C18" s="85"/>
      <c r="D18" s="85"/>
      <c r="E18" s="85"/>
      <c r="F18" s="85"/>
      <c r="G18" s="85"/>
      <c r="H18" s="4"/>
      <c r="I18" s="4"/>
    </row>
    <row r="19" spans="1:9" ht="15">
      <c r="A19" s="345"/>
      <c r="B19" s="346"/>
      <c r="C19" s="85"/>
      <c r="D19" s="85"/>
      <c r="E19" s="85"/>
      <c r="F19" s="85"/>
      <c r="G19" s="85"/>
      <c r="H19" s="4"/>
      <c r="I19" s="4"/>
    </row>
    <row r="20" spans="1:9" ht="15">
      <c r="A20" s="345"/>
      <c r="B20" s="346"/>
      <c r="C20" s="85"/>
      <c r="D20" s="85"/>
      <c r="E20" s="85"/>
      <c r="F20" s="85"/>
      <c r="G20" s="85"/>
      <c r="H20" s="4"/>
      <c r="I20" s="4"/>
    </row>
    <row r="21" spans="1:9" ht="15">
      <c r="A21" s="345"/>
      <c r="B21" s="346"/>
      <c r="C21" s="85"/>
      <c r="D21" s="85"/>
      <c r="E21" s="85"/>
      <c r="F21" s="85"/>
      <c r="G21" s="85"/>
      <c r="H21" s="4"/>
      <c r="I21" s="4"/>
    </row>
    <row r="22" spans="1:9" ht="15">
      <c r="A22" s="345"/>
      <c r="B22" s="346"/>
      <c r="C22" s="85"/>
      <c r="D22" s="85"/>
      <c r="E22" s="85"/>
      <c r="F22" s="85"/>
      <c r="G22" s="85"/>
      <c r="H22" s="4"/>
      <c r="I22" s="4"/>
    </row>
    <row r="23" spans="1:9" ht="15">
      <c r="A23" s="345"/>
      <c r="B23" s="346"/>
      <c r="C23" s="85"/>
      <c r="D23" s="85"/>
      <c r="E23" s="85"/>
      <c r="F23" s="85"/>
      <c r="G23" s="85"/>
      <c r="H23" s="4"/>
      <c r="I23" s="4"/>
    </row>
    <row r="24" spans="1:9" ht="15">
      <c r="A24" s="345"/>
      <c r="B24" s="346"/>
      <c r="C24" s="85"/>
      <c r="D24" s="85"/>
      <c r="E24" s="85"/>
      <c r="F24" s="85"/>
      <c r="G24" s="85"/>
      <c r="H24" s="4"/>
      <c r="I24" s="4"/>
    </row>
    <row r="25" spans="1:9" ht="15">
      <c r="A25" s="345"/>
      <c r="B25" s="346"/>
      <c r="C25" s="85"/>
      <c r="D25" s="85"/>
      <c r="E25" s="85"/>
      <c r="F25" s="85"/>
      <c r="G25" s="85"/>
      <c r="H25" s="4"/>
      <c r="I25" s="4"/>
    </row>
    <row r="26" spans="1:9" ht="15">
      <c r="A26" s="345"/>
      <c r="B26" s="346"/>
      <c r="C26" s="85"/>
      <c r="D26" s="85"/>
      <c r="E26" s="85"/>
      <c r="F26" s="85"/>
      <c r="G26" s="85"/>
      <c r="H26" s="4"/>
      <c r="I26" s="4"/>
    </row>
    <row r="27" spans="1:9" ht="15">
      <c r="A27" s="345"/>
      <c r="B27" s="346"/>
      <c r="C27" s="85"/>
      <c r="D27" s="85"/>
      <c r="E27" s="85"/>
      <c r="F27" s="85"/>
      <c r="G27" s="85"/>
      <c r="H27" s="4"/>
      <c r="I27" s="4"/>
    </row>
    <row r="28" spans="1:9" ht="15">
      <c r="A28" s="345"/>
      <c r="B28" s="346"/>
      <c r="C28" s="85"/>
      <c r="D28" s="85"/>
      <c r="E28" s="85"/>
      <c r="F28" s="85"/>
      <c r="G28" s="85"/>
      <c r="H28" s="4"/>
      <c r="I28" s="4"/>
    </row>
    <row r="29" spans="1:9" ht="15">
      <c r="A29" s="345"/>
      <c r="B29" s="346"/>
      <c r="C29" s="85"/>
      <c r="D29" s="85"/>
      <c r="E29" s="85"/>
      <c r="F29" s="85"/>
      <c r="G29" s="85"/>
      <c r="H29" s="4"/>
      <c r="I29" s="4"/>
    </row>
    <row r="30" spans="1:9" ht="15">
      <c r="A30" s="345"/>
      <c r="B30" s="346"/>
      <c r="C30" s="85"/>
      <c r="D30" s="85"/>
      <c r="E30" s="85"/>
      <c r="F30" s="85"/>
      <c r="G30" s="85"/>
      <c r="H30" s="4"/>
      <c r="I30" s="4"/>
    </row>
    <row r="31" spans="1:9" ht="15">
      <c r="A31" s="345"/>
      <c r="B31" s="346"/>
      <c r="C31" s="85"/>
      <c r="D31" s="85"/>
      <c r="E31" s="85"/>
      <c r="F31" s="85"/>
      <c r="G31" s="85"/>
      <c r="H31" s="4"/>
      <c r="I31" s="4"/>
    </row>
    <row r="32" spans="1:9" ht="15">
      <c r="A32" s="345"/>
      <c r="B32" s="346"/>
      <c r="C32" s="85"/>
      <c r="D32" s="85"/>
      <c r="E32" s="85"/>
      <c r="F32" s="85"/>
      <c r="G32" s="85"/>
      <c r="H32" s="4"/>
      <c r="I32" s="4"/>
    </row>
    <row r="33" spans="1:9" ht="15">
      <c r="A33" s="345"/>
      <c r="B33" s="346"/>
      <c r="C33" s="85"/>
      <c r="D33" s="85"/>
      <c r="E33" s="85"/>
      <c r="F33" s="85"/>
      <c r="G33" s="85"/>
      <c r="H33" s="4"/>
      <c r="I33" s="4"/>
    </row>
    <row r="34" spans="1:9" ht="15">
      <c r="A34" s="345"/>
      <c r="B34" s="347"/>
      <c r="C34" s="97"/>
      <c r="D34" s="97"/>
      <c r="E34" s="97"/>
      <c r="F34" s="97"/>
      <c r="G34" s="97" t="s">
        <v>309</v>
      </c>
      <c r="H34" s="84">
        <f>SUM(H9:H33)</f>
        <v>0</v>
      </c>
      <c r="I34" s="84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194" t="s">
        <v>407</v>
      </c>
      <c r="B36" s="44"/>
      <c r="C36" s="44"/>
      <c r="D36" s="44"/>
      <c r="E36" s="44"/>
      <c r="F36" s="44"/>
      <c r="G36" s="2"/>
      <c r="H36" s="2"/>
    </row>
    <row r="37" spans="1:9" ht="15">
      <c r="A37" s="194"/>
      <c r="B37" s="44"/>
      <c r="C37" s="44"/>
      <c r="D37" s="44"/>
      <c r="E37" s="44"/>
      <c r="F37" s="44"/>
      <c r="G37" s="2"/>
      <c r="H37" s="2"/>
    </row>
    <row r="38" spans="1:9" ht="15">
      <c r="A38" s="194"/>
      <c r="B38" s="2"/>
      <c r="C38" s="2"/>
      <c r="D38" s="2"/>
      <c r="E38" s="2"/>
      <c r="F38" s="2"/>
      <c r="G38" s="2"/>
      <c r="H38" s="2"/>
    </row>
    <row r="39" spans="1:9" ht="15">
      <c r="A39" s="194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K16" sqref="K16"/>
    </sheetView>
  </sheetViews>
  <sheetFormatPr defaultRowHeight="12.75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>
      <c r="A1" s="72" t="s">
        <v>408</v>
      </c>
      <c r="B1" s="72"/>
      <c r="C1" s="75"/>
      <c r="D1" s="75"/>
      <c r="E1" s="75"/>
      <c r="F1" s="75"/>
      <c r="G1" s="427" t="s">
        <v>97</v>
      </c>
      <c r="H1" s="427"/>
    </row>
    <row r="2" spans="1:10" ht="15">
      <c r="A2" s="74" t="s">
        <v>128</v>
      </c>
      <c r="B2" s="72"/>
      <c r="C2" s="75"/>
      <c r="D2" s="75"/>
      <c r="E2" s="75"/>
      <c r="F2" s="75"/>
      <c r="G2" s="431" t="str">
        <f>'ფორმა N1'!L2</f>
        <v>03/30/2019-04/30/2019</v>
      </c>
      <c r="H2" s="431"/>
    </row>
    <row r="3" spans="1:10" ht="15">
      <c r="A3" s="74"/>
      <c r="B3" s="74"/>
      <c r="C3" s="74"/>
      <c r="D3" s="74"/>
      <c r="E3" s="74"/>
      <c r="F3" s="74"/>
      <c r="G3" s="252"/>
      <c r="H3" s="252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>
      <c r="A5" s="78" t="str">
        <f>'ფორმა N1'!A5</f>
        <v>დავით თარხან მოურავი,ირმა ინაშვილი–საქართველოს პატრიოტთა ალიანსი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51"/>
      <c r="B7" s="251"/>
      <c r="C7" s="251"/>
      <c r="D7" s="251"/>
      <c r="E7" s="251"/>
      <c r="F7" s="251"/>
      <c r="G7" s="76"/>
      <c r="H7" s="76"/>
    </row>
    <row r="8" spans="1:10" ht="30">
      <c r="A8" s="88" t="s">
        <v>64</v>
      </c>
      <c r="B8" s="88" t="s">
        <v>310</v>
      </c>
      <c r="C8" s="88" t="s">
        <v>311</v>
      </c>
      <c r="D8" s="88" t="s">
        <v>215</v>
      </c>
      <c r="E8" s="88" t="s">
        <v>318</v>
      </c>
      <c r="F8" s="88" t="s">
        <v>312</v>
      </c>
      <c r="G8" s="77" t="s">
        <v>10</v>
      </c>
      <c r="H8" s="77" t="s">
        <v>9</v>
      </c>
      <c r="J8" s="207" t="s">
        <v>317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07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316</v>
      </c>
      <c r="G34" s="84">
        <f>SUM(G9:G33)</f>
        <v>0</v>
      </c>
      <c r="H34" s="84">
        <f>SUM(H9:H33)</f>
        <v>0</v>
      </c>
    </row>
    <row r="35" spans="1:9" ht="15">
      <c r="A35" s="205"/>
      <c r="B35" s="205"/>
      <c r="C35" s="205"/>
      <c r="D35" s="205"/>
      <c r="E35" s="205"/>
      <c r="F35" s="205"/>
      <c r="G35" s="205"/>
      <c r="H35" s="177"/>
      <c r="I35" s="177"/>
    </row>
    <row r="36" spans="1:9" ht="15">
      <c r="A36" s="206" t="s">
        <v>409</v>
      </c>
      <c r="B36" s="206"/>
      <c r="C36" s="205"/>
      <c r="D36" s="205"/>
      <c r="E36" s="205"/>
      <c r="F36" s="205"/>
      <c r="G36" s="205"/>
      <c r="H36" s="177"/>
      <c r="I36" s="177"/>
    </row>
    <row r="37" spans="1:9" ht="15">
      <c r="A37" s="206"/>
      <c r="B37" s="206"/>
      <c r="C37" s="205"/>
      <c r="D37" s="205"/>
      <c r="E37" s="205"/>
      <c r="F37" s="205"/>
      <c r="G37" s="205"/>
      <c r="H37" s="177"/>
      <c r="I37" s="177"/>
    </row>
    <row r="38" spans="1:9" ht="15">
      <c r="A38" s="206"/>
      <c r="B38" s="206"/>
      <c r="C38" s="177"/>
      <c r="D38" s="177"/>
      <c r="E38" s="177"/>
      <c r="F38" s="177"/>
      <c r="G38" s="177"/>
      <c r="H38" s="177"/>
      <c r="I38" s="177"/>
    </row>
    <row r="39" spans="1:9" ht="15">
      <c r="A39" s="206"/>
      <c r="B39" s="206"/>
      <c r="C39" s="177"/>
      <c r="D39" s="177"/>
      <c r="E39" s="177"/>
      <c r="F39" s="177"/>
      <c r="G39" s="177"/>
      <c r="H39" s="177"/>
      <c r="I39" s="177"/>
    </row>
    <row r="40" spans="1:9">
      <c r="A40" s="203"/>
      <c r="B40" s="203"/>
      <c r="C40" s="203"/>
      <c r="D40" s="203"/>
      <c r="E40" s="203"/>
      <c r="F40" s="203"/>
      <c r="G40" s="203"/>
      <c r="H40" s="203"/>
      <c r="I40" s="203"/>
    </row>
    <row r="41" spans="1:9" ht="15">
      <c r="A41" s="183" t="s">
        <v>96</v>
      </c>
      <c r="B41" s="183"/>
      <c r="C41" s="177"/>
      <c r="D41" s="177"/>
      <c r="E41" s="177"/>
      <c r="F41" s="177"/>
      <c r="G41" s="177"/>
      <c r="H41" s="177"/>
      <c r="I41" s="177"/>
    </row>
    <row r="42" spans="1:9" ht="15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>
      <c r="A44" s="183"/>
      <c r="B44" s="183"/>
      <c r="C44" s="183" t="s">
        <v>374</v>
      </c>
      <c r="D44" s="183"/>
      <c r="E44" s="205"/>
      <c r="F44" s="183"/>
      <c r="G44" s="183"/>
      <c r="H44" s="177"/>
      <c r="I44" s="184"/>
    </row>
    <row r="45" spans="1:9" ht="15">
      <c r="A45" s="177"/>
      <c r="B45" s="177"/>
      <c r="C45" s="177" t="s">
        <v>253</v>
      </c>
      <c r="D45" s="177"/>
      <c r="E45" s="177"/>
      <c r="F45" s="177"/>
      <c r="G45" s="177"/>
      <c r="H45" s="177"/>
      <c r="I45" s="184"/>
    </row>
    <row r="46" spans="1:9">
      <c r="A46" s="185"/>
      <c r="B46" s="185"/>
      <c r="C46" s="185" t="s">
        <v>127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tabSelected="1" topLeftCell="C7" zoomScaleSheetLayoutView="80" workbookViewId="0">
      <selection activeCell="J10" sqref="J10:L11"/>
    </sheetView>
  </sheetViews>
  <sheetFormatPr defaultRowHeight="12.75"/>
  <cols>
    <col min="1" max="1" width="5.42578125" style="178" customWidth="1"/>
    <col min="2" max="2" width="20" style="178" customWidth="1"/>
    <col min="3" max="3" width="27.5703125" style="178" customWidth="1"/>
    <col min="4" max="4" width="19.28515625" style="178" customWidth="1"/>
    <col min="5" max="5" width="16.85546875" style="178" customWidth="1"/>
    <col min="6" max="6" width="13.140625" style="178" customWidth="1"/>
    <col min="7" max="7" width="17" style="178" customWidth="1"/>
    <col min="8" max="8" width="13.7109375" style="178" customWidth="1"/>
    <col min="9" max="9" width="19.42578125" style="178" bestFit="1" customWidth="1"/>
    <col min="10" max="10" width="18.5703125" style="178" bestFit="1" customWidth="1"/>
    <col min="11" max="11" width="16.7109375" style="178" customWidth="1"/>
    <col min="12" max="12" width="17.7109375" style="178" customWidth="1"/>
    <col min="13" max="13" width="12.85546875" style="178" customWidth="1"/>
    <col min="14" max="16384" width="9.140625" style="178"/>
  </cols>
  <sheetData>
    <row r="2" spans="1:13" ht="15">
      <c r="A2" s="433" t="s">
        <v>410</v>
      </c>
      <c r="B2" s="433"/>
      <c r="C2" s="433"/>
      <c r="D2" s="433"/>
      <c r="E2" s="433"/>
      <c r="F2" s="335"/>
      <c r="G2" s="75"/>
      <c r="H2" s="75"/>
      <c r="I2" s="75"/>
      <c r="J2" s="75"/>
      <c r="K2" s="252"/>
      <c r="L2" s="253"/>
      <c r="M2" s="253" t="s">
        <v>97</v>
      </c>
    </row>
    <row r="3" spans="1:13" ht="15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2"/>
      <c r="L3" s="431" t="str">
        <f>'ფორმა N1'!L2</f>
        <v>03/30/2019-04/30/2019</v>
      </c>
      <c r="M3" s="431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52"/>
      <c r="L4" s="252"/>
      <c r="M4" s="252"/>
    </row>
    <row r="5" spans="1:13" ht="15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78" t="str">
        <f>'ფორმა N1'!A5</f>
        <v>დავით თარხან მოურავი,ირმა ინაშვილი–საქართველოს პატრიოტთა ალიანსი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51"/>
      <c r="B8" s="361"/>
      <c r="C8" s="251"/>
      <c r="D8" s="251"/>
      <c r="E8" s="251"/>
      <c r="F8" s="251"/>
      <c r="G8" s="251"/>
      <c r="H8" s="251"/>
      <c r="I8" s="251"/>
      <c r="J8" s="251"/>
      <c r="K8" s="76"/>
      <c r="L8" s="76"/>
      <c r="M8" s="76"/>
    </row>
    <row r="9" spans="1:13" ht="45">
      <c r="A9" s="88" t="s">
        <v>64</v>
      </c>
      <c r="B9" s="88" t="s">
        <v>473</v>
      </c>
      <c r="C9" s="88" t="s">
        <v>411</v>
      </c>
      <c r="D9" s="88" t="s">
        <v>412</v>
      </c>
      <c r="E9" s="88" t="s">
        <v>413</v>
      </c>
      <c r="F9" s="88" t="s">
        <v>414</v>
      </c>
      <c r="G9" s="88" t="s">
        <v>415</v>
      </c>
      <c r="H9" s="88" t="s">
        <v>416</v>
      </c>
      <c r="I9" s="88" t="s">
        <v>417</v>
      </c>
      <c r="J9" s="88" t="s">
        <v>418</v>
      </c>
      <c r="K9" s="88" t="s">
        <v>419</v>
      </c>
      <c r="L9" s="88" t="s">
        <v>420</v>
      </c>
      <c r="M9" s="88" t="s">
        <v>299</v>
      </c>
    </row>
    <row r="10" spans="1:13" ht="60">
      <c r="A10" s="96">
        <v>1</v>
      </c>
      <c r="B10" s="414"/>
      <c r="C10" s="336" t="s">
        <v>710</v>
      </c>
      <c r="D10" s="502" t="s">
        <v>706</v>
      </c>
      <c r="E10" s="461" t="s">
        <v>707</v>
      </c>
      <c r="F10" s="503" t="s">
        <v>708</v>
      </c>
      <c r="G10" s="96"/>
      <c r="H10" s="96"/>
      <c r="I10" s="96"/>
      <c r="J10" s="96"/>
      <c r="K10" s="4"/>
      <c r="L10" s="505">
        <v>3834.62</v>
      </c>
      <c r="M10" s="96"/>
    </row>
    <row r="11" spans="1:13" ht="60">
      <c r="A11" s="96">
        <v>2</v>
      </c>
      <c r="B11" s="414"/>
      <c r="C11" s="336" t="s">
        <v>710</v>
      </c>
      <c r="D11" s="461" t="s">
        <v>709</v>
      </c>
      <c r="E11" s="504">
        <v>200179145</v>
      </c>
      <c r="F11" s="503" t="s">
        <v>708</v>
      </c>
      <c r="G11" s="96"/>
      <c r="H11" s="96"/>
      <c r="I11" s="96"/>
      <c r="J11" s="96"/>
      <c r="K11" s="4"/>
      <c r="L11" s="502">
        <v>13979</v>
      </c>
      <c r="M11" s="96"/>
    </row>
    <row r="12" spans="1:13" ht="15">
      <c r="A12" s="96">
        <v>3</v>
      </c>
      <c r="B12" s="414"/>
      <c r="C12" s="336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>
      <c r="A13" s="96">
        <v>4</v>
      </c>
      <c r="B13" s="414"/>
      <c r="C13" s="336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>
      <c r="A14" s="96">
        <v>5</v>
      </c>
      <c r="B14" s="414"/>
      <c r="C14" s="336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>
      <c r="A15" s="96">
        <v>6</v>
      </c>
      <c r="B15" s="414"/>
      <c r="C15" s="336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>
      <c r="A16" s="96">
        <v>7</v>
      </c>
      <c r="B16" s="414"/>
      <c r="C16" s="336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>
      <c r="A17" s="96">
        <v>8</v>
      </c>
      <c r="B17" s="414"/>
      <c r="C17" s="336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96">
        <v>9</v>
      </c>
      <c r="B18" s="414"/>
      <c r="C18" s="336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>
      <c r="A19" s="96">
        <v>10</v>
      </c>
      <c r="B19" s="414"/>
      <c r="C19" s="336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>
      <c r="A20" s="96">
        <v>11</v>
      </c>
      <c r="B20" s="414"/>
      <c r="C20" s="336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>
      <c r="A21" s="96">
        <v>12</v>
      </c>
      <c r="B21" s="414"/>
      <c r="C21" s="336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>
      <c r="A22" s="96">
        <v>13</v>
      </c>
      <c r="B22" s="414"/>
      <c r="C22" s="336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>
      <c r="A23" s="96">
        <v>14</v>
      </c>
      <c r="B23" s="414"/>
      <c r="C23" s="336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>
      <c r="A24" s="96">
        <v>15</v>
      </c>
      <c r="B24" s="414"/>
      <c r="C24" s="336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>
      <c r="A25" s="96">
        <v>16</v>
      </c>
      <c r="B25" s="414"/>
      <c r="C25" s="336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>
      <c r="A26" s="96">
        <v>17</v>
      </c>
      <c r="B26" s="414"/>
      <c r="C26" s="336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>
      <c r="A27" s="96">
        <v>18</v>
      </c>
      <c r="B27" s="414"/>
      <c r="C27" s="336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>
      <c r="A28" s="96">
        <v>19</v>
      </c>
      <c r="B28" s="414"/>
      <c r="C28" s="336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>
      <c r="A29" s="96">
        <v>20</v>
      </c>
      <c r="B29" s="414"/>
      <c r="C29" s="336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>
      <c r="A30" s="96">
        <v>21</v>
      </c>
      <c r="B30" s="414"/>
      <c r="C30" s="336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>
      <c r="A31" s="96">
        <v>22</v>
      </c>
      <c r="B31" s="414"/>
      <c r="C31" s="336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>
      <c r="A32" s="96">
        <v>23</v>
      </c>
      <c r="B32" s="414"/>
      <c r="C32" s="336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>
      <c r="A33" s="96">
        <v>24</v>
      </c>
      <c r="B33" s="414"/>
      <c r="C33" s="336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>
      <c r="A34" s="85" t="s">
        <v>259</v>
      </c>
      <c r="B34" s="415"/>
      <c r="C34" s="336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>
      <c r="A35" s="85"/>
      <c r="B35" s="415"/>
      <c r="C35" s="336"/>
      <c r="D35" s="97"/>
      <c r="E35" s="97"/>
      <c r="F35" s="97"/>
      <c r="G35" s="97"/>
      <c r="H35" s="85"/>
      <c r="I35" s="85"/>
      <c r="J35" s="85"/>
      <c r="K35" s="85" t="s">
        <v>421</v>
      </c>
      <c r="L35" s="84">
        <f>SUM(L10:L34)</f>
        <v>17813.62</v>
      </c>
      <c r="M35" s="85"/>
    </row>
    <row r="36" spans="1:13" ht="15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177"/>
    </row>
    <row r="37" spans="1:13" ht="15">
      <c r="A37" s="206" t="s">
        <v>422</v>
      </c>
      <c r="B37" s="206"/>
      <c r="C37" s="206"/>
      <c r="D37" s="205"/>
      <c r="E37" s="205"/>
      <c r="F37" s="205"/>
      <c r="G37" s="205"/>
      <c r="H37" s="205"/>
      <c r="I37" s="205"/>
      <c r="J37" s="205"/>
      <c r="K37" s="205"/>
      <c r="L37" s="177"/>
    </row>
    <row r="38" spans="1:13" ht="15">
      <c r="A38" s="206" t="s">
        <v>423</v>
      </c>
      <c r="B38" s="206"/>
      <c r="C38" s="206"/>
      <c r="D38" s="205"/>
      <c r="E38" s="205"/>
      <c r="F38" s="205"/>
      <c r="G38" s="205"/>
      <c r="H38" s="205"/>
      <c r="I38" s="205"/>
      <c r="J38" s="205"/>
      <c r="K38" s="205"/>
      <c r="L38" s="177"/>
    </row>
    <row r="39" spans="1:13" ht="15">
      <c r="A39" s="194" t="s">
        <v>424</v>
      </c>
      <c r="B39" s="194"/>
      <c r="C39" s="206"/>
      <c r="D39" s="177"/>
      <c r="E39" s="177"/>
      <c r="F39" s="177"/>
      <c r="G39" s="177"/>
      <c r="H39" s="177"/>
      <c r="I39" s="177"/>
      <c r="J39" s="177"/>
      <c r="K39" s="177"/>
      <c r="L39" s="177"/>
    </row>
    <row r="40" spans="1:13" ht="15">
      <c r="A40" s="194" t="s">
        <v>425</v>
      </c>
      <c r="B40" s="194"/>
      <c r="C40" s="206"/>
      <c r="D40" s="177"/>
      <c r="E40" s="177"/>
      <c r="F40" s="177"/>
      <c r="G40" s="177"/>
      <c r="H40" s="177"/>
      <c r="I40" s="177"/>
      <c r="J40" s="177"/>
      <c r="K40" s="177"/>
      <c r="L40" s="177"/>
    </row>
    <row r="41" spans="1:13" ht="15" customHeight="1">
      <c r="A41" s="438" t="s">
        <v>440</v>
      </c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</row>
    <row r="42" spans="1:13" ht="15" customHeight="1">
      <c r="A42" s="438"/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</row>
    <row r="43" spans="1:13" ht="12.75" customHeight="1">
      <c r="A43" s="356"/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</row>
    <row r="44" spans="1:13" ht="15">
      <c r="A44" s="434" t="s">
        <v>96</v>
      </c>
      <c r="B44" s="434"/>
      <c r="C44" s="434"/>
      <c r="D44" s="337"/>
      <c r="E44" s="338"/>
      <c r="F44" s="338"/>
      <c r="G44" s="337"/>
      <c r="H44" s="337"/>
      <c r="I44" s="337"/>
      <c r="J44" s="337"/>
      <c r="K44" s="337"/>
      <c r="L44" s="177"/>
    </row>
    <row r="45" spans="1:13" ht="15">
      <c r="A45" s="337"/>
      <c r="B45" s="337"/>
      <c r="C45" s="338"/>
      <c r="D45" s="337"/>
      <c r="E45" s="338"/>
      <c r="F45" s="338"/>
      <c r="G45" s="337"/>
      <c r="H45" s="337"/>
      <c r="I45" s="337"/>
      <c r="J45" s="337"/>
      <c r="K45" s="339"/>
      <c r="L45" s="177"/>
    </row>
    <row r="46" spans="1:13" ht="15" customHeight="1">
      <c r="A46" s="337"/>
      <c r="B46" s="337"/>
      <c r="C46" s="338"/>
      <c r="D46" s="435" t="s">
        <v>251</v>
      </c>
      <c r="E46" s="435"/>
      <c r="F46" s="340"/>
      <c r="G46" s="341"/>
      <c r="H46" s="436" t="s">
        <v>426</v>
      </c>
      <c r="I46" s="436"/>
      <c r="J46" s="436"/>
      <c r="K46" s="342"/>
      <c r="L46" s="177"/>
    </row>
    <row r="47" spans="1:13" ht="15">
      <c r="A47" s="337"/>
      <c r="B47" s="337"/>
      <c r="C47" s="338"/>
      <c r="D47" s="337"/>
      <c r="E47" s="338"/>
      <c r="F47" s="338"/>
      <c r="G47" s="337"/>
      <c r="H47" s="437"/>
      <c r="I47" s="437"/>
      <c r="J47" s="437"/>
      <c r="K47" s="342"/>
      <c r="L47" s="177"/>
    </row>
    <row r="48" spans="1:13" ht="15">
      <c r="A48" s="337"/>
      <c r="B48" s="337"/>
      <c r="C48" s="338"/>
      <c r="D48" s="432" t="s">
        <v>127</v>
      </c>
      <c r="E48" s="432"/>
      <c r="F48" s="340"/>
      <c r="G48" s="341"/>
      <c r="H48" s="337"/>
      <c r="I48" s="337"/>
      <c r="J48" s="337"/>
      <c r="K48" s="337"/>
      <c r="L48" s="177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topLeftCell="A16" zoomScaleSheetLayoutView="80" workbookViewId="0">
      <selection activeCell="C66" sqref="C66:D66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2" t="s">
        <v>212</v>
      </c>
      <c r="B1" s="119"/>
      <c r="C1" s="439" t="s">
        <v>186</v>
      </c>
      <c r="D1" s="439"/>
      <c r="E1" s="103"/>
    </row>
    <row r="2" spans="1:5">
      <c r="A2" s="74" t="s">
        <v>128</v>
      </c>
      <c r="B2" s="119"/>
      <c r="C2" s="75"/>
      <c r="D2" s="202" t="str">
        <f>'ფორმა N1'!L2</f>
        <v>03/30/2019-04/30/2019</v>
      </c>
      <c r="E2" s="103"/>
    </row>
    <row r="3" spans="1:5">
      <c r="A3" s="114"/>
      <c r="B3" s="119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117" t="str">
        <f>'ფორმა N1'!A5</f>
        <v>დავით თარხან მოურავი,ირმა ინაშვილი–საქართველოს პატრიოტთა ალიანსი</v>
      </c>
      <c r="B5" s="118"/>
      <c r="C5" s="118"/>
      <c r="D5" s="59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20"/>
      <c r="C7" s="121"/>
      <c r="D7" s="121"/>
      <c r="E7" s="103"/>
    </row>
    <row r="8" spans="1:5" ht="45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5">
      <c r="A9" s="49"/>
      <c r="B9" s="50"/>
      <c r="C9" s="151"/>
      <c r="D9" s="151"/>
      <c r="E9" s="103"/>
    </row>
    <row r="10" spans="1:5">
      <c r="A10" s="51" t="s">
        <v>179</v>
      </c>
      <c r="B10" s="52"/>
      <c r="C10" s="123">
        <f>SUM(C11,C34)</f>
        <v>202557.09000000003</v>
      </c>
      <c r="D10" s="123">
        <f>SUM(D11,D34)</f>
        <v>200656.76</v>
      </c>
      <c r="E10" s="103"/>
    </row>
    <row r="11" spans="1:5">
      <c r="A11" s="53" t="s">
        <v>180</v>
      </c>
      <c r="B11" s="54"/>
      <c r="C11" s="83">
        <f>SUM(C12:C32)</f>
        <v>82262.650000000009</v>
      </c>
      <c r="D11" s="83">
        <f>SUM(D12:D32)</f>
        <v>80362.319999999992</v>
      </c>
      <c r="E11" s="103"/>
    </row>
    <row r="12" spans="1:5">
      <c r="A12" s="57">
        <v>1110</v>
      </c>
      <c r="B12" s="56" t="s">
        <v>130</v>
      </c>
      <c r="C12" s="8"/>
      <c r="D12" s="8"/>
      <c r="E12" s="103"/>
    </row>
    <row r="13" spans="1:5">
      <c r="A13" s="57">
        <v>1120</v>
      </c>
      <c r="B13" s="56" t="s">
        <v>131</v>
      </c>
      <c r="C13" s="8"/>
      <c r="D13" s="8"/>
      <c r="E13" s="103"/>
    </row>
    <row r="14" spans="1:5">
      <c r="A14" s="57">
        <v>1211</v>
      </c>
      <c r="B14" s="56" t="s">
        <v>132</v>
      </c>
      <c r="C14" s="467">
        <v>34086.21</v>
      </c>
      <c r="D14">
        <v>46703.35</v>
      </c>
      <c r="E14" s="103"/>
    </row>
    <row r="15" spans="1:5">
      <c r="A15" s="57">
        <v>1212</v>
      </c>
      <c r="B15" s="56" t="s">
        <v>133</v>
      </c>
      <c r="C15" s="8"/>
      <c r="D15" s="8"/>
      <c r="E15" s="103"/>
    </row>
    <row r="16" spans="1:5">
      <c r="A16" s="57">
        <v>1213</v>
      </c>
      <c r="B16" s="56" t="s">
        <v>134</v>
      </c>
      <c r="C16" s="8"/>
      <c r="D16" s="8"/>
      <c r="E16" s="103"/>
    </row>
    <row r="17" spans="1:5">
      <c r="A17" s="57">
        <v>1214</v>
      </c>
      <c r="B17" s="56" t="s">
        <v>135</v>
      </c>
      <c r="C17" s="8"/>
      <c r="D17" s="8"/>
      <c r="E17" s="103"/>
    </row>
    <row r="18" spans="1:5">
      <c r="A18" s="57">
        <v>1215</v>
      </c>
      <c r="B18" s="56" t="s">
        <v>136</v>
      </c>
      <c r="C18" s="8"/>
      <c r="D18" s="8"/>
      <c r="E18" s="103"/>
    </row>
    <row r="19" spans="1:5">
      <c r="A19" s="57">
        <v>1300</v>
      </c>
      <c r="B19" s="56" t="s">
        <v>137</v>
      </c>
      <c r="C19" s="8"/>
      <c r="D19" s="8"/>
      <c r="E19" s="103"/>
    </row>
    <row r="20" spans="1:5">
      <c r="A20" s="57">
        <v>1410</v>
      </c>
      <c r="B20" s="56" t="s">
        <v>138</v>
      </c>
      <c r="C20" s="8"/>
      <c r="D20" s="8"/>
      <c r="E20" s="103"/>
    </row>
    <row r="21" spans="1:5">
      <c r="A21" s="57">
        <v>1421</v>
      </c>
      <c r="B21" s="56" t="s">
        <v>139</v>
      </c>
      <c r="C21" s="8"/>
      <c r="D21" s="8"/>
      <c r="E21" s="103"/>
    </row>
    <row r="22" spans="1:5">
      <c r="A22" s="57">
        <v>1422</v>
      </c>
      <c r="B22" s="56" t="s">
        <v>140</v>
      </c>
      <c r="C22" s="8"/>
      <c r="D22" s="8"/>
      <c r="E22" s="103"/>
    </row>
    <row r="23" spans="1:5">
      <c r="A23" s="57">
        <v>1423</v>
      </c>
      <c r="B23" s="56" t="s">
        <v>141</v>
      </c>
      <c r="C23" s="8"/>
      <c r="D23" s="8"/>
      <c r="E23" s="103"/>
    </row>
    <row r="24" spans="1:5">
      <c r="A24" s="57">
        <v>1431</v>
      </c>
      <c r="B24" s="56" t="s">
        <v>142</v>
      </c>
      <c r="C24" s="8"/>
      <c r="D24" s="8"/>
      <c r="E24" s="103"/>
    </row>
    <row r="25" spans="1:5">
      <c r="A25" s="57">
        <v>1432</v>
      </c>
      <c r="B25" s="56" t="s">
        <v>143</v>
      </c>
      <c r="C25" s="8"/>
      <c r="D25" s="8"/>
      <c r="E25" s="103"/>
    </row>
    <row r="26" spans="1:5">
      <c r="A26" s="57">
        <v>1433</v>
      </c>
      <c r="B26" s="56" t="s">
        <v>144</v>
      </c>
      <c r="C26" s="8">
        <v>1908</v>
      </c>
      <c r="D26" s="8">
        <v>2974.2</v>
      </c>
      <c r="E26" s="103"/>
    </row>
    <row r="27" spans="1:5">
      <c r="A27" s="57">
        <v>1441</v>
      </c>
      <c r="B27" s="56" t="s">
        <v>145</v>
      </c>
      <c r="C27" s="8">
        <v>31167.34</v>
      </c>
      <c r="D27" s="8">
        <v>15583.67</v>
      </c>
      <c r="E27" s="103"/>
    </row>
    <row r="28" spans="1:5">
      <c r="A28" s="57">
        <v>1442</v>
      </c>
      <c r="B28" s="56" t="s">
        <v>146</v>
      </c>
      <c r="C28" s="8">
        <v>15101.1</v>
      </c>
      <c r="D28" s="8">
        <v>15101.1</v>
      </c>
      <c r="E28" s="103"/>
    </row>
    <row r="29" spans="1:5">
      <c r="A29" s="57">
        <v>1443</v>
      </c>
      <c r="B29" s="56" t="s">
        <v>147</v>
      </c>
      <c r="C29" s="8"/>
      <c r="D29" s="8"/>
      <c r="E29" s="103"/>
    </row>
    <row r="30" spans="1:5">
      <c r="A30" s="57">
        <v>1444</v>
      </c>
      <c r="B30" s="56" t="s">
        <v>148</v>
      </c>
      <c r="C30" s="8"/>
      <c r="D30" s="8"/>
      <c r="E30" s="103"/>
    </row>
    <row r="31" spans="1:5">
      <c r="A31" s="57">
        <v>1445</v>
      </c>
      <c r="B31" s="56" t="s">
        <v>149</v>
      </c>
      <c r="C31" s="8"/>
      <c r="D31" s="8"/>
      <c r="E31" s="103"/>
    </row>
    <row r="32" spans="1:5">
      <c r="A32" s="57">
        <v>1446</v>
      </c>
      <c r="B32" s="56" t="s">
        <v>150</v>
      </c>
      <c r="C32" s="8"/>
      <c r="D32" s="8"/>
      <c r="E32" s="103"/>
    </row>
    <row r="33" spans="1:5">
      <c r="A33" s="30"/>
      <c r="E33" s="103"/>
    </row>
    <row r="34" spans="1:5">
      <c r="A34" s="58" t="s">
        <v>181</v>
      </c>
      <c r="B34" s="56"/>
      <c r="C34" s="83">
        <f>SUM(C35:C42)</f>
        <v>120294.44</v>
      </c>
      <c r="D34" s="83">
        <f>SUM(D35:D42)</f>
        <v>120294.44</v>
      </c>
      <c r="E34" s="103"/>
    </row>
    <row r="35" spans="1:5">
      <c r="A35" s="57">
        <v>2110</v>
      </c>
      <c r="B35" s="56" t="s">
        <v>89</v>
      </c>
      <c r="C35" s="8"/>
      <c r="D35" s="8"/>
      <c r="E35" s="103"/>
    </row>
    <row r="36" spans="1:5">
      <c r="A36" s="57">
        <v>2120</v>
      </c>
      <c r="B36" s="56" t="s">
        <v>151</v>
      </c>
      <c r="C36" s="8">
        <v>119759.59</v>
      </c>
      <c r="D36" s="8">
        <v>119759.59</v>
      </c>
      <c r="E36" s="103"/>
    </row>
    <row r="37" spans="1:5">
      <c r="A37" s="57">
        <v>2130</v>
      </c>
      <c r="B37" s="56" t="s">
        <v>90</v>
      </c>
      <c r="C37" s="8">
        <v>534.85</v>
      </c>
      <c r="D37" s="8">
        <v>534.85</v>
      </c>
      <c r="E37" s="103"/>
    </row>
    <row r="38" spans="1:5">
      <c r="A38" s="57">
        <v>2140</v>
      </c>
      <c r="B38" s="56" t="s">
        <v>364</v>
      </c>
      <c r="C38" s="8"/>
      <c r="D38" s="8"/>
      <c r="E38" s="103"/>
    </row>
    <row r="39" spans="1:5">
      <c r="A39" s="57">
        <v>2150</v>
      </c>
      <c r="B39" s="56" t="s">
        <v>367</v>
      </c>
      <c r="C39" s="8"/>
      <c r="D39" s="8"/>
      <c r="E39" s="103"/>
    </row>
    <row r="40" spans="1:5">
      <c r="A40" s="57">
        <v>2220</v>
      </c>
      <c r="B40" s="56" t="s">
        <v>91</v>
      </c>
      <c r="C40" s="8"/>
      <c r="D40" s="8"/>
      <c r="E40" s="103"/>
    </row>
    <row r="41" spans="1:5">
      <c r="A41" s="57">
        <v>2300</v>
      </c>
      <c r="B41" s="56" t="s">
        <v>152</v>
      </c>
      <c r="C41" s="8"/>
      <c r="D41" s="8"/>
      <c r="E41" s="103"/>
    </row>
    <row r="42" spans="1:5">
      <c r="A42" s="57">
        <v>2400</v>
      </c>
      <c r="B42" s="56" t="s">
        <v>153</v>
      </c>
      <c r="C42" s="8"/>
      <c r="D42" s="8"/>
      <c r="E42" s="103"/>
    </row>
    <row r="43" spans="1:5">
      <c r="A43" s="31"/>
      <c r="E43" s="103"/>
    </row>
    <row r="44" spans="1:5">
      <c r="A44" s="55" t="s">
        <v>185</v>
      </c>
      <c r="B44" s="56"/>
      <c r="C44" s="83">
        <f>SUM(C45,C64)</f>
        <v>202557.09</v>
      </c>
      <c r="D44" s="83">
        <f>SUM(D45,D64)</f>
        <v>200656.76</v>
      </c>
      <c r="E44" s="103"/>
    </row>
    <row r="45" spans="1:5">
      <c r="A45" s="58" t="s">
        <v>182</v>
      </c>
      <c r="B45" s="56"/>
      <c r="C45" s="83">
        <f>SUM(C46:C61)</f>
        <v>0</v>
      </c>
      <c r="D45" s="83">
        <f>SUM(D46:D61)</f>
        <v>0</v>
      </c>
      <c r="E45" s="103"/>
    </row>
    <row r="46" spans="1:5">
      <c r="A46" s="57">
        <v>3100</v>
      </c>
      <c r="B46" s="56" t="s">
        <v>154</v>
      </c>
      <c r="C46" s="8"/>
      <c r="D46" s="8"/>
      <c r="E46" s="103"/>
    </row>
    <row r="47" spans="1:5">
      <c r="A47" s="57">
        <v>3210</v>
      </c>
      <c r="B47" s="56" t="s">
        <v>155</v>
      </c>
      <c r="C47" s="8"/>
      <c r="D47" s="8"/>
      <c r="E47" s="103"/>
    </row>
    <row r="48" spans="1:5">
      <c r="A48" s="57">
        <v>3221</v>
      </c>
      <c r="B48" s="56" t="s">
        <v>156</v>
      </c>
      <c r="C48" s="8"/>
      <c r="D48" s="8"/>
      <c r="E48" s="103"/>
    </row>
    <row r="49" spans="1:5">
      <c r="A49" s="57">
        <v>3222</v>
      </c>
      <c r="B49" s="56" t="s">
        <v>157</v>
      </c>
      <c r="C49" s="8"/>
      <c r="D49" s="8"/>
      <c r="E49" s="103"/>
    </row>
    <row r="50" spans="1:5">
      <c r="A50" s="57">
        <v>3223</v>
      </c>
      <c r="B50" s="56" t="s">
        <v>158</v>
      </c>
      <c r="C50" s="8"/>
      <c r="D50" s="8"/>
      <c r="E50" s="103"/>
    </row>
    <row r="51" spans="1:5">
      <c r="A51" s="57">
        <v>3224</v>
      </c>
      <c r="B51" s="56" t="s">
        <v>159</v>
      </c>
      <c r="C51" s="8"/>
      <c r="D51" s="8"/>
      <c r="E51" s="103"/>
    </row>
    <row r="52" spans="1:5">
      <c r="A52" s="57">
        <v>3231</v>
      </c>
      <c r="B52" s="56" t="s">
        <v>160</v>
      </c>
      <c r="C52" s="8"/>
      <c r="D52" s="8"/>
      <c r="E52" s="103"/>
    </row>
    <row r="53" spans="1:5">
      <c r="A53" s="57">
        <v>3232</v>
      </c>
      <c r="B53" s="56" t="s">
        <v>161</v>
      </c>
      <c r="C53" s="8"/>
      <c r="D53" s="8"/>
      <c r="E53" s="103"/>
    </row>
    <row r="54" spans="1:5">
      <c r="A54" s="57">
        <v>3234</v>
      </c>
      <c r="B54" s="56" t="s">
        <v>162</v>
      </c>
      <c r="C54" s="8"/>
      <c r="D54" s="8"/>
      <c r="E54" s="103"/>
    </row>
    <row r="55" spans="1:5" ht="30">
      <c r="A55" s="57">
        <v>3236</v>
      </c>
      <c r="B55" s="56" t="s">
        <v>177</v>
      </c>
      <c r="C55" s="8"/>
      <c r="D55" s="8"/>
      <c r="E55" s="103"/>
    </row>
    <row r="56" spans="1:5" ht="45">
      <c r="A56" s="57">
        <v>3237</v>
      </c>
      <c r="B56" s="56" t="s">
        <v>163</v>
      </c>
      <c r="C56" s="8"/>
      <c r="D56" s="8"/>
      <c r="E56" s="103"/>
    </row>
    <row r="57" spans="1:5">
      <c r="A57" s="57">
        <v>3241</v>
      </c>
      <c r="B57" s="56" t="s">
        <v>164</v>
      </c>
      <c r="C57" s="8"/>
      <c r="D57" s="8"/>
      <c r="E57" s="103"/>
    </row>
    <row r="58" spans="1:5">
      <c r="A58" s="57">
        <v>3242</v>
      </c>
      <c r="B58" s="56" t="s">
        <v>165</v>
      </c>
      <c r="C58" s="8"/>
      <c r="D58" s="8"/>
      <c r="E58" s="103"/>
    </row>
    <row r="59" spans="1:5">
      <c r="A59" s="57">
        <v>3243</v>
      </c>
      <c r="B59" s="56" t="s">
        <v>166</v>
      </c>
      <c r="C59" s="8"/>
      <c r="D59" s="8"/>
      <c r="E59" s="103"/>
    </row>
    <row r="60" spans="1:5">
      <c r="A60" s="57">
        <v>3245</v>
      </c>
      <c r="B60" s="56" t="s">
        <v>167</v>
      </c>
      <c r="C60" s="8"/>
      <c r="D60" s="8"/>
      <c r="E60" s="103"/>
    </row>
    <row r="61" spans="1:5">
      <c r="A61" s="57">
        <v>3246</v>
      </c>
      <c r="B61" s="56" t="s">
        <v>168</v>
      </c>
      <c r="C61" s="8"/>
      <c r="D61" s="8"/>
      <c r="E61" s="103"/>
    </row>
    <row r="62" spans="1:5">
      <c r="A62" s="31"/>
      <c r="E62" s="103"/>
    </row>
    <row r="63" spans="1:5">
      <c r="A63" s="32"/>
      <c r="E63" s="103"/>
    </row>
    <row r="64" spans="1:5">
      <c r="A64" s="58" t="s">
        <v>183</v>
      </c>
      <c r="B64" s="56"/>
      <c r="C64" s="83">
        <f>SUM(C65:C67)</f>
        <v>202557.09</v>
      </c>
      <c r="D64" s="83">
        <f>SUM(D65:D67)</f>
        <v>200656.76</v>
      </c>
      <c r="E64" s="103"/>
    </row>
    <row r="65" spans="1:5">
      <c r="A65" s="57">
        <v>5100</v>
      </c>
      <c r="B65" s="56" t="s">
        <v>238</v>
      </c>
      <c r="C65" s="8"/>
      <c r="D65" s="8"/>
      <c r="E65" s="103"/>
    </row>
    <row r="66" spans="1:5">
      <c r="A66" s="57">
        <v>5220</v>
      </c>
      <c r="B66" s="56" t="s">
        <v>376</v>
      </c>
      <c r="C66" s="2">
        <v>202557.09</v>
      </c>
      <c r="D66" s="2">
        <v>200656.76</v>
      </c>
      <c r="E66" s="103"/>
    </row>
    <row r="67" spans="1:5">
      <c r="A67" s="57">
        <v>5230</v>
      </c>
      <c r="B67" s="56" t="s">
        <v>377</v>
      </c>
      <c r="C67" s="8"/>
      <c r="D67" s="8"/>
      <c r="E67" s="103"/>
    </row>
    <row r="68" spans="1:5">
      <c r="A68" s="31"/>
      <c r="E68" s="103"/>
    </row>
    <row r="69" spans="1:5">
      <c r="A69" s="2"/>
      <c r="E69" s="103"/>
    </row>
    <row r="70" spans="1:5">
      <c r="A70" s="55" t="s">
        <v>184</v>
      </c>
      <c r="B70" s="56"/>
      <c r="C70" s="8"/>
      <c r="D70" s="8"/>
      <c r="E70" s="103"/>
    </row>
    <row r="71" spans="1:5" ht="30">
      <c r="A71" s="57">
        <v>1</v>
      </c>
      <c r="B71" s="56" t="s">
        <v>169</v>
      </c>
      <c r="C71" s="8"/>
      <c r="D71" s="8"/>
      <c r="E71" s="103"/>
    </row>
    <row r="72" spans="1:5">
      <c r="A72" s="57">
        <v>2</v>
      </c>
      <c r="B72" s="56" t="s">
        <v>170</v>
      </c>
      <c r="C72" s="8"/>
      <c r="D72" s="8"/>
      <c r="E72" s="103"/>
    </row>
    <row r="73" spans="1:5">
      <c r="A73" s="57">
        <v>3</v>
      </c>
      <c r="B73" s="56" t="s">
        <v>171</v>
      </c>
      <c r="C73" s="8"/>
      <c r="D73" s="8"/>
      <c r="E73" s="103"/>
    </row>
    <row r="74" spans="1:5">
      <c r="A74" s="57">
        <v>4</v>
      </c>
      <c r="B74" s="56" t="s">
        <v>332</v>
      </c>
      <c r="C74" s="8"/>
      <c r="D74" s="8"/>
      <c r="E74" s="103"/>
    </row>
    <row r="75" spans="1:5">
      <c r="A75" s="57">
        <v>5</v>
      </c>
      <c r="B75" s="56" t="s">
        <v>172</v>
      </c>
      <c r="C75" s="8"/>
      <c r="D75" s="8"/>
      <c r="E75" s="103"/>
    </row>
    <row r="76" spans="1:5">
      <c r="A76" s="57">
        <v>6</v>
      </c>
      <c r="B76" s="56" t="s">
        <v>173</v>
      </c>
      <c r="C76" s="8"/>
      <c r="D76" s="8"/>
      <c r="E76" s="103"/>
    </row>
    <row r="77" spans="1:5">
      <c r="A77" s="57">
        <v>7</v>
      </c>
      <c r="B77" s="56" t="s">
        <v>174</v>
      </c>
      <c r="C77" s="8"/>
      <c r="D77" s="8"/>
      <c r="E77" s="103"/>
    </row>
    <row r="78" spans="1:5">
      <c r="A78" s="57">
        <v>8</v>
      </c>
      <c r="B78" s="56" t="s">
        <v>175</v>
      </c>
      <c r="C78" s="8"/>
      <c r="D78" s="8"/>
      <c r="E78" s="103"/>
    </row>
    <row r="79" spans="1:5">
      <c r="A79" s="57">
        <v>9</v>
      </c>
      <c r="B79" s="56" t="s">
        <v>176</v>
      </c>
      <c r="C79" s="8"/>
      <c r="D79" s="8"/>
      <c r="E79" s="103"/>
    </row>
    <row r="83" spans="1:9">
      <c r="A83" s="2"/>
      <c r="B83" s="2"/>
    </row>
    <row r="84" spans="1:9">
      <c r="A84" s="67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384</v>
      </c>
      <c r="D87" s="12"/>
      <c r="E87"/>
      <c r="F87"/>
      <c r="G87"/>
      <c r="H87"/>
      <c r="I87"/>
    </row>
    <row r="88" spans="1:9">
      <c r="A88"/>
      <c r="B88" s="2" t="s">
        <v>385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6"/>
  <sheetViews>
    <sheetView showGridLines="0" zoomScaleSheetLayoutView="80" workbookViewId="0">
      <selection activeCell="I10" sqref="I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390</v>
      </c>
      <c r="B1" s="74"/>
      <c r="C1" s="74"/>
      <c r="D1" s="74"/>
      <c r="E1" s="74"/>
      <c r="F1" s="74"/>
      <c r="G1" s="74"/>
      <c r="H1" s="74"/>
      <c r="I1" s="427" t="s">
        <v>97</v>
      </c>
      <c r="J1" s="427"/>
      <c r="K1" s="103"/>
    </row>
    <row r="2" spans="1:11">
      <c r="A2" s="74" t="s">
        <v>128</v>
      </c>
      <c r="B2" s="74"/>
      <c r="C2" s="74"/>
      <c r="D2" s="74"/>
      <c r="E2" s="74"/>
      <c r="F2" s="74"/>
      <c r="G2" s="74"/>
      <c r="H2" s="74"/>
      <c r="I2" s="431" t="str">
        <f>'ფორმა N1'!L2</f>
        <v>03/30/2019-04/30/2019</v>
      </c>
      <c r="J2" s="440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199" t="str">
        <f>'ფორმა N1'!A5</f>
        <v>დავით თარხან მოურავი,ირმა ინაშვილი–საქართველოს პატრიოტთა ალიანსი</v>
      </c>
      <c r="B5" s="351"/>
      <c r="C5" s="351"/>
      <c r="D5" s="351"/>
      <c r="E5" s="351"/>
      <c r="F5" s="352"/>
      <c r="G5" s="351"/>
      <c r="H5" s="351"/>
      <c r="I5" s="351"/>
      <c r="J5" s="351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3"/>
    </row>
    <row r="10" spans="1:11" s="27" customFormat="1" ht="15.75">
      <c r="A10" s="462">
        <v>1</v>
      </c>
      <c r="B10" s="463" t="s">
        <v>617</v>
      </c>
      <c r="C10" s="464" t="s">
        <v>618</v>
      </c>
      <c r="D10" s="465" t="s">
        <v>209</v>
      </c>
      <c r="E10" s="466">
        <v>41631</v>
      </c>
      <c r="F10" s="467">
        <v>34086.21</v>
      </c>
      <c r="G10" s="454">
        <v>190085</v>
      </c>
      <c r="H10" s="454">
        <v>177861.86</v>
      </c>
      <c r="I10">
        <v>46703.35</v>
      </c>
      <c r="J10" s="467"/>
      <c r="K10" s="103"/>
    </row>
    <row r="11" spans="1:11" ht="15.75">
      <c r="A11" s="468">
        <v>2</v>
      </c>
      <c r="B11" s="463" t="s">
        <v>617</v>
      </c>
      <c r="C11" s="464" t="s">
        <v>619</v>
      </c>
      <c r="D11" s="465" t="s">
        <v>209</v>
      </c>
      <c r="E11" s="466">
        <v>42723</v>
      </c>
      <c r="F11" s="240">
        <v>0</v>
      </c>
      <c r="G11" s="454">
        <v>0</v>
      </c>
      <c r="H11" s="454">
        <v>0</v>
      </c>
      <c r="I11" s="240">
        <v>0</v>
      </c>
      <c r="J11" s="240" t="s">
        <v>620</v>
      </c>
    </row>
    <row r="12" spans="1:11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1">
      <c r="A16" s="102"/>
      <c r="B16" s="209" t="s">
        <v>96</v>
      </c>
      <c r="C16" s="102"/>
      <c r="D16" s="102"/>
      <c r="E16" s="102"/>
      <c r="F16" s="210"/>
      <c r="G16" s="102"/>
      <c r="H16" s="102"/>
      <c r="I16" s="102"/>
      <c r="J16" s="102"/>
    </row>
    <row r="17" spans="1:10">
      <c r="A17" s="102"/>
      <c r="B17" s="102"/>
      <c r="C17" s="102"/>
      <c r="D17" s="102"/>
      <c r="E17" s="102"/>
      <c r="F17" s="99"/>
      <c r="G17" s="99"/>
      <c r="H17" s="99"/>
      <c r="I17" s="99"/>
      <c r="J17" s="99"/>
    </row>
    <row r="18" spans="1:10">
      <c r="A18" s="102"/>
      <c r="B18" s="102"/>
      <c r="C18" s="249"/>
      <c r="D18" s="102"/>
      <c r="E18" s="102"/>
      <c r="F18" s="249"/>
      <c r="G18" s="250"/>
      <c r="H18" s="250"/>
      <c r="I18" s="99"/>
      <c r="J18" s="99"/>
    </row>
    <row r="19" spans="1:10">
      <c r="A19" s="99"/>
      <c r="B19" s="102"/>
      <c r="C19" s="211" t="s">
        <v>251</v>
      </c>
      <c r="D19" s="211"/>
      <c r="E19" s="102"/>
      <c r="F19" s="102" t="s">
        <v>256</v>
      </c>
      <c r="G19" s="99"/>
      <c r="H19" s="99"/>
      <c r="I19" s="99"/>
      <c r="J19" s="99"/>
    </row>
    <row r="20" spans="1:10">
      <c r="A20" s="99"/>
      <c r="B20" s="102"/>
      <c r="C20" s="212" t="s">
        <v>127</v>
      </c>
      <c r="D20" s="102"/>
      <c r="E20" s="102"/>
      <c r="F20" s="102" t="s">
        <v>252</v>
      </c>
      <c r="G20" s="99"/>
      <c r="H20" s="99"/>
      <c r="I20" s="99"/>
      <c r="J20" s="99"/>
    </row>
    <row r="21" spans="1:10" customFormat="1">
      <c r="A21" s="99"/>
      <c r="B21" s="102"/>
      <c r="C21" s="102"/>
      <c r="D21" s="212"/>
      <c r="E21" s="99"/>
      <c r="F21" s="99"/>
      <c r="G21" s="99"/>
      <c r="H21" s="99"/>
      <c r="I21" s="99"/>
      <c r="J21" s="99"/>
    </row>
    <row r="22" spans="1:10" customFormat="1" ht="12.75">
      <c r="A22" s="99"/>
      <c r="B22" s="99"/>
      <c r="C22" s="99"/>
      <c r="D22" s="99"/>
      <c r="E22" s="99"/>
      <c r="F22" s="99"/>
      <c r="G22" s="99"/>
      <c r="H22" s="99"/>
      <c r="I22" s="99"/>
      <c r="J22" s="99"/>
    </row>
    <row r="23" spans="1:10" customFormat="1" ht="12.75"/>
    <row r="24" spans="1:10" customFormat="1" ht="12.75"/>
    <row r="25" spans="1:10" customFormat="1" ht="12.75"/>
    <row r="26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>
      <c r="A1" s="72" t="s">
        <v>335</v>
      </c>
      <c r="B1" s="74"/>
      <c r="C1" s="74"/>
      <c r="D1" s="74"/>
      <c r="E1" s="74"/>
      <c r="F1" s="74"/>
      <c r="G1" s="156" t="s">
        <v>97</v>
      </c>
      <c r="H1" s="157"/>
    </row>
    <row r="2" spans="1:8">
      <c r="A2" s="74" t="s">
        <v>128</v>
      </c>
      <c r="B2" s="74"/>
      <c r="C2" s="74"/>
      <c r="D2" s="74"/>
      <c r="E2" s="74"/>
      <c r="F2" s="74"/>
      <c r="G2" s="158" t="str">
        <f>'ფორმა N1'!L2</f>
        <v>03/30/2019-04/30/2019</v>
      </c>
      <c r="H2" s="157"/>
    </row>
    <row r="3" spans="1:8">
      <c r="A3" s="74"/>
      <c r="B3" s="74"/>
      <c r="C3" s="74"/>
      <c r="D3" s="74"/>
      <c r="E3" s="74"/>
      <c r="F3" s="74"/>
      <c r="G3" s="100"/>
      <c r="H3" s="157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199" t="str">
        <f>'ფორმა N1'!A5</f>
        <v>დავით თარხან მოურავი,ირმა ინაშვილი–საქართველოს პატრიოტთა ალიანსი</v>
      </c>
      <c r="B5" s="199"/>
      <c r="C5" s="199"/>
      <c r="D5" s="199"/>
      <c r="E5" s="199"/>
      <c r="F5" s="199"/>
      <c r="G5" s="199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59" t="s">
        <v>295</v>
      </c>
      <c r="B8" s="159" t="s">
        <v>129</v>
      </c>
      <c r="C8" s="160" t="s">
        <v>333</v>
      </c>
      <c r="D8" s="160" t="s">
        <v>334</v>
      </c>
      <c r="E8" s="160" t="s">
        <v>258</v>
      </c>
      <c r="F8" s="159" t="s">
        <v>300</v>
      </c>
      <c r="G8" s="160" t="s">
        <v>296</v>
      </c>
      <c r="H8" s="103"/>
    </row>
    <row r="9" spans="1:8">
      <c r="A9" s="161" t="s">
        <v>297</v>
      </c>
      <c r="B9" s="162"/>
      <c r="C9" s="163"/>
      <c r="D9" s="164"/>
      <c r="E9" s="164"/>
      <c r="F9" s="164"/>
      <c r="G9" s="165"/>
      <c r="H9" s="103"/>
    </row>
    <row r="10" spans="1:8" ht="15.75">
      <c r="A10" s="162">
        <v>1</v>
      </c>
      <c r="B10" s="150"/>
      <c r="C10" s="166"/>
      <c r="D10" s="167"/>
      <c r="E10" s="167"/>
      <c r="F10" s="167"/>
      <c r="G10" s="168" t="str">
        <f>IF(ISBLANK(B10),"",G9+C10-D10)</f>
        <v/>
      </c>
      <c r="H10" s="103"/>
    </row>
    <row r="11" spans="1:8" ht="15.75">
      <c r="A11" s="162">
        <v>2</v>
      </c>
      <c r="B11" s="150"/>
      <c r="C11" s="166"/>
      <c r="D11" s="167"/>
      <c r="E11" s="167"/>
      <c r="F11" s="167"/>
      <c r="G11" s="168" t="str">
        <f t="shared" ref="G11:G38" si="0">IF(ISBLANK(B11),"",G10+C11-D11)</f>
        <v/>
      </c>
      <c r="H11" s="103"/>
    </row>
    <row r="12" spans="1:8" ht="15.75">
      <c r="A12" s="162">
        <v>3</v>
      </c>
      <c r="B12" s="150"/>
      <c r="C12" s="166"/>
      <c r="D12" s="167"/>
      <c r="E12" s="167"/>
      <c r="F12" s="167"/>
      <c r="G12" s="168" t="str">
        <f t="shared" si="0"/>
        <v/>
      </c>
      <c r="H12" s="103"/>
    </row>
    <row r="13" spans="1:8" ht="15.75">
      <c r="A13" s="162">
        <v>4</v>
      </c>
      <c r="B13" s="150"/>
      <c r="C13" s="166"/>
      <c r="D13" s="167"/>
      <c r="E13" s="167"/>
      <c r="F13" s="167"/>
      <c r="G13" s="168" t="str">
        <f t="shared" si="0"/>
        <v/>
      </c>
      <c r="H13" s="103"/>
    </row>
    <row r="14" spans="1:8" ht="15.75">
      <c r="A14" s="162">
        <v>5</v>
      </c>
      <c r="B14" s="150"/>
      <c r="C14" s="166"/>
      <c r="D14" s="167"/>
      <c r="E14" s="167"/>
      <c r="F14" s="167"/>
      <c r="G14" s="168" t="str">
        <f t="shared" si="0"/>
        <v/>
      </c>
      <c r="H14" s="103"/>
    </row>
    <row r="15" spans="1:8" ht="15.75">
      <c r="A15" s="162">
        <v>6</v>
      </c>
      <c r="B15" s="150"/>
      <c r="C15" s="166"/>
      <c r="D15" s="167"/>
      <c r="E15" s="167"/>
      <c r="F15" s="167"/>
      <c r="G15" s="168" t="str">
        <f t="shared" si="0"/>
        <v/>
      </c>
      <c r="H15" s="103"/>
    </row>
    <row r="16" spans="1:8" ht="15.75">
      <c r="A16" s="162">
        <v>7</v>
      </c>
      <c r="B16" s="150"/>
      <c r="C16" s="166"/>
      <c r="D16" s="167"/>
      <c r="E16" s="167"/>
      <c r="F16" s="167"/>
      <c r="G16" s="168" t="str">
        <f t="shared" si="0"/>
        <v/>
      </c>
      <c r="H16" s="103"/>
    </row>
    <row r="17" spans="1:8" ht="15.75">
      <c r="A17" s="162">
        <v>8</v>
      </c>
      <c r="B17" s="150"/>
      <c r="C17" s="166"/>
      <c r="D17" s="167"/>
      <c r="E17" s="167"/>
      <c r="F17" s="167"/>
      <c r="G17" s="168" t="str">
        <f t="shared" si="0"/>
        <v/>
      </c>
      <c r="H17" s="103"/>
    </row>
    <row r="18" spans="1:8" ht="15.75">
      <c r="A18" s="162">
        <v>9</v>
      </c>
      <c r="B18" s="150"/>
      <c r="C18" s="166"/>
      <c r="D18" s="167"/>
      <c r="E18" s="167"/>
      <c r="F18" s="167"/>
      <c r="G18" s="168" t="str">
        <f t="shared" si="0"/>
        <v/>
      </c>
      <c r="H18" s="103"/>
    </row>
    <row r="19" spans="1:8" ht="15.75">
      <c r="A19" s="162">
        <v>10</v>
      </c>
      <c r="B19" s="150"/>
      <c r="C19" s="166"/>
      <c r="D19" s="167"/>
      <c r="E19" s="167"/>
      <c r="F19" s="167"/>
      <c r="G19" s="168" t="str">
        <f t="shared" si="0"/>
        <v/>
      </c>
      <c r="H19" s="103"/>
    </row>
    <row r="20" spans="1:8" ht="15.75">
      <c r="A20" s="162">
        <v>11</v>
      </c>
      <c r="B20" s="150"/>
      <c r="C20" s="166"/>
      <c r="D20" s="167"/>
      <c r="E20" s="167"/>
      <c r="F20" s="167"/>
      <c r="G20" s="168" t="str">
        <f t="shared" si="0"/>
        <v/>
      </c>
      <c r="H20" s="103"/>
    </row>
    <row r="21" spans="1:8" ht="15.75">
      <c r="A21" s="162">
        <v>12</v>
      </c>
      <c r="B21" s="150"/>
      <c r="C21" s="166"/>
      <c r="D21" s="167"/>
      <c r="E21" s="167"/>
      <c r="F21" s="167"/>
      <c r="G21" s="168" t="str">
        <f t="shared" si="0"/>
        <v/>
      </c>
      <c r="H21" s="103"/>
    </row>
    <row r="22" spans="1:8" ht="15.75">
      <c r="A22" s="162">
        <v>13</v>
      </c>
      <c r="B22" s="150"/>
      <c r="C22" s="166"/>
      <c r="D22" s="167"/>
      <c r="E22" s="167"/>
      <c r="F22" s="167"/>
      <c r="G22" s="168" t="str">
        <f t="shared" si="0"/>
        <v/>
      </c>
      <c r="H22" s="103"/>
    </row>
    <row r="23" spans="1:8" ht="15.75">
      <c r="A23" s="162">
        <v>14</v>
      </c>
      <c r="B23" s="150"/>
      <c r="C23" s="166"/>
      <c r="D23" s="167"/>
      <c r="E23" s="167"/>
      <c r="F23" s="167"/>
      <c r="G23" s="168" t="str">
        <f t="shared" si="0"/>
        <v/>
      </c>
      <c r="H23" s="103"/>
    </row>
    <row r="24" spans="1:8" ht="15.75">
      <c r="A24" s="162">
        <v>15</v>
      </c>
      <c r="B24" s="150"/>
      <c r="C24" s="166"/>
      <c r="D24" s="167"/>
      <c r="E24" s="167"/>
      <c r="F24" s="167"/>
      <c r="G24" s="168" t="str">
        <f t="shared" si="0"/>
        <v/>
      </c>
      <c r="H24" s="103"/>
    </row>
    <row r="25" spans="1:8" ht="15.75">
      <c r="A25" s="162">
        <v>16</v>
      </c>
      <c r="B25" s="150"/>
      <c r="C25" s="166"/>
      <c r="D25" s="167"/>
      <c r="E25" s="167"/>
      <c r="F25" s="167"/>
      <c r="G25" s="168" t="str">
        <f t="shared" si="0"/>
        <v/>
      </c>
      <c r="H25" s="103"/>
    </row>
    <row r="26" spans="1:8" ht="15.75">
      <c r="A26" s="162">
        <v>17</v>
      </c>
      <c r="B26" s="150"/>
      <c r="C26" s="166"/>
      <c r="D26" s="167"/>
      <c r="E26" s="167"/>
      <c r="F26" s="167"/>
      <c r="G26" s="168" t="str">
        <f t="shared" si="0"/>
        <v/>
      </c>
      <c r="H26" s="103"/>
    </row>
    <row r="27" spans="1:8" ht="15.75">
      <c r="A27" s="162">
        <v>18</v>
      </c>
      <c r="B27" s="150"/>
      <c r="C27" s="166"/>
      <c r="D27" s="167"/>
      <c r="E27" s="167"/>
      <c r="F27" s="167"/>
      <c r="G27" s="168" t="str">
        <f t="shared" si="0"/>
        <v/>
      </c>
      <c r="H27" s="103"/>
    </row>
    <row r="28" spans="1:8" ht="15.75">
      <c r="A28" s="162">
        <v>19</v>
      </c>
      <c r="B28" s="150"/>
      <c r="C28" s="166"/>
      <c r="D28" s="167"/>
      <c r="E28" s="167"/>
      <c r="F28" s="167"/>
      <c r="G28" s="168" t="str">
        <f t="shared" si="0"/>
        <v/>
      </c>
      <c r="H28" s="103"/>
    </row>
    <row r="29" spans="1:8" ht="15.75">
      <c r="A29" s="162">
        <v>20</v>
      </c>
      <c r="B29" s="150"/>
      <c r="C29" s="166"/>
      <c r="D29" s="167"/>
      <c r="E29" s="167"/>
      <c r="F29" s="167"/>
      <c r="G29" s="168" t="str">
        <f t="shared" si="0"/>
        <v/>
      </c>
      <c r="H29" s="103"/>
    </row>
    <row r="30" spans="1:8" ht="15.75">
      <c r="A30" s="162">
        <v>21</v>
      </c>
      <c r="B30" s="150"/>
      <c r="C30" s="169"/>
      <c r="D30" s="170"/>
      <c r="E30" s="170"/>
      <c r="F30" s="170"/>
      <c r="G30" s="168" t="str">
        <f t="shared" si="0"/>
        <v/>
      </c>
      <c r="H30" s="103"/>
    </row>
    <row r="31" spans="1:8" ht="15.75">
      <c r="A31" s="162">
        <v>22</v>
      </c>
      <c r="B31" s="150"/>
      <c r="C31" s="169"/>
      <c r="D31" s="170"/>
      <c r="E31" s="170"/>
      <c r="F31" s="170"/>
      <c r="G31" s="168" t="str">
        <f t="shared" si="0"/>
        <v/>
      </c>
      <c r="H31" s="103"/>
    </row>
    <row r="32" spans="1:8" ht="15.75">
      <c r="A32" s="162">
        <v>23</v>
      </c>
      <c r="B32" s="150"/>
      <c r="C32" s="169"/>
      <c r="D32" s="170"/>
      <c r="E32" s="170"/>
      <c r="F32" s="170"/>
      <c r="G32" s="168" t="str">
        <f t="shared" si="0"/>
        <v/>
      </c>
      <c r="H32" s="103"/>
    </row>
    <row r="33" spans="1:10" ht="15.75">
      <c r="A33" s="162">
        <v>24</v>
      </c>
      <c r="B33" s="150"/>
      <c r="C33" s="169"/>
      <c r="D33" s="170"/>
      <c r="E33" s="170"/>
      <c r="F33" s="170"/>
      <c r="G33" s="168" t="str">
        <f t="shared" si="0"/>
        <v/>
      </c>
      <c r="H33" s="103"/>
    </row>
    <row r="34" spans="1:10" ht="15.75">
      <c r="A34" s="162">
        <v>25</v>
      </c>
      <c r="B34" s="150"/>
      <c r="C34" s="169"/>
      <c r="D34" s="170"/>
      <c r="E34" s="170"/>
      <c r="F34" s="170"/>
      <c r="G34" s="168" t="str">
        <f t="shared" si="0"/>
        <v/>
      </c>
      <c r="H34" s="103"/>
    </row>
    <row r="35" spans="1:10" ht="15.75">
      <c r="A35" s="162">
        <v>26</v>
      </c>
      <c r="B35" s="150"/>
      <c r="C35" s="169"/>
      <c r="D35" s="170"/>
      <c r="E35" s="170"/>
      <c r="F35" s="170"/>
      <c r="G35" s="168" t="str">
        <f t="shared" si="0"/>
        <v/>
      </c>
      <c r="H35" s="103"/>
    </row>
    <row r="36" spans="1:10" ht="15.75">
      <c r="A36" s="162">
        <v>27</v>
      </c>
      <c r="B36" s="150"/>
      <c r="C36" s="169"/>
      <c r="D36" s="170"/>
      <c r="E36" s="170"/>
      <c r="F36" s="170"/>
      <c r="G36" s="168" t="str">
        <f t="shared" si="0"/>
        <v/>
      </c>
      <c r="H36" s="103"/>
    </row>
    <row r="37" spans="1:10" ht="15.75">
      <c r="A37" s="162">
        <v>28</v>
      </c>
      <c r="B37" s="150"/>
      <c r="C37" s="169"/>
      <c r="D37" s="170"/>
      <c r="E37" s="170"/>
      <c r="F37" s="170"/>
      <c r="G37" s="168" t="str">
        <f t="shared" si="0"/>
        <v/>
      </c>
      <c r="H37" s="103"/>
    </row>
    <row r="38" spans="1:10" ht="15.75">
      <c r="A38" s="162">
        <v>29</v>
      </c>
      <c r="B38" s="150"/>
      <c r="C38" s="169"/>
      <c r="D38" s="170"/>
      <c r="E38" s="170"/>
      <c r="F38" s="170"/>
      <c r="G38" s="168" t="str">
        <f t="shared" si="0"/>
        <v/>
      </c>
      <c r="H38" s="103"/>
    </row>
    <row r="39" spans="1:10" ht="15.75">
      <c r="A39" s="162" t="s">
        <v>261</v>
      </c>
      <c r="B39" s="150"/>
      <c r="C39" s="169"/>
      <c r="D39" s="170"/>
      <c r="E39" s="170"/>
      <c r="F39" s="170"/>
      <c r="G39" s="168" t="str">
        <f>IF(ISBLANK(B39),"",#REF!+C39-D39)</f>
        <v/>
      </c>
      <c r="H39" s="103"/>
    </row>
    <row r="40" spans="1:10">
      <c r="A40" s="171" t="s">
        <v>298</v>
      </c>
      <c r="B40" s="172"/>
      <c r="C40" s="173"/>
      <c r="D40" s="174"/>
      <c r="E40" s="174"/>
      <c r="F40" s="175"/>
      <c r="G40" s="176" t="str">
        <f>G39</f>
        <v/>
      </c>
      <c r="H40" s="103"/>
    </row>
    <row r="44" spans="1:10">
      <c r="B44" s="179" t="s">
        <v>96</v>
      </c>
      <c r="F44" s="180"/>
    </row>
    <row r="45" spans="1:10">
      <c r="F45" s="178"/>
      <c r="G45" s="178"/>
      <c r="H45" s="178"/>
      <c r="I45" s="178"/>
      <c r="J45" s="178"/>
    </row>
    <row r="46" spans="1:10">
      <c r="C46" s="181"/>
      <c r="F46" s="181"/>
      <c r="G46" s="182"/>
      <c r="H46" s="178"/>
      <c r="I46" s="178"/>
      <c r="J46" s="178"/>
    </row>
    <row r="47" spans="1:10">
      <c r="A47" s="178"/>
      <c r="C47" s="183" t="s">
        <v>251</v>
      </c>
      <c r="F47" s="184" t="s">
        <v>256</v>
      </c>
      <c r="G47" s="182"/>
      <c r="H47" s="178"/>
      <c r="I47" s="178"/>
      <c r="J47" s="178"/>
    </row>
    <row r="48" spans="1:10">
      <c r="A48" s="178"/>
      <c r="C48" s="185" t="s">
        <v>127</v>
      </c>
      <c r="F48" s="177" t="s">
        <v>252</v>
      </c>
      <c r="G48" s="178"/>
      <c r="H48" s="178"/>
      <c r="I48" s="178"/>
      <c r="J48" s="178"/>
    </row>
    <row r="49" spans="2:2" s="178" customFormat="1">
      <c r="B49" s="177"/>
    </row>
    <row r="50" spans="2:2" s="178" customFormat="1" ht="12.75"/>
    <row r="51" spans="2:2" s="178" customFormat="1" ht="12.75"/>
    <row r="52" spans="2:2" s="178" customFormat="1" ht="12.75"/>
    <row r="53" spans="2:2" s="178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topLeftCell="A4" zoomScaleSheetLayoutView="80" workbookViewId="0">
      <selection activeCell="I9" sqref="I9:J2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287</v>
      </c>
      <c r="B1" s="136"/>
      <c r="C1" s="136"/>
      <c r="D1" s="136"/>
      <c r="E1" s="136"/>
      <c r="F1" s="76"/>
      <c r="G1" s="76"/>
      <c r="H1" s="76"/>
      <c r="I1" s="442" t="s">
        <v>97</v>
      </c>
      <c r="J1" s="442"/>
      <c r="K1" s="142"/>
    </row>
    <row r="2" spans="1:12" s="23" customFormat="1" ht="15">
      <c r="A2" s="103" t="s">
        <v>128</v>
      </c>
      <c r="B2" s="136"/>
      <c r="C2" s="136"/>
      <c r="D2" s="136"/>
      <c r="E2" s="136"/>
      <c r="F2" s="137"/>
      <c r="G2" s="138"/>
      <c r="H2" s="138"/>
      <c r="I2" s="431" t="str">
        <f>'ფორმა N1'!L2</f>
        <v>03/30/2019-04/30/2019</v>
      </c>
      <c r="J2" s="440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>
      <c r="A5" s="117" t="str">
        <f>'ფორმა N1'!A5</f>
        <v>დავით თარხან მოურავი,ირმა ინაშვილი–საქართველოს პატრიოტთა ალიანსი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441" t="s">
        <v>208</v>
      </c>
      <c r="C7" s="441"/>
      <c r="D7" s="441" t="s">
        <v>275</v>
      </c>
      <c r="E7" s="441"/>
      <c r="F7" s="441" t="s">
        <v>276</v>
      </c>
      <c r="G7" s="441"/>
      <c r="H7" s="149" t="s">
        <v>262</v>
      </c>
      <c r="I7" s="441" t="s">
        <v>211</v>
      </c>
      <c r="J7" s="441"/>
      <c r="K7" s="143"/>
    </row>
    <row r="8" spans="1:12" ht="15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>
      <c r="A9" s="60" t="s">
        <v>104</v>
      </c>
      <c r="B9" s="80">
        <f>SUM(B10,B14,B17)</f>
        <v>228</v>
      </c>
      <c r="C9" s="80">
        <f>SUM(C10,C14,C17)</f>
        <v>120294.44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228</v>
      </c>
      <c r="J9" s="80">
        <f>SUM(J10,J14,J17)</f>
        <v>120294.44</v>
      </c>
      <c r="K9" s="143"/>
    </row>
    <row r="10" spans="1:12" ht="15">
      <c r="A10" s="61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>SUM(J11:J13)</f>
        <v>0</v>
      </c>
      <c r="K10" s="143"/>
    </row>
    <row r="11" spans="1:12" ht="15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61" t="s">
        <v>109</v>
      </c>
      <c r="B14" s="131">
        <f>SUM(B15:B16)</f>
        <v>227</v>
      </c>
      <c r="C14" s="131">
        <f>SUM(C15:C16)</f>
        <v>119759.59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227</v>
      </c>
      <c r="J14" s="131">
        <f>SUM(J15:J16)</f>
        <v>119759.59</v>
      </c>
      <c r="K14" s="143"/>
    </row>
    <row r="15" spans="1:12" ht="15">
      <c r="A15" s="61" t="s">
        <v>110</v>
      </c>
      <c r="B15" s="26">
        <v>4</v>
      </c>
      <c r="C15" s="26">
        <v>31360</v>
      </c>
      <c r="D15" s="26"/>
      <c r="E15" s="26"/>
      <c r="F15" s="26"/>
      <c r="G15" s="26"/>
      <c r="H15" s="26"/>
      <c r="I15" s="26">
        <v>4</v>
      </c>
      <c r="J15" s="26">
        <v>31360</v>
      </c>
      <c r="K15" s="143"/>
    </row>
    <row r="16" spans="1:12" ht="15">
      <c r="A16" s="61" t="s">
        <v>111</v>
      </c>
      <c r="B16" s="26">
        <v>223</v>
      </c>
      <c r="C16" s="26">
        <v>88399.59</v>
      </c>
      <c r="D16" s="26"/>
      <c r="E16" s="26"/>
      <c r="F16" s="26"/>
      <c r="G16" s="26"/>
      <c r="H16" s="26"/>
      <c r="I16" s="26">
        <v>223</v>
      </c>
      <c r="J16" s="26">
        <v>88399.59</v>
      </c>
      <c r="K16" s="143"/>
    </row>
    <row r="17" spans="1:11" ht="15">
      <c r="A17" s="61" t="s">
        <v>112</v>
      </c>
      <c r="B17" s="131">
        <f>SUM(B18:B19,B22,B23)</f>
        <v>1</v>
      </c>
      <c r="C17" s="131">
        <f>SUM(C18:C19,C22,C23)</f>
        <v>534.85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1</v>
      </c>
      <c r="J17" s="131">
        <f>SUM(J18:J19,J22,J23)</f>
        <v>534.85</v>
      </c>
      <c r="K17" s="143"/>
    </row>
    <row r="18" spans="1:11" ht="15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61" t="s">
        <v>114</v>
      </c>
      <c r="B19" s="131">
        <f>SUM(B20:B21)</f>
        <v>1</v>
      </c>
      <c r="C19" s="131">
        <f>SUM(C20:C21)</f>
        <v>534.85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1</v>
      </c>
      <c r="J19" s="131">
        <f>SUM(J20:J21)</f>
        <v>534.85</v>
      </c>
      <c r="K19" s="143"/>
    </row>
    <row r="20" spans="1:11" ht="15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61" t="s">
        <v>116</v>
      </c>
      <c r="B21" s="26">
        <v>1</v>
      </c>
      <c r="C21" s="25">
        <v>534.85</v>
      </c>
      <c r="D21" s="26"/>
      <c r="E21" s="26"/>
      <c r="F21" s="26"/>
      <c r="G21" s="26"/>
      <c r="H21" s="26"/>
      <c r="I21" s="26">
        <v>1</v>
      </c>
      <c r="J21" s="25">
        <v>534.85</v>
      </c>
      <c r="K21" s="143"/>
    </row>
    <row r="22" spans="1:11" ht="15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>
      <c r="A24" s="60" t="s">
        <v>119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1" t="s">
        <v>378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8"/>
      <c r="C48" s="68"/>
      <c r="F48" s="68"/>
      <c r="G48" s="71"/>
      <c r="H48" s="68"/>
      <c r="I48"/>
      <c r="J48"/>
    </row>
    <row r="49" spans="1:10" s="2" customFormat="1" ht="15">
      <c r="B49" s="67" t="s">
        <v>251</v>
      </c>
      <c r="F49" s="12" t="s">
        <v>256</v>
      </c>
      <c r="G49" s="70"/>
      <c r="I49"/>
      <c r="J49"/>
    </row>
    <row r="50" spans="1:10" s="2" customFormat="1" ht="15">
      <c r="B50" s="64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A13" zoomScaleSheetLayoutView="80" workbookViewId="0">
      <selection activeCell="E17" sqref="E17"/>
    </sheetView>
  </sheetViews>
  <sheetFormatPr defaultRowHeight="12.75"/>
  <cols>
    <col min="1" max="1" width="6" style="193" customWidth="1"/>
    <col min="2" max="2" width="21.140625" style="193" customWidth="1"/>
    <col min="3" max="3" width="25.140625" style="193" bestFit="1" customWidth="1"/>
    <col min="4" max="4" width="18.42578125" style="193" customWidth="1"/>
    <col min="5" max="5" width="19.5703125" style="193" customWidth="1"/>
    <col min="6" max="6" width="22" style="193" customWidth="1"/>
    <col min="7" max="7" width="25.28515625" style="193" customWidth="1"/>
    <col min="8" max="8" width="18.28515625" style="193" customWidth="1"/>
    <col min="9" max="9" width="17.140625" style="193" customWidth="1"/>
    <col min="10" max="16384" width="9.140625" style="193"/>
  </cols>
  <sheetData>
    <row r="1" spans="1:9" ht="15">
      <c r="A1" s="186" t="s">
        <v>474</v>
      </c>
      <c r="B1" s="186"/>
      <c r="C1" s="187"/>
      <c r="D1" s="187"/>
      <c r="E1" s="187"/>
      <c r="F1" s="187"/>
      <c r="G1" s="187"/>
      <c r="H1" s="187"/>
      <c r="I1" s="360" t="s">
        <v>97</v>
      </c>
    </row>
    <row r="2" spans="1:9" ht="15">
      <c r="A2" s="146" t="s">
        <v>128</v>
      </c>
      <c r="B2" s="146"/>
      <c r="C2" s="187"/>
      <c r="D2" s="187"/>
      <c r="E2" s="187"/>
      <c r="F2" s="187"/>
      <c r="G2" s="187"/>
      <c r="H2" s="187"/>
      <c r="I2" s="357" t="str">
        <f>'ფორმა N1'!L2</f>
        <v>03/30/2019-04/30/2019</v>
      </c>
    </row>
    <row r="3" spans="1:9" ht="15">
      <c r="A3" s="187"/>
      <c r="B3" s="187"/>
      <c r="C3" s="187"/>
      <c r="D3" s="187"/>
      <c r="E3" s="187"/>
      <c r="F3" s="187"/>
      <c r="G3" s="187"/>
      <c r="H3" s="187"/>
      <c r="I3" s="139"/>
    </row>
    <row r="4" spans="1:9" ht="15">
      <c r="A4" s="112" t="s">
        <v>257</v>
      </c>
      <c r="B4" s="112"/>
      <c r="C4" s="112"/>
      <c r="D4" s="112"/>
      <c r="E4" s="366"/>
      <c r="F4" s="188"/>
      <c r="G4" s="187"/>
      <c r="H4" s="187"/>
      <c r="I4" s="188"/>
    </row>
    <row r="5" spans="1:9" s="371" customFormat="1" ht="15">
      <c r="A5" s="367" t="str">
        <f>'ფორმა N1'!A5</f>
        <v>დავით თარხან მოურავი,ირმა ინაშვილი–საქართველოს პატრიოტთა ალიანსი</v>
      </c>
      <c r="B5" s="367"/>
      <c r="C5" s="368"/>
      <c r="D5" s="368"/>
      <c r="E5" s="368"/>
      <c r="F5" s="369"/>
      <c r="G5" s="370"/>
      <c r="H5" s="370"/>
      <c r="I5" s="369"/>
    </row>
    <row r="6" spans="1:9" ht="13.5">
      <c r="A6" s="140"/>
      <c r="B6" s="140"/>
      <c r="C6" s="372"/>
      <c r="D6" s="372"/>
      <c r="E6" s="372"/>
      <c r="F6" s="187"/>
      <c r="G6" s="187"/>
      <c r="H6" s="187"/>
      <c r="I6" s="187"/>
    </row>
    <row r="7" spans="1:9" ht="60">
      <c r="A7" s="373" t="s">
        <v>64</v>
      </c>
      <c r="B7" s="373" t="s">
        <v>441</v>
      </c>
      <c r="C7" s="374" t="s">
        <v>442</v>
      </c>
      <c r="D7" s="374" t="s">
        <v>443</v>
      </c>
      <c r="E7" s="374" t="s">
        <v>444</v>
      </c>
      <c r="F7" s="374" t="s">
        <v>344</v>
      </c>
      <c r="G7" s="374" t="s">
        <v>445</v>
      </c>
      <c r="H7" s="374" t="s">
        <v>446</v>
      </c>
      <c r="I7" s="374" t="s">
        <v>447</v>
      </c>
    </row>
    <row r="8" spans="1:9" ht="15">
      <c r="A8" s="373">
        <v>1</v>
      </c>
      <c r="B8" s="373">
        <v>2</v>
      </c>
      <c r="C8" s="373">
        <v>3</v>
      </c>
      <c r="D8" s="374">
        <v>4</v>
      </c>
      <c r="E8" s="373">
        <v>5</v>
      </c>
      <c r="F8" s="374">
        <v>6</v>
      </c>
      <c r="G8" s="373">
        <v>7</v>
      </c>
      <c r="H8" s="374">
        <v>8</v>
      </c>
      <c r="I8" s="374">
        <v>9</v>
      </c>
    </row>
    <row r="9" spans="1:9" ht="30">
      <c r="A9" s="375">
        <v>1</v>
      </c>
      <c r="B9" s="375" t="s">
        <v>477</v>
      </c>
      <c r="C9" s="376" t="s">
        <v>621</v>
      </c>
      <c r="D9" s="376" t="s">
        <v>622</v>
      </c>
      <c r="E9" s="376" t="s">
        <v>623</v>
      </c>
      <c r="F9" s="375" t="s">
        <v>624</v>
      </c>
      <c r="G9" s="376" t="s">
        <v>625</v>
      </c>
      <c r="H9" s="469" t="s">
        <v>626</v>
      </c>
      <c r="I9" s="470" t="s">
        <v>627</v>
      </c>
    </row>
    <row r="10" spans="1:9" ht="30">
      <c r="A10" s="375">
        <v>2</v>
      </c>
      <c r="B10" s="375" t="s">
        <v>477</v>
      </c>
      <c r="C10" s="376" t="s">
        <v>621</v>
      </c>
      <c r="D10" s="376" t="s">
        <v>622</v>
      </c>
      <c r="E10" s="376" t="s">
        <v>628</v>
      </c>
      <c r="F10" s="375" t="s">
        <v>629</v>
      </c>
      <c r="G10" s="376" t="s">
        <v>630</v>
      </c>
      <c r="H10" s="469">
        <v>402003318</v>
      </c>
      <c r="I10" s="470" t="s">
        <v>627</v>
      </c>
    </row>
    <row r="11" spans="1:9" ht="30">
      <c r="A11" s="375">
        <v>3</v>
      </c>
      <c r="B11" s="375" t="s">
        <v>477</v>
      </c>
      <c r="C11" s="376" t="s">
        <v>621</v>
      </c>
      <c r="D11" s="376" t="s">
        <v>622</v>
      </c>
      <c r="E11" s="376" t="s">
        <v>631</v>
      </c>
      <c r="F11" s="375" t="s">
        <v>632</v>
      </c>
      <c r="G11" s="376" t="s">
        <v>633</v>
      </c>
      <c r="H11" s="469" t="s">
        <v>626</v>
      </c>
      <c r="I11" s="470" t="s">
        <v>627</v>
      </c>
    </row>
    <row r="12" spans="1:9" ht="30">
      <c r="A12" s="375">
        <v>4</v>
      </c>
      <c r="B12" s="375" t="s">
        <v>477</v>
      </c>
      <c r="C12" s="376" t="s">
        <v>621</v>
      </c>
      <c r="D12" s="376" t="s">
        <v>622</v>
      </c>
      <c r="E12" s="376" t="s">
        <v>634</v>
      </c>
      <c r="F12" s="375" t="s">
        <v>635</v>
      </c>
      <c r="G12" s="376" t="s">
        <v>636</v>
      </c>
      <c r="H12" s="469" t="s">
        <v>626</v>
      </c>
      <c r="I12" s="470" t="s">
        <v>627</v>
      </c>
    </row>
    <row r="13" spans="1:9" ht="25.5">
      <c r="A13" s="375">
        <v>5</v>
      </c>
      <c r="B13" s="375" t="s">
        <v>477</v>
      </c>
      <c r="C13" s="471" t="s">
        <v>637</v>
      </c>
      <c r="D13" s="472" t="s">
        <v>638</v>
      </c>
      <c r="E13" s="473" t="s">
        <v>696</v>
      </c>
      <c r="F13" s="472" t="s">
        <v>639</v>
      </c>
      <c r="G13" s="375">
        <v>500</v>
      </c>
      <c r="H13" s="472" t="s">
        <v>640</v>
      </c>
      <c r="I13" s="472" t="s">
        <v>641</v>
      </c>
    </row>
    <row r="14" spans="1:9" ht="30">
      <c r="A14" s="375">
        <v>6</v>
      </c>
      <c r="B14" s="375" t="s">
        <v>477</v>
      </c>
      <c r="C14" s="474" t="s">
        <v>642</v>
      </c>
      <c r="D14" s="474" t="s">
        <v>643</v>
      </c>
      <c r="E14" s="473" t="s">
        <v>696</v>
      </c>
      <c r="F14" s="474" t="s">
        <v>644</v>
      </c>
      <c r="G14" s="375">
        <v>800</v>
      </c>
      <c r="H14" s="474" t="s">
        <v>645</v>
      </c>
      <c r="I14" s="376" t="s">
        <v>646</v>
      </c>
    </row>
    <row r="15" spans="1:9" ht="30">
      <c r="A15" s="375">
        <v>7</v>
      </c>
      <c r="B15" s="375" t="s">
        <v>477</v>
      </c>
      <c r="C15" s="474" t="s">
        <v>647</v>
      </c>
      <c r="D15" s="474" t="s">
        <v>648</v>
      </c>
      <c r="E15" s="473" t="s">
        <v>696</v>
      </c>
      <c r="F15" s="474" t="s">
        <v>649</v>
      </c>
      <c r="G15" s="375">
        <v>600</v>
      </c>
      <c r="H15" s="474" t="s">
        <v>650</v>
      </c>
      <c r="I15" s="376" t="s">
        <v>651</v>
      </c>
    </row>
    <row r="16" spans="1:9" ht="30">
      <c r="A16" s="375">
        <v>8</v>
      </c>
      <c r="B16" s="375" t="s">
        <v>477</v>
      </c>
      <c r="C16" s="492" t="s">
        <v>689</v>
      </c>
      <c r="D16" s="493" t="s">
        <v>688</v>
      </c>
      <c r="E16" s="376" t="s">
        <v>695</v>
      </c>
      <c r="F16" s="474" t="s">
        <v>690</v>
      </c>
      <c r="G16" s="375">
        <v>1500</v>
      </c>
      <c r="H16" s="491">
        <v>431949528</v>
      </c>
      <c r="I16" s="490" t="s">
        <v>687</v>
      </c>
    </row>
    <row r="17" spans="1:9" ht="30">
      <c r="A17" s="375">
        <v>9</v>
      </c>
      <c r="B17" s="375" t="s">
        <v>477</v>
      </c>
      <c r="C17" s="472" t="s">
        <v>692</v>
      </c>
      <c r="D17" s="376" t="s">
        <v>694</v>
      </c>
      <c r="E17" s="473" t="s">
        <v>696</v>
      </c>
      <c r="F17" s="375" t="s">
        <v>693</v>
      </c>
      <c r="G17" s="375">
        <v>500</v>
      </c>
      <c r="H17" s="375">
        <v>7001016863</v>
      </c>
      <c r="I17" s="376" t="s">
        <v>691</v>
      </c>
    </row>
    <row r="18" spans="1:9" ht="15">
      <c r="A18" s="375">
        <v>10</v>
      </c>
      <c r="B18" s="375"/>
      <c r="C18" s="376"/>
      <c r="D18" s="376"/>
      <c r="E18" s="376"/>
      <c r="F18" s="376"/>
      <c r="G18" s="376"/>
      <c r="H18" s="376"/>
      <c r="I18" s="376"/>
    </row>
    <row r="19" spans="1:9" ht="15">
      <c r="A19" s="375">
        <v>11</v>
      </c>
      <c r="B19" s="375"/>
      <c r="C19" s="376"/>
      <c r="D19" s="376"/>
      <c r="E19" s="376"/>
      <c r="F19" s="376"/>
      <c r="G19" s="376"/>
      <c r="H19" s="376"/>
      <c r="I19" s="376"/>
    </row>
    <row r="20" spans="1:9" ht="15">
      <c r="A20" s="375">
        <v>12</v>
      </c>
      <c r="B20" s="375"/>
      <c r="C20" s="376"/>
      <c r="D20" s="376"/>
      <c r="E20" s="376"/>
      <c r="F20" s="376"/>
      <c r="G20" s="376"/>
      <c r="H20" s="376"/>
      <c r="I20" s="376"/>
    </row>
    <row r="21" spans="1:9" ht="15">
      <c r="A21" s="375">
        <v>13</v>
      </c>
      <c r="B21" s="375"/>
      <c r="C21" s="376"/>
      <c r="D21" s="376"/>
      <c r="E21" s="376"/>
      <c r="F21" s="376"/>
      <c r="G21" s="376"/>
      <c r="H21" s="376"/>
      <c r="I21" s="376"/>
    </row>
    <row r="22" spans="1:9" ht="15">
      <c r="A22" s="375">
        <v>14</v>
      </c>
      <c r="B22" s="375"/>
      <c r="C22" s="376"/>
      <c r="D22" s="376"/>
      <c r="E22" s="376"/>
      <c r="F22" s="376"/>
      <c r="G22" s="376"/>
      <c r="H22" s="376"/>
      <c r="I22" s="376"/>
    </row>
    <row r="23" spans="1:9" ht="15">
      <c r="A23" s="375">
        <v>15</v>
      </c>
      <c r="B23" s="375"/>
      <c r="C23" s="376"/>
      <c r="D23" s="376"/>
      <c r="E23" s="376"/>
      <c r="F23" s="376"/>
      <c r="G23" s="376"/>
      <c r="H23" s="376"/>
      <c r="I23" s="376"/>
    </row>
    <row r="24" spans="1:9" ht="15">
      <c r="A24" s="375">
        <v>16</v>
      </c>
      <c r="B24" s="375"/>
      <c r="C24" s="376"/>
      <c r="D24" s="376"/>
      <c r="E24" s="376"/>
      <c r="F24" s="376"/>
      <c r="G24" s="376"/>
      <c r="H24" s="376"/>
      <c r="I24" s="376"/>
    </row>
    <row r="25" spans="1:9" ht="15">
      <c r="A25" s="375">
        <v>17</v>
      </c>
      <c r="B25" s="375"/>
      <c r="C25" s="376"/>
      <c r="D25" s="376"/>
      <c r="E25" s="376"/>
      <c r="F25" s="376"/>
      <c r="G25" s="376"/>
      <c r="H25" s="376"/>
      <c r="I25" s="376"/>
    </row>
    <row r="26" spans="1:9" ht="15">
      <c r="A26" s="375">
        <v>18</v>
      </c>
      <c r="B26" s="375"/>
      <c r="C26" s="376"/>
      <c r="D26" s="376"/>
      <c r="E26" s="376"/>
      <c r="F26" s="376"/>
      <c r="G26" s="376"/>
      <c r="H26" s="376"/>
      <c r="I26" s="376"/>
    </row>
    <row r="27" spans="1:9" ht="15">
      <c r="A27" s="375" t="s">
        <v>261</v>
      </c>
      <c r="B27" s="375"/>
      <c r="C27" s="376"/>
      <c r="D27" s="376"/>
      <c r="E27" s="376"/>
      <c r="F27" s="376"/>
      <c r="G27" s="376"/>
      <c r="H27" s="376"/>
      <c r="I27" s="376"/>
    </row>
    <row r="28" spans="1:9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>
      <c r="A30" s="377"/>
      <c r="B30" s="377"/>
      <c r="C30" s="189"/>
      <c r="D30" s="189"/>
      <c r="E30" s="189"/>
      <c r="F30" s="189"/>
      <c r="G30" s="189"/>
      <c r="H30" s="189"/>
      <c r="I30" s="189"/>
    </row>
    <row r="31" spans="1:9" ht="15">
      <c r="A31" s="21"/>
      <c r="B31" s="21"/>
      <c r="C31" s="378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43"/>
      <c r="E32" s="443"/>
      <c r="G32" s="192"/>
      <c r="H32" s="379"/>
    </row>
    <row r="33" spans="3:8" ht="15">
      <c r="C33" s="21"/>
      <c r="D33" s="444" t="s">
        <v>251</v>
      </c>
      <c r="E33" s="444"/>
      <c r="G33" s="445" t="s">
        <v>448</v>
      </c>
      <c r="H33" s="445"/>
    </row>
    <row r="34" spans="3:8" ht="15">
      <c r="C34" s="21"/>
      <c r="D34" s="21"/>
      <c r="E34" s="21"/>
      <c r="G34" s="446"/>
      <c r="H34" s="446"/>
    </row>
    <row r="35" spans="3:8" ht="15">
      <c r="C35" s="21"/>
      <c r="D35" s="447" t="s">
        <v>127</v>
      </c>
      <c r="E35" s="447"/>
      <c r="G35" s="446"/>
      <c r="H35" s="446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topLeftCell="A7" zoomScaleSheetLayoutView="80" workbookViewId="0">
      <selection activeCell="G11" sqref="G11"/>
    </sheetView>
  </sheetViews>
  <sheetFormatPr defaultRowHeight="12.75"/>
  <cols>
    <col min="1" max="1" width="6.85546875" style="371" customWidth="1"/>
    <col min="2" max="2" width="14.85546875" style="371" customWidth="1"/>
    <col min="3" max="3" width="21.140625" style="371" customWidth="1"/>
    <col min="4" max="5" width="12.7109375" style="371" customWidth="1"/>
    <col min="6" max="6" width="13.42578125" style="371" bestFit="1" customWidth="1"/>
    <col min="7" max="7" width="15.28515625" style="371" customWidth="1"/>
    <col min="8" max="8" width="23.85546875" style="371" customWidth="1"/>
    <col min="9" max="9" width="12.140625" style="371" bestFit="1" customWidth="1"/>
    <col min="10" max="10" width="19" style="371" customWidth="1"/>
    <col min="11" max="11" width="17.7109375" style="371" customWidth="1"/>
    <col min="12" max="16384" width="9.140625" style="371"/>
  </cols>
  <sheetData>
    <row r="1" spans="1:12" s="193" customFormat="1" ht="15">
      <c r="A1" s="186" t="s">
        <v>288</v>
      </c>
      <c r="B1" s="186"/>
      <c r="C1" s="186"/>
      <c r="D1" s="187"/>
      <c r="E1" s="187"/>
      <c r="F1" s="187"/>
      <c r="G1" s="187"/>
      <c r="H1" s="187"/>
      <c r="I1" s="187"/>
      <c r="J1" s="187"/>
      <c r="K1" s="360" t="s">
        <v>97</v>
      </c>
    </row>
    <row r="2" spans="1:12" s="193" customFormat="1" ht="15">
      <c r="A2" s="146" t="s">
        <v>128</v>
      </c>
      <c r="B2" s="146"/>
      <c r="C2" s="146"/>
      <c r="D2" s="187"/>
      <c r="E2" s="187"/>
      <c r="F2" s="187"/>
      <c r="G2" s="187"/>
      <c r="H2" s="187"/>
      <c r="I2" s="187"/>
      <c r="J2" s="187"/>
      <c r="K2" s="357" t="str">
        <f>'ფორმა N1'!L2</f>
        <v>03/30/2019-04/30/2019</v>
      </c>
    </row>
    <row r="3" spans="1:12" s="193" customFormat="1" ht="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39"/>
      <c r="L3" s="371"/>
    </row>
    <row r="4" spans="1:12" s="193" customFormat="1" ht="15">
      <c r="A4" s="112" t="s">
        <v>257</v>
      </c>
      <c r="B4" s="112"/>
      <c r="C4" s="112"/>
      <c r="D4" s="112"/>
      <c r="E4" s="112"/>
      <c r="F4" s="366"/>
      <c r="G4" s="188"/>
      <c r="H4" s="187"/>
      <c r="I4" s="187"/>
      <c r="J4" s="187"/>
      <c r="K4" s="187"/>
    </row>
    <row r="5" spans="1:12" ht="15">
      <c r="A5" s="367" t="str">
        <f>'ფორმა N1'!A5</f>
        <v>დავით თარხან მოურავი,ირმა ინაშვილი–საქართველოს პატრიოტთა ალიანსი</v>
      </c>
      <c r="B5" s="367"/>
      <c r="C5" s="367"/>
      <c r="D5" s="368"/>
      <c r="E5" s="368"/>
      <c r="F5" s="368"/>
      <c r="G5" s="369"/>
      <c r="H5" s="370"/>
      <c r="I5" s="370"/>
      <c r="J5" s="370"/>
      <c r="K5" s="369"/>
    </row>
    <row r="6" spans="1:12" s="193" customFormat="1" ht="13.5">
      <c r="A6" s="140"/>
      <c r="B6" s="140"/>
      <c r="C6" s="140"/>
      <c r="D6" s="372"/>
      <c r="E6" s="372"/>
      <c r="F6" s="372"/>
      <c r="G6" s="187"/>
      <c r="H6" s="187"/>
      <c r="I6" s="187"/>
      <c r="J6" s="187"/>
      <c r="K6" s="187"/>
    </row>
    <row r="7" spans="1:12" s="193" customFormat="1" ht="60">
      <c r="A7" s="373" t="s">
        <v>64</v>
      </c>
      <c r="B7" s="373" t="s">
        <v>441</v>
      </c>
      <c r="C7" s="373" t="s">
        <v>231</v>
      </c>
      <c r="D7" s="374" t="s">
        <v>228</v>
      </c>
      <c r="E7" s="374" t="s">
        <v>229</v>
      </c>
      <c r="F7" s="374" t="s">
        <v>320</v>
      </c>
      <c r="G7" s="374" t="s">
        <v>230</v>
      </c>
      <c r="H7" s="374" t="s">
        <v>449</v>
      </c>
      <c r="I7" s="374" t="s">
        <v>227</v>
      </c>
      <c r="J7" s="374" t="s">
        <v>446</v>
      </c>
      <c r="K7" s="374" t="s">
        <v>447</v>
      </c>
    </row>
    <row r="8" spans="1:12" s="193" customFormat="1" ht="15">
      <c r="A8" s="373">
        <v>1</v>
      </c>
      <c r="B8" s="373">
        <v>2</v>
      </c>
      <c r="C8" s="373">
        <v>3</v>
      </c>
      <c r="D8" s="374">
        <v>4</v>
      </c>
      <c r="E8" s="373">
        <v>5</v>
      </c>
      <c r="F8" s="374">
        <v>6</v>
      </c>
      <c r="G8" s="373">
        <v>7</v>
      </c>
      <c r="H8" s="374">
        <v>8</v>
      </c>
      <c r="I8" s="373">
        <v>9</v>
      </c>
      <c r="J8" s="373">
        <v>10</v>
      </c>
      <c r="K8" s="374">
        <v>11</v>
      </c>
    </row>
    <row r="9" spans="1:12" s="193" customFormat="1" ht="30">
      <c r="A9" s="375">
        <v>1</v>
      </c>
      <c r="B9" s="375" t="s">
        <v>652</v>
      </c>
      <c r="C9" s="26" t="s">
        <v>653</v>
      </c>
      <c r="D9" s="26" t="s">
        <v>654</v>
      </c>
      <c r="E9" s="26" t="s">
        <v>655</v>
      </c>
      <c r="F9" s="26">
        <v>2007</v>
      </c>
      <c r="G9" s="475" t="s">
        <v>656</v>
      </c>
      <c r="H9" s="26">
        <v>9760</v>
      </c>
      <c r="I9" s="476" t="s">
        <v>657</v>
      </c>
      <c r="J9" s="376"/>
      <c r="K9" s="376"/>
    </row>
    <row r="10" spans="1:12" s="193" customFormat="1" ht="30">
      <c r="A10" s="375">
        <v>3</v>
      </c>
      <c r="B10" s="375" t="s">
        <v>652</v>
      </c>
      <c r="C10" s="26" t="s">
        <v>658</v>
      </c>
      <c r="D10" s="26" t="s">
        <v>659</v>
      </c>
      <c r="E10" s="26" t="s">
        <v>660</v>
      </c>
      <c r="F10" s="26">
        <v>2000</v>
      </c>
      <c r="G10" s="475" t="s">
        <v>661</v>
      </c>
      <c r="H10" s="26">
        <v>4320</v>
      </c>
      <c r="I10" s="476" t="s">
        <v>657</v>
      </c>
      <c r="J10" s="376"/>
      <c r="K10" s="376"/>
    </row>
    <row r="11" spans="1:12" s="193" customFormat="1" ht="30">
      <c r="A11" s="375">
        <v>4</v>
      </c>
      <c r="B11" s="375" t="s">
        <v>652</v>
      </c>
      <c r="C11" s="26" t="s">
        <v>662</v>
      </c>
      <c r="D11" s="26" t="s">
        <v>663</v>
      </c>
      <c r="E11" s="26" t="s">
        <v>664</v>
      </c>
      <c r="F11" s="26">
        <v>2000</v>
      </c>
      <c r="G11" s="475" t="s">
        <v>665</v>
      </c>
      <c r="H11" s="26">
        <v>8640</v>
      </c>
      <c r="I11" s="476" t="s">
        <v>657</v>
      </c>
      <c r="J11" s="376"/>
      <c r="K11" s="376"/>
    </row>
    <row r="12" spans="1:12" s="193" customFormat="1" ht="30">
      <c r="A12" s="375">
        <v>5</v>
      </c>
      <c r="B12" s="375" t="s">
        <v>652</v>
      </c>
      <c r="C12" s="26" t="s">
        <v>662</v>
      </c>
      <c r="D12" s="26" t="s">
        <v>663</v>
      </c>
      <c r="E12" s="26" t="s">
        <v>664</v>
      </c>
      <c r="F12" s="26">
        <v>2002</v>
      </c>
      <c r="G12" s="475" t="s">
        <v>666</v>
      </c>
      <c r="H12" s="26">
        <v>8640</v>
      </c>
      <c r="I12" s="476" t="s">
        <v>657</v>
      </c>
      <c r="J12" s="376"/>
      <c r="K12" s="376"/>
    </row>
    <row r="13" spans="1:12" s="193" customFormat="1" ht="45">
      <c r="A13" s="375">
        <v>6</v>
      </c>
      <c r="B13" s="375" t="s">
        <v>477</v>
      </c>
      <c r="C13" s="477" t="s">
        <v>667</v>
      </c>
      <c r="D13" s="477" t="s">
        <v>668</v>
      </c>
      <c r="E13" s="477" t="s">
        <v>669</v>
      </c>
      <c r="F13" s="65">
        <v>2007</v>
      </c>
      <c r="G13" s="475" t="s">
        <v>670</v>
      </c>
      <c r="H13" s="478">
        <v>1700</v>
      </c>
      <c r="I13" s="376"/>
      <c r="J13" s="479">
        <v>211350928</v>
      </c>
      <c r="K13" s="480" t="s">
        <v>671</v>
      </c>
    </row>
    <row r="14" spans="1:12" s="193" customFormat="1" ht="45">
      <c r="A14" s="375">
        <v>7</v>
      </c>
      <c r="B14" s="375" t="s">
        <v>477</v>
      </c>
      <c r="C14" s="26" t="s">
        <v>662</v>
      </c>
      <c r="D14" s="477" t="s">
        <v>672</v>
      </c>
      <c r="E14" s="477" t="s">
        <v>673</v>
      </c>
      <c r="F14" s="65">
        <v>2010</v>
      </c>
      <c r="G14" s="475" t="s">
        <v>674</v>
      </c>
      <c r="H14" s="478">
        <v>1700</v>
      </c>
      <c r="I14" s="376"/>
      <c r="J14" s="479">
        <v>211350928</v>
      </c>
      <c r="K14" s="480" t="s">
        <v>671</v>
      </c>
    </row>
    <row r="15" spans="1:12" s="193" customFormat="1" ht="45">
      <c r="A15" s="375">
        <v>8</v>
      </c>
      <c r="B15" s="375" t="s">
        <v>477</v>
      </c>
      <c r="C15" s="26" t="s">
        <v>662</v>
      </c>
      <c r="D15" s="477" t="s">
        <v>672</v>
      </c>
      <c r="E15" s="477" t="s">
        <v>673</v>
      </c>
      <c r="F15" s="65">
        <v>2012</v>
      </c>
      <c r="G15" s="475" t="s">
        <v>675</v>
      </c>
      <c r="H15" s="478">
        <v>1700</v>
      </c>
      <c r="I15" s="376"/>
      <c r="J15" s="479">
        <v>211350928</v>
      </c>
      <c r="K15" s="480" t="s">
        <v>671</v>
      </c>
    </row>
    <row r="16" spans="1:12" s="193" customFormat="1" ht="30">
      <c r="A16" s="375">
        <v>9</v>
      </c>
      <c r="B16" s="375" t="s">
        <v>477</v>
      </c>
      <c r="C16" s="481" t="s">
        <v>676</v>
      </c>
      <c r="D16" s="482" t="s">
        <v>677</v>
      </c>
      <c r="E16" s="483" t="s">
        <v>678</v>
      </c>
      <c r="F16" s="484">
        <v>2003</v>
      </c>
      <c r="G16" s="485" t="s">
        <v>679</v>
      </c>
      <c r="H16" s="485">
        <v>625</v>
      </c>
      <c r="I16" s="486"/>
      <c r="J16" s="487" t="s">
        <v>680</v>
      </c>
      <c r="K16" s="485" t="s">
        <v>681</v>
      </c>
    </row>
    <row r="17" spans="1:11" s="193" customFormat="1" ht="30">
      <c r="A17" s="375">
        <v>10</v>
      </c>
      <c r="B17" s="375" t="s">
        <v>477</v>
      </c>
      <c r="C17" s="375" t="s">
        <v>682</v>
      </c>
      <c r="D17" s="455" t="s">
        <v>683</v>
      </c>
      <c r="E17" s="376">
        <v>3181</v>
      </c>
      <c r="F17" s="376">
        <v>1991</v>
      </c>
      <c r="G17" s="376" t="s">
        <v>684</v>
      </c>
      <c r="H17" s="376">
        <v>300</v>
      </c>
      <c r="I17" s="488">
        <v>42887</v>
      </c>
      <c r="J17" s="489" t="s">
        <v>685</v>
      </c>
      <c r="K17" s="376" t="s">
        <v>686</v>
      </c>
    </row>
    <row r="18" spans="1:11" s="193" customFormat="1" ht="15">
      <c r="A18" s="375">
        <v>10</v>
      </c>
      <c r="B18" s="375"/>
      <c r="C18" s="375"/>
      <c r="D18" s="376"/>
      <c r="E18" s="376"/>
      <c r="F18" s="376"/>
      <c r="G18" s="376"/>
      <c r="H18" s="376"/>
      <c r="I18" s="376"/>
      <c r="J18" s="376"/>
      <c r="K18" s="376"/>
    </row>
    <row r="19" spans="1:11" s="193" customFormat="1" ht="15">
      <c r="A19" s="375">
        <v>11</v>
      </c>
      <c r="B19" s="375"/>
      <c r="C19" s="375"/>
      <c r="D19" s="376"/>
      <c r="E19" s="376"/>
      <c r="F19" s="376"/>
      <c r="G19" s="376"/>
      <c r="H19" s="376"/>
      <c r="I19" s="376"/>
      <c r="J19" s="376"/>
      <c r="K19" s="376"/>
    </row>
    <row r="20" spans="1:11" s="193" customFormat="1" ht="15">
      <c r="A20" s="375">
        <v>12</v>
      </c>
      <c r="B20" s="375"/>
      <c r="C20" s="375"/>
      <c r="D20" s="376"/>
      <c r="E20" s="376"/>
      <c r="F20" s="376"/>
      <c r="G20" s="376"/>
      <c r="H20" s="376"/>
      <c r="I20" s="376"/>
      <c r="J20" s="376"/>
      <c r="K20" s="376"/>
    </row>
    <row r="21" spans="1:11" s="193" customFormat="1" ht="15">
      <c r="A21" s="375">
        <v>13</v>
      </c>
      <c r="B21" s="375"/>
      <c r="C21" s="375"/>
      <c r="D21" s="376"/>
      <c r="E21" s="376"/>
      <c r="F21" s="376"/>
      <c r="G21" s="376"/>
      <c r="H21" s="376"/>
      <c r="I21" s="376"/>
      <c r="J21" s="376"/>
      <c r="K21" s="376"/>
    </row>
    <row r="22" spans="1:11" s="193" customFormat="1" ht="15">
      <c r="A22" s="375">
        <v>14</v>
      </c>
      <c r="B22" s="375"/>
      <c r="C22" s="375"/>
      <c r="D22" s="376"/>
      <c r="E22" s="376"/>
      <c r="F22" s="376"/>
      <c r="G22" s="376"/>
      <c r="H22" s="376"/>
      <c r="I22" s="376"/>
      <c r="J22" s="376"/>
      <c r="K22" s="376"/>
    </row>
    <row r="23" spans="1:11" s="193" customFormat="1" ht="15">
      <c r="A23" s="375">
        <v>15</v>
      </c>
      <c r="B23" s="375"/>
      <c r="C23" s="375"/>
      <c r="D23" s="376"/>
      <c r="E23" s="376"/>
      <c r="F23" s="376"/>
      <c r="G23" s="376"/>
      <c r="H23" s="376"/>
      <c r="I23" s="376"/>
      <c r="J23" s="376"/>
      <c r="K23" s="376"/>
    </row>
    <row r="24" spans="1:11" s="193" customFormat="1" ht="15">
      <c r="A24" s="375">
        <v>16</v>
      </c>
      <c r="B24" s="375"/>
      <c r="C24" s="375"/>
      <c r="D24" s="376"/>
      <c r="E24" s="376"/>
      <c r="F24" s="376"/>
      <c r="G24" s="376"/>
      <c r="H24" s="376"/>
      <c r="I24" s="376"/>
      <c r="J24" s="376"/>
      <c r="K24" s="376"/>
    </row>
    <row r="25" spans="1:11" s="193" customFormat="1" ht="15">
      <c r="A25" s="375">
        <v>17</v>
      </c>
      <c r="B25" s="375"/>
      <c r="C25" s="375"/>
      <c r="D25" s="376"/>
      <c r="E25" s="376"/>
      <c r="F25" s="376"/>
      <c r="G25" s="376"/>
      <c r="H25" s="376"/>
      <c r="I25" s="376"/>
      <c r="J25" s="376"/>
      <c r="K25" s="376"/>
    </row>
    <row r="26" spans="1:11" s="193" customFormat="1" ht="15">
      <c r="A26" s="375">
        <v>18</v>
      </c>
      <c r="B26" s="375"/>
      <c r="C26" s="375"/>
      <c r="D26" s="376"/>
      <c r="E26" s="376"/>
      <c r="F26" s="376"/>
      <c r="G26" s="376"/>
      <c r="H26" s="376"/>
      <c r="I26" s="376"/>
      <c r="J26" s="376"/>
      <c r="K26" s="376"/>
    </row>
    <row r="27" spans="1:11" s="193" customFormat="1" ht="15">
      <c r="A27" s="375" t="s">
        <v>261</v>
      </c>
      <c r="B27" s="375"/>
      <c r="C27" s="375"/>
      <c r="D27" s="376"/>
      <c r="E27" s="376"/>
      <c r="F27" s="376"/>
      <c r="G27" s="376"/>
      <c r="H27" s="376"/>
      <c r="I27" s="376"/>
      <c r="J27" s="376"/>
      <c r="K27" s="376"/>
    </row>
    <row r="28" spans="1:11">
      <c r="A28" s="380"/>
      <c r="B28" s="380"/>
      <c r="C28" s="380"/>
      <c r="D28" s="380"/>
      <c r="E28" s="380"/>
      <c r="F28" s="380"/>
      <c r="G28" s="380"/>
      <c r="H28" s="380"/>
      <c r="I28" s="380"/>
      <c r="J28" s="380"/>
      <c r="K28" s="380"/>
    </row>
    <row r="29" spans="1:11">
      <c r="A29" s="380"/>
      <c r="B29" s="380"/>
      <c r="C29" s="380"/>
      <c r="D29" s="380"/>
      <c r="E29" s="380"/>
      <c r="F29" s="380"/>
      <c r="G29" s="380"/>
      <c r="H29" s="380"/>
      <c r="I29" s="380"/>
      <c r="J29" s="380"/>
      <c r="K29" s="380"/>
    </row>
    <row r="30" spans="1:11">
      <c r="A30" s="381"/>
      <c r="B30" s="381"/>
      <c r="C30" s="381"/>
      <c r="D30" s="380"/>
      <c r="E30" s="380"/>
      <c r="F30" s="380"/>
      <c r="G30" s="380"/>
      <c r="H30" s="380"/>
      <c r="I30" s="380"/>
      <c r="J30" s="380"/>
      <c r="K30" s="380"/>
    </row>
    <row r="31" spans="1:11" ht="15">
      <c r="A31" s="382"/>
      <c r="B31" s="382"/>
      <c r="C31" s="382"/>
      <c r="D31" s="383" t="s">
        <v>96</v>
      </c>
      <c r="E31" s="382"/>
      <c r="F31" s="382"/>
      <c r="G31" s="384"/>
      <c r="H31" s="382"/>
      <c r="I31" s="382"/>
      <c r="J31" s="382"/>
      <c r="K31" s="382"/>
    </row>
    <row r="32" spans="1:11" ht="15">
      <c r="A32" s="382"/>
      <c r="B32" s="382"/>
      <c r="C32" s="382"/>
      <c r="D32" s="382"/>
      <c r="E32" s="385"/>
      <c r="F32" s="382"/>
      <c r="H32" s="385"/>
      <c r="I32" s="385"/>
      <c r="J32" s="386"/>
    </row>
    <row r="33" spans="4:9" ht="15">
      <c r="D33" s="382"/>
      <c r="E33" s="387" t="s">
        <v>251</v>
      </c>
      <c r="F33" s="382"/>
      <c r="H33" s="388" t="s">
        <v>256</v>
      </c>
      <c r="I33" s="388"/>
    </row>
    <row r="34" spans="4:9" ht="15">
      <c r="D34" s="382"/>
      <c r="E34" s="389" t="s">
        <v>127</v>
      </c>
      <c r="F34" s="382"/>
      <c r="H34" s="382" t="s">
        <v>252</v>
      </c>
      <c r="I34" s="382"/>
    </row>
    <row r="35" spans="4:9" ht="15">
      <c r="D35" s="382"/>
      <c r="E35" s="389"/>
    </row>
  </sheetData>
  <dataValidations count="2">
    <dataValidation type="list" allowBlank="1" showInputMessage="1" showErrorMessage="1" sqref="B9:B27 C16">
      <formula1>"იჯარა, საკუთრება"</formula1>
    </dataValidation>
    <dataValidation allowBlank="1" showInputMessage="1" showErrorMessage="1" error="თვე/დღე/წელი" prompt="თვე/დღე/წელი" sqref="I9:I12"/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>
      <c r="A1" s="135" t="s">
        <v>393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5">
      <c r="A2" s="103" t="s">
        <v>128</v>
      </c>
      <c r="B2" s="136"/>
      <c r="C2" s="136"/>
      <c r="D2" s="136"/>
      <c r="E2" s="136"/>
      <c r="F2" s="136"/>
      <c r="G2" s="136"/>
      <c r="H2" s="142"/>
      <c r="I2" s="198" t="str">
        <f>'ფორმა N1'!L2</f>
        <v>03/30/2019-04/30/2019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78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>
      <c r="A5" s="199" t="str">
        <f>'ფორმა N1'!A5</f>
        <v>დავით თარხან მოურავი,ირმა ინაშვილი–საქართველოს პატრიოტთა ალიანსი</v>
      </c>
      <c r="B5" s="78"/>
      <c r="C5" s="78"/>
      <c r="D5" s="201"/>
      <c r="E5" s="201"/>
      <c r="F5" s="201"/>
      <c r="G5" s="201"/>
      <c r="H5" s="201"/>
      <c r="I5" s="200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60">
      <c r="A7" s="145" t="s">
        <v>64</v>
      </c>
      <c r="B7" s="134" t="s">
        <v>345</v>
      </c>
      <c r="C7" s="134" t="s">
        <v>346</v>
      </c>
      <c r="D7" s="134" t="s">
        <v>351</v>
      </c>
      <c r="E7" s="134" t="s">
        <v>352</v>
      </c>
      <c r="F7" s="134" t="s">
        <v>347</v>
      </c>
      <c r="G7" s="134" t="s">
        <v>348</v>
      </c>
      <c r="H7" s="134" t="s">
        <v>359</v>
      </c>
      <c r="I7" s="134" t="s">
        <v>349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5">
        <v>1</v>
      </c>
      <c r="B9" s="26"/>
      <c r="C9" s="26"/>
      <c r="D9" s="26"/>
      <c r="E9" s="26"/>
      <c r="F9" s="197"/>
      <c r="G9" s="197"/>
      <c r="H9" s="197"/>
      <c r="I9" s="26"/>
    </row>
    <row r="10" spans="1:13" customFormat="1" ht="15">
      <c r="A10" s="65">
        <v>2</v>
      </c>
      <c r="B10" s="26"/>
      <c r="C10" s="26"/>
      <c r="D10" s="26"/>
      <c r="E10" s="26"/>
      <c r="F10" s="197"/>
      <c r="G10" s="197"/>
      <c r="H10" s="197"/>
      <c r="I10" s="26"/>
    </row>
    <row r="11" spans="1:13" customFormat="1" ht="15">
      <c r="A11" s="65">
        <v>3</v>
      </c>
      <c r="B11" s="26"/>
      <c r="C11" s="26"/>
      <c r="D11" s="26"/>
      <c r="E11" s="26"/>
      <c r="F11" s="197"/>
      <c r="G11" s="197"/>
      <c r="H11" s="197"/>
      <c r="I11" s="26"/>
    </row>
    <row r="12" spans="1:13" customFormat="1" ht="15">
      <c r="A12" s="65">
        <v>4</v>
      </c>
      <c r="B12" s="26"/>
      <c r="C12" s="26"/>
      <c r="D12" s="26"/>
      <c r="E12" s="26"/>
      <c r="F12" s="197"/>
      <c r="G12" s="197"/>
      <c r="H12" s="197"/>
      <c r="I12" s="26"/>
    </row>
    <row r="13" spans="1:13" customFormat="1" ht="15">
      <c r="A13" s="65">
        <v>5</v>
      </c>
      <c r="B13" s="26"/>
      <c r="C13" s="26"/>
      <c r="D13" s="26"/>
      <c r="E13" s="26"/>
      <c r="F13" s="197"/>
      <c r="G13" s="197"/>
      <c r="H13" s="197"/>
      <c r="I13" s="26"/>
    </row>
    <row r="14" spans="1:13" customFormat="1" ht="15">
      <c r="A14" s="65">
        <v>6</v>
      </c>
      <c r="B14" s="26"/>
      <c r="C14" s="26"/>
      <c r="D14" s="26"/>
      <c r="E14" s="26"/>
      <c r="F14" s="197"/>
      <c r="G14" s="197"/>
      <c r="H14" s="197"/>
      <c r="I14" s="26"/>
    </row>
    <row r="15" spans="1:13" customFormat="1" ht="15">
      <c r="A15" s="65">
        <v>7</v>
      </c>
      <c r="B15" s="26"/>
      <c r="C15" s="26"/>
      <c r="D15" s="26"/>
      <c r="E15" s="26"/>
      <c r="F15" s="197"/>
      <c r="G15" s="197"/>
      <c r="H15" s="197"/>
      <c r="I15" s="26"/>
    </row>
    <row r="16" spans="1:13" customFormat="1" ht="15">
      <c r="A16" s="65">
        <v>8</v>
      </c>
      <c r="B16" s="26"/>
      <c r="C16" s="26"/>
      <c r="D16" s="26"/>
      <c r="E16" s="26"/>
      <c r="F16" s="197"/>
      <c r="G16" s="197"/>
      <c r="H16" s="197"/>
      <c r="I16" s="26"/>
    </row>
    <row r="17" spans="1:9" customFormat="1" ht="15">
      <c r="A17" s="65">
        <v>9</v>
      </c>
      <c r="B17" s="26"/>
      <c r="C17" s="26"/>
      <c r="D17" s="26"/>
      <c r="E17" s="26"/>
      <c r="F17" s="197"/>
      <c r="G17" s="197"/>
      <c r="H17" s="197"/>
      <c r="I17" s="26"/>
    </row>
    <row r="18" spans="1:9" customFormat="1" ht="15">
      <c r="A18" s="65">
        <v>10</v>
      </c>
      <c r="B18" s="26"/>
      <c r="C18" s="26"/>
      <c r="D18" s="26"/>
      <c r="E18" s="26"/>
      <c r="F18" s="197"/>
      <c r="G18" s="197"/>
      <c r="H18" s="197"/>
      <c r="I18" s="26"/>
    </row>
    <row r="19" spans="1:9" customFormat="1" ht="15">
      <c r="A19" s="65">
        <v>11</v>
      </c>
      <c r="B19" s="26"/>
      <c r="C19" s="26"/>
      <c r="D19" s="26"/>
      <c r="E19" s="26"/>
      <c r="F19" s="197"/>
      <c r="G19" s="197"/>
      <c r="H19" s="197"/>
      <c r="I19" s="26"/>
    </row>
    <row r="20" spans="1:9" customFormat="1" ht="15">
      <c r="A20" s="65">
        <v>12</v>
      </c>
      <c r="B20" s="26"/>
      <c r="C20" s="26"/>
      <c r="D20" s="26"/>
      <c r="E20" s="26"/>
      <c r="F20" s="197"/>
      <c r="G20" s="197"/>
      <c r="H20" s="197"/>
      <c r="I20" s="26"/>
    </row>
    <row r="21" spans="1:9" customFormat="1" ht="15">
      <c r="A21" s="65">
        <v>13</v>
      </c>
      <c r="B21" s="26"/>
      <c r="C21" s="26"/>
      <c r="D21" s="26"/>
      <c r="E21" s="26"/>
      <c r="F21" s="197"/>
      <c r="G21" s="197"/>
      <c r="H21" s="197"/>
      <c r="I21" s="26"/>
    </row>
    <row r="22" spans="1:9" customFormat="1" ht="15">
      <c r="A22" s="65">
        <v>14</v>
      </c>
      <c r="B22" s="26"/>
      <c r="C22" s="26"/>
      <c r="D22" s="26"/>
      <c r="E22" s="26"/>
      <c r="F22" s="197"/>
      <c r="G22" s="197"/>
      <c r="H22" s="197"/>
      <c r="I22" s="26"/>
    </row>
    <row r="23" spans="1:9" customFormat="1" ht="15">
      <c r="A23" s="65">
        <v>15</v>
      </c>
      <c r="B23" s="26"/>
      <c r="C23" s="26"/>
      <c r="D23" s="26"/>
      <c r="E23" s="26"/>
      <c r="F23" s="197"/>
      <c r="G23" s="197"/>
      <c r="H23" s="197"/>
      <c r="I23" s="26"/>
    </row>
    <row r="24" spans="1:9" customFormat="1" ht="15">
      <c r="A24" s="65">
        <v>16</v>
      </c>
      <c r="B24" s="26"/>
      <c r="C24" s="26"/>
      <c r="D24" s="26"/>
      <c r="E24" s="26"/>
      <c r="F24" s="197"/>
      <c r="G24" s="197"/>
      <c r="H24" s="197"/>
      <c r="I24" s="26"/>
    </row>
    <row r="25" spans="1:9" customFormat="1" ht="15">
      <c r="A25" s="65">
        <v>17</v>
      </c>
      <c r="B25" s="26"/>
      <c r="C25" s="26"/>
      <c r="D25" s="26"/>
      <c r="E25" s="26"/>
      <c r="F25" s="197"/>
      <c r="G25" s="197"/>
      <c r="H25" s="197"/>
      <c r="I25" s="26"/>
    </row>
    <row r="26" spans="1:9" customFormat="1" ht="15">
      <c r="A26" s="65">
        <v>18</v>
      </c>
      <c r="B26" s="26"/>
      <c r="C26" s="26"/>
      <c r="D26" s="26"/>
      <c r="E26" s="26"/>
      <c r="F26" s="197"/>
      <c r="G26" s="197"/>
      <c r="H26" s="197"/>
      <c r="I26" s="26"/>
    </row>
    <row r="27" spans="1:9" customFormat="1" ht="15">
      <c r="A27" s="65" t="s">
        <v>261</v>
      </c>
      <c r="B27" s="26"/>
      <c r="C27" s="26"/>
      <c r="D27" s="26"/>
      <c r="E27" s="26"/>
      <c r="F27" s="197"/>
      <c r="G27" s="197"/>
      <c r="H27" s="197"/>
      <c r="I27" s="26"/>
    </row>
    <row r="28" spans="1:9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>
      <c r="A30" s="204"/>
      <c r="B30" s="203"/>
      <c r="C30" s="203"/>
      <c r="D30" s="203"/>
      <c r="E30" s="203"/>
      <c r="F30" s="203"/>
      <c r="G30" s="203"/>
      <c r="H30" s="203"/>
      <c r="I30" s="203"/>
    </row>
    <row r="31" spans="1:9" ht="15">
      <c r="A31" s="177"/>
      <c r="B31" s="179" t="s">
        <v>96</v>
      </c>
      <c r="C31" s="177"/>
      <c r="D31" s="177"/>
      <c r="E31" s="180"/>
      <c r="F31" s="177"/>
      <c r="G31" s="177"/>
      <c r="H31" s="177"/>
      <c r="I31" s="177"/>
    </row>
    <row r="32" spans="1:9" ht="15">
      <c r="A32" s="177"/>
      <c r="B32" s="177"/>
      <c r="C32" s="181"/>
      <c r="D32" s="177"/>
      <c r="F32" s="181"/>
      <c r="G32" s="208"/>
    </row>
    <row r="33" spans="2:6" ht="15">
      <c r="B33" s="177"/>
      <c r="C33" s="183" t="s">
        <v>251</v>
      </c>
      <c r="D33" s="177"/>
      <c r="F33" s="184" t="s">
        <v>256</v>
      </c>
    </row>
    <row r="34" spans="2:6" ht="15">
      <c r="B34" s="177"/>
      <c r="C34" s="185" t="s">
        <v>127</v>
      </c>
      <c r="D34" s="177"/>
      <c r="F34" s="177" t="s">
        <v>252</v>
      </c>
    </row>
    <row r="35" spans="2:6" ht="15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22.5703125" style="177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>
      <c r="A1" s="72" t="s">
        <v>360</v>
      </c>
      <c r="B1" s="74"/>
      <c r="C1" s="74"/>
      <c r="D1" s="74"/>
      <c r="E1" s="74"/>
      <c r="F1" s="74"/>
      <c r="G1" s="74"/>
      <c r="H1" s="74"/>
      <c r="I1" s="156" t="s">
        <v>186</v>
      </c>
      <c r="J1" s="157"/>
    </row>
    <row r="2" spans="1:10">
      <c r="A2" s="74" t="s">
        <v>128</v>
      </c>
      <c r="B2" s="74"/>
      <c r="C2" s="74"/>
      <c r="D2" s="74"/>
      <c r="E2" s="74"/>
      <c r="F2" s="74"/>
      <c r="G2" s="74"/>
      <c r="H2" s="74"/>
      <c r="I2" s="158" t="str">
        <f>'ფორმა N1'!L2</f>
        <v>03/30/2019-04/30/2019</v>
      </c>
      <c r="J2" s="157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7"/>
    </row>
    <row r="4" spans="1:10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199" t="str">
        <f>'ფორმა N1'!A5</f>
        <v>დავით თარხან მოურავი,ირმა ინაშვილი–საქართველოს პატრიოტთა ალიანსი</v>
      </c>
      <c r="B5" s="199"/>
      <c r="C5" s="199"/>
      <c r="D5" s="199"/>
      <c r="E5" s="199"/>
      <c r="F5" s="199"/>
      <c r="G5" s="199"/>
      <c r="H5" s="199"/>
      <c r="I5" s="199"/>
      <c r="J5" s="184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59" t="s">
        <v>64</v>
      </c>
      <c r="B8" s="349" t="s">
        <v>342</v>
      </c>
      <c r="C8" s="350" t="s">
        <v>379</v>
      </c>
      <c r="D8" s="350" t="s">
        <v>380</v>
      </c>
      <c r="E8" s="350" t="s">
        <v>343</v>
      </c>
      <c r="F8" s="350" t="s">
        <v>356</v>
      </c>
      <c r="G8" s="350" t="s">
        <v>357</v>
      </c>
      <c r="H8" s="350" t="s">
        <v>381</v>
      </c>
      <c r="I8" s="160" t="s">
        <v>358</v>
      </c>
      <c r="J8" s="103"/>
    </row>
    <row r="9" spans="1:10">
      <c r="A9" s="162">
        <v>1</v>
      </c>
      <c r="B9" s="190"/>
      <c r="C9" s="167"/>
      <c r="D9" s="167"/>
      <c r="E9" s="166"/>
      <c r="F9" s="166"/>
      <c r="G9" s="166"/>
      <c r="H9" s="166"/>
      <c r="I9" s="166"/>
      <c r="J9" s="103"/>
    </row>
    <row r="10" spans="1:10">
      <c r="A10" s="162">
        <v>2</v>
      </c>
      <c r="B10" s="190"/>
      <c r="C10" s="167"/>
      <c r="D10" s="167"/>
      <c r="E10" s="166"/>
      <c r="F10" s="166"/>
      <c r="G10" s="166"/>
      <c r="H10" s="166"/>
      <c r="I10" s="166"/>
      <c r="J10" s="103"/>
    </row>
    <row r="11" spans="1:10">
      <c r="A11" s="162">
        <v>3</v>
      </c>
      <c r="B11" s="190"/>
      <c r="C11" s="167"/>
      <c r="D11" s="167"/>
      <c r="E11" s="166"/>
      <c r="F11" s="166"/>
      <c r="G11" s="166"/>
      <c r="H11" s="166"/>
      <c r="I11" s="166"/>
      <c r="J11" s="103"/>
    </row>
    <row r="12" spans="1:10">
      <c r="A12" s="162">
        <v>4</v>
      </c>
      <c r="B12" s="190"/>
      <c r="C12" s="167"/>
      <c r="D12" s="167"/>
      <c r="E12" s="166"/>
      <c r="F12" s="166"/>
      <c r="G12" s="166"/>
      <c r="H12" s="166"/>
      <c r="I12" s="166"/>
      <c r="J12" s="103"/>
    </row>
    <row r="13" spans="1:10">
      <c r="A13" s="162">
        <v>5</v>
      </c>
      <c r="B13" s="190"/>
      <c r="C13" s="167"/>
      <c r="D13" s="167"/>
      <c r="E13" s="166"/>
      <c r="F13" s="166"/>
      <c r="G13" s="166"/>
      <c r="H13" s="166"/>
      <c r="I13" s="166"/>
      <c r="J13" s="103"/>
    </row>
    <row r="14" spans="1:10">
      <c r="A14" s="162">
        <v>6</v>
      </c>
      <c r="B14" s="190"/>
      <c r="C14" s="167"/>
      <c r="D14" s="167"/>
      <c r="E14" s="166"/>
      <c r="F14" s="166"/>
      <c r="G14" s="166"/>
      <c r="H14" s="166"/>
      <c r="I14" s="166"/>
      <c r="J14" s="103"/>
    </row>
    <row r="15" spans="1:10">
      <c r="A15" s="162">
        <v>7</v>
      </c>
      <c r="B15" s="190"/>
      <c r="C15" s="167"/>
      <c r="D15" s="167"/>
      <c r="E15" s="166"/>
      <c r="F15" s="166"/>
      <c r="G15" s="166"/>
      <c r="H15" s="166"/>
      <c r="I15" s="166"/>
      <c r="J15" s="103"/>
    </row>
    <row r="16" spans="1:10">
      <c r="A16" s="162">
        <v>8</v>
      </c>
      <c r="B16" s="190"/>
      <c r="C16" s="167"/>
      <c r="D16" s="167"/>
      <c r="E16" s="166"/>
      <c r="F16" s="166"/>
      <c r="G16" s="166"/>
      <c r="H16" s="166"/>
      <c r="I16" s="166"/>
      <c r="J16" s="103"/>
    </row>
    <row r="17" spans="1:10">
      <c r="A17" s="162">
        <v>9</v>
      </c>
      <c r="B17" s="190"/>
      <c r="C17" s="167"/>
      <c r="D17" s="167"/>
      <c r="E17" s="166"/>
      <c r="F17" s="166"/>
      <c r="G17" s="166"/>
      <c r="H17" s="166"/>
      <c r="I17" s="166"/>
      <c r="J17" s="103"/>
    </row>
    <row r="18" spans="1:10">
      <c r="A18" s="162">
        <v>10</v>
      </c>
      <c r="B18" s="190"/>
      <c r="C18" s="167"/>
      <c r="D18" s="167"/>
      <c r="E18" s="166"/>
      <c r="F18" s="166"/>
      <c r="G18" s="166"/>
      <c r="H18" s="166"/>
      <c r="I18" s="166"/>
      <c r="J18" s="103"/>
    </row>
    <row r="19" spans="1:10">
      <c r="A19" s="162">
        <v>11</v>
      </c>
      <c r="B19" s="190"/>
      <c r="C19" s="167"/>
      <c r="D19" s="167"/>
      <c r="E19" s="166"/>
      <c r="F19" s="166"/>
      <c r="G19" s="166"/>
      <c r="H19" s="166"/>
      <c r="I19" s="166"/>
      <c r="J19" s="103"/>
    </row>
    <row r="20" spans="1:10">
      <c r="A20" s="162">
        <v>12</v>
      </c>
      <c r="B20" s="190"/>
      <c r="C20" s="167"/>
      <c r="D20" s="167"/>
      <c r="E20" s="166"/>
      <c r="F20" s="166"/>
      <c r="G20" s="166"/>
      <c r="H20" s="166"/>
      <c r="I20" s="166"/>
      <c r="J20" s="103"/>
    </row>
    <row r="21" spans="1:10">
      <c r="A21" s="162">
        <v>13</v>
      </c>
      <c r="B21" s="190"/>
      <c r="C21" s="167"/>
      <c r="D21" s="167"/>
      <c r="E21" s="166"/>
      <c r="F21" s="166"/>
      <c r="G21" s="166"/>
      <c r="H21" s="166"/>
      <c r="I21" s="166"/>
      <c r="J21" s="103"/>
    </row>
    <row r="22" spans="1:10">
      <c r="A22" s="162">
        <v>14</v>
      </c>
      <c r="B22" s="190"/>
      <c r="C22" s="167"/>
      <c r="D22" s="167"/>
      <c r="E22" s="166"/>
      <c r="F22" s="166"/>
      <c r="G22" s="166"/>
      <c r="H22" s="166"/>
      <c r="I22" s="166"/>
      <c r="J22" s="103"/>
    </row>
    <row r="23" spans="1:10">
      <c r="A23" s="162">
        <v>15</v>
      </c>
      <c r="B23" s="190"/>
      <c r="C23" s="167"/>
      <c r="D23" s="167"/>
      <c r="E23" s="166"/>
      <c r="F23" s="166"/>
      <c r="G23" s="166"/>
      <c r="H23" s="166"/>
      <c r="I23" s="166"/>
      <c r="J23" s="103"/>
    </row>
    <row r="24" spans="1:10">
      <c r="A24" s="162">
        <v>16</v>
      </c>
      <c r="B24" s="190"/>
      <c r="C24" s="167"/>
      <c r="D24" s="167"/>
      <c r="E24" s="166"/>
      <c r="F24" s="166"/>
      <c r="G24" s="166"/>
      <c r="H24" s="166"/>
      <c r="I24" s="166"/>
      <c r="J24" s="103"/>
    </row>
    <row r="25" spans="1:10">
      <c r="A25" s="162">
        <v>17</v>
      </c>
      <c r="B25" s="190"/>
      <c r="C25" s="167"/>
      <c r="D25" s="167"/>
      <c r="E25" s="166"/>
      <c r="F25" s="166"/>
      <c r="G25" s="166"/>
      <c r="H25" s="166"/>
      <c r="I25" s="166"/>
      <c r="J25" s="103"/>
    </row>
    <row r="26" spans="1:10">
      <c r="A26" s="162">
        <v>18</v>
      </c>
      <c r="B26" s="190"/>
      <c r="C26" s="167"/>
      <c r="D26" s="167"/>
      <c r="E26" s="166"/>
      <c r="F26" s="166"/>
      <c r="G26" s="166"/>
      <c r="H26" s="166"/>
      <c r="I26" s="166"/>
      <c r="J26" s="103"/>
    </row>
    <row r="27" spans="1:10">
      <c r="A27" s="162">
        <v>19</v>
      </c>
      <c r="B27" s="190"/>
      <c r="C27" s="167"/>
      <c r="D27" s="167"/>
      <c r="E27" s="166"/>
      <c r="F27" s="166"/>
      <c r="G27" s="166"/>
      <c r="H27" s="166"/>
      <c r="I27" s="166"/>
      <c r="J27" s="103"/>
    </row>
    <row r="28" spans="1:10">
      <c r="A28" s="162">
        <v>20</v>
      </c>
      <c r="B28" s="190"/>
      <c r="C28" s="167"/>
      <c r="D28" s="167"/>
      <c r="E28" s="166"/>
      <c r="F28" s="166"/>
      <c r="G28" s="166"/>
      <c r="H28" s="166"/>
      <c r="I28" s="166"/>
      <c r="J28" s="103"/>
    </row>
    <row r="29" spans="1:10">
      <c r="A29" s="162">
        <v>21</v>
      </c>
      <c r="B29" s="190"/>
      <c r="C29" s="170"/>
      <c r="D29" s="170"/>
      <c r="E29" s="169"/>
      <c r="F29" s="169"/>
      <c r="G29" s="169"/>
      <c r="H29" s="238"/>
      <c r="I29" s="166"/>
      <c r="J29" s="103"/>
    </row>
    <row r="30" spans="1:10">
      <c r="A30" s="162">
        <v>22</v>
      </c>
      <c r="B30" s="190"/>
      <c r="C30" s="170"/>
      <c r="D30" s="170"/>
      <c r="E30" s="169"/>
      <c r="F30" s="169"/>
      <c r="G30" s="169"/>
      <c r="H30" s="238"/>
      <c r="I30" s="166"/>
      <c r="J30" s="103"/>
    </row>
    <row r="31" spans="1:10">
      <c r="A31" s="162">
        <v>23</v>
      </c>
      <c r="B31" s="190"/>
      <c r="C31" s="170"/>
      <c r="D31" s="170"/>
      <c r="E31" s="169"/>
      <c r="F31" s="169"/>
      <c r="G31" s="169"/>
      <c r="H31" s="238"/>
      <c r="I31" s="166"/>
      <c r="J31" s="103"/>
    </row>
    <row r="32" spans="1:10">
      <c r="A32" s="162">
        <v>24</v>
      </c>
      <c r="B32" s="190"/>
      <c r="C32" s="170"/>
      <c r="D32" s="170"/>
      <c r="E32" s="169"/>
      <c r="F32" s="169"/>
      <c r="G32" s="169"/>
      <c r="H32" s="238"/>
      <c r="I32" s="166"/>
      <c r="J32" s="103"/>
    </row>
    <row r="33" spans="1:12">
      <c r="A33" s="162">
        <v>25</v>
      </c>
      <c r="B33" s="190"/>
      <c r="C33" s="170"/>
      <c r="D33" s="170"/>
      <c r="E33" s="169"/>
      <c r="F33" s="169"/>
      <c r="G33" s="169"/>
      <c r="H33" s="238"/>
      <c r="I33" s="166"/>
      <c r="J33" s="103"/>
    </row>
    <row r="34" spans="1:12">
      <c r="A34" s="162">
        <v>26</v>
      </c>
      <c r="B34" s="190"/>
      <c r="C34" s="170"/>
      <c r="D34" s="170"/>
      <c r="E34" s="169"/>
      <c r="F34" s="169"/>
      <c r="G34" s="169"/>
      <c r="H34" s="238"/>
      <c r="I34" s="166"/>
      <c r="J34" s="103"/>
    </row>
    <row r="35" spans="1:12">
      <c r="A35" s="162">
        <v>27</v>
      </c>
      <c r="B35" s="190"/>
      <c r="C35" s="170"/>
      <c r="D35" s="170"/>
      <c r="E35" s="169"/>
      <c r="F35" s="169"/>
      <c r="G35" s="169"/>
      <c r="H35" s="238"/>
      <c r="I35" s="166"/>
      <c r="J35" s="103"/>
    </row>
    <row r="36" spans="1:12">
      <c r="A36" s="162">
        <v>28</v>
      </c>
      <c r="B36" s="190"/>
      <c r="C36" s="170"/>
      <c r="D36" s="170"/>
      <c r="E36" s="169"/>
      <c r="F36" s="169"/>
      <c r="G36" s="169"/>
      <c r="H36" s="238"/>
      <c r="I36" s="166"/>
      <c r="J36" s="103"/>
    </row>
    <row r="37" spans="1:12">
      <c r="A37" s="162">
        <v>29</v>
      </c>
      <c r="B37" s="190"/>
      <c r="C37" s="170"/>
      <c r="D37" s="170"/>
      <c r="E37" s="169"/>
      <c r="F37" s="169"/>
      <c r="G37" s="169"/>
      <c r="H37" s="238"/>
      <c r="I37" s="166"/>
      <c r="J37" s="103"/>
    </row>
    <row r="38" spans="1:12">
      <c r="A38" s="162" t="s">
        <v>261</v>
      </c>
      <c r="B38" s="190"/>
      <c r="C38" s="170"/>
      <c r="D38" s="170"/>
      <c r="E38" s="169"/>
      <c r="F38" s="169"/>
      <c r="G38" s="239"/>
      <c r="H38" s="248" t="s">
        <v>372</v>
      </c>
      <c r="I38" s="355">
        <f>SUM(I9:I37)</f>
        <v>0</v>
      </c>
      <c r="J38" s="103"/>
    </row>
    <row r="40" spans="1:12">
      <c r="A40" s="177" t="s">
        <v>394</v>
      </c>
    </row>
    <row r="42" spans="1:12">
      <c r="B42" s="179" t="s">
        <v>96</v>
      </c>
      <c r="F42" s="180"/>
    </row>
    <row r="43" spans="1:12">
      <c r="F43" s="178"/>
      <c r="I43" s="178"/>
      <c r="J43" s="178"/>
      <c r="K43" s="178"/>
      <c r="L43" s="178"/>
    </row>
    <row r="44" spans="1:12">
      <c r="C44" s="181"/>
      <c r="F44" s="181"/>
      <c r="G44" s="181"/>
      <c r="H44" s="184"/>
      <c r="I44" s="182"/>
      <c r="J44" s="178"/>
      <c r="K44" s="178"/>
      <c r="L44" s="178"/>
    </row>
    <row r="45" spans="1:12">
      <c r="A45" s="178"/>
      <c r="C45" s="183" t="s">
        <v>251</v>
      </c>
      <c r="F45" s="184" t="s">
        <v>256</v>
      </c>
      <c r="G45" s="183"/>
      <c r="H45" s="183"/>
      <c r="I45" s="182"/>
      <c r="J45" s="178"/>
      <c r="K45" s="178"/>
      <c r="L45" s="178"/>
    </row>
    <row r="46" spans="1:12">
      <c r="A46" s="178"/>
      <c r="C46" s="185" t="s">
        <v>127</v>
      </c>
      <c r="F46" s="177" t="s">
        <v>252</v>
      </c>
      <c r="I46" s="178"/>
      <c r="J46" s="178"/>
      <c r="K46" s="178"/>
      <c r="L46" s="178"/>
    </row>
    <row r="47" spans="1:12" s="178" customFormat="1">
      <c r="B47" s="177"/>
      <c r="C47" s="185"/>
      <c r="G47" s="185"/>
      <c r="H47" s="185"/>
    </row>
    <row r="48" spans="1:12" s="178" customFormat="1" ht="12.75"/>
    <row r="49" s="178" customFormat="1" ht="12.75"/>
    <row r="50" s="178" customFormat="1" ht="12.75"/>
    <row r="51" s="178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4" zoomScaleSheetLayoutView="100" workbookViewId="0">
      <selection activeCell="K16" sqref="K16"/>
    </sheetView>
  </sheetViews>
  <sheetFormatPr defaultRowHeight="12.75"/>
  <cols>
    <col min="1" max="1" width="7.28515625" style="193" customWidth="1"/>
    <col min="2" max="2" width="57.28515625" style="193" customWidth="1"/>
    <col min="3" max="3" width="24.140625" style="193" customWidth="1"/>
    <col min="4" max="16384" width="9.140625" style="193"/>
  </cols>
  <sheetData>
    <row r="1" spans="1:3" s="6" customFormat="1" ht="18.75" customHeight="1">
      <c r="A1" s="448" t="s">
        <v>455</v>
      </c>
      <c r="B1" s="448"/>
      <c r="C1" s="360" t="s">
        <v>97</v>
      </c>
    </row>
    <row r="2" spans="1:3" s="6" customFormat="1" ht="15">
      <c r="A2" s="448"/>
      <c r="B2" s="448"/>
      <c r="C2" s="413" t="str">
        <f>'ფორმა N1'!L2</f>
        <v>03/30/2019-04/30/2019</v>
      </c>
    </row>
    <row r="3" spans="1:3" s="6" customFormat="1" ht="15">
      <c r="A3" s="394" t="s">
        <v>128</v>
      </c>
      <c r="B3" s="358"/>
      <c r="C3" s="359"/>
    </row>
    <row r="4" spans="1:3" s="6" customFormat="1" ht="15">
      <c r="A4" s="112"/>
      <c r="B4" s="358"/>
      <c r="C4" s="359"/>
    </row>
    <row r="5" spans="1:3" s="21" customFormat="1" ht="15">
      <c r="A5" s="449" t="s">
        <v>257</v>
      </c>
      <c r="B5" s="449"/>
      <c r="C5" s="112"/>
    </row>
    <row r="6" spans="1:3" s="21" customFormat="1" ht="15">
      <c r="A6" s="450" t="str">
        <f>'ფორმა N1'!A5</f>
        <v>დავით თარხან მოურავი,ირმა ინაშვილი–საქართველოს პატრიოტთა ალიანსი</v>
      </c>
      <c r="B6" s="450"/>
      <c r="C6" s="112"/>
    </row>
    <row r="7" spans="1:3">
      <c r="A7" s="395"/>
      <c r="B7" s="395"/>
      <c r="C7" s="395"/>
    </row>
    <row r="8" spans="1:3">
      <c r="A8" s="395"/>
      <c r="B8" s="395"/>
      <c r="C8" s="395"/>
    </row>
    <row r="9" spans="1:3" ht="30" customHeight="1">
      <c r="A9" s="396" t="s">
        <v>64</v>
      </c>
      <c r="B9" s="396" t="s">
        <v>11</v>
      </c>
      <c r="C9" s="397" t="s">
        <v>9</v>
      </c>
    </row>
    <row r="10" spans="1:3" ht="15">
      <c r="A10" s="398">
        <v>1</v>
      </c>
      <c r="B10" s="399" t="s">
        <v>57</v>
      </c>
      <c r="C10" s="416">
        <f>'ფორმა N4'!D11+'ფორმა N5'!D9</f>
        <v>177862.16</v>
      </c>
    </row>
    <row r="11" spans="1:3" ht="15">
      <c r="A11" s="401">
        <v>1.1000000000000001</v>
      </c>
      <c r="B11" s="399" t="s">
        <v>456</v>
      </c>
      <c r="C11" s="417">
        <f>'ფორმა N4'!D39+'ფორმა N5'!D37</f>
        <v>17813.62</v>
      </c>
    </row>
    <row r="12" spans="1:3" ht="15">
      <c r="A12" s="402" t="s">
        <v>30</v>
      </c>
      <c r="B12" s="399" t="s">
        <v>457</v>
      </c>
      <c r="C12" s="417">
        <f>'ფორმა N4'!D40+'ფორმა N5'!D38</f>
        <v>0</v>
      </c>
    </row>
    <row r="13" spans="1:3" ht="15">
      <c r="A13" s="401">
        <v>1.2</v>
      </c>
      <c r="B13" s="399" t="s">
        <v>58</v>
      </c>
      <c r="C13" s="417">
        <f>'ფორმა N4'!D12+'ფორმა N5'!D10</f>
        <v>44638</v>
      </c>
    </row>
    <row r="14" spans="1:3" ht="15">
      <c r="A14" s="401">
        <v>1.3</v>
      </c>
      <c r="B14" s="399" t="s">
        <v>458</v>
      </c>
      <c r="C14" s="417">
        <f>'ფორმა N4'!D17+'ფორმა N5'!D15</f>
        <v>0</v>
      </c>
    </row>
    <row r="15" spans="1:3" ht="15">
      <c r="A15" s="451"/>
      <c r="B15" s="451"/>
      <c r="C15" s="451"/>
    </row>
    <row r="16" spans="1:3" ht="30" customHeight="1">
      <c r="A16" s="396" t="s">
        <v>64</v>
      </c>
      <c r="B16" s="396" t="s">
        <v>232</v>
      </c>
      <c r="C16" s="397" t="s">
        <v>67</v>
      </c>
    </row>
    <row r="17" spans="1:4" ht="15">
      <c r="A17" s="398">
        <v>2</v>
      </c>
      <c r="B17" s="399" t="s">
        <v>459</v>
      </c>
      <c r="C17" s="400">
        <f>'ფორმა N2'!D9+'ფორმა N2'!C26+'ფორმა N3'!D9+'ფორმა N3'!C26</f>
        <v>190085</v>
      </c>
    </row>
    <row r="18" spans="1:4" ht="15">
      <c r="A18" s="403">
        <v>2.1</v>
      </c>
      <c r="B18" s="399" t="s">
        <v>460</v>
      </c>
      <c r="C18" s="399">
        <f>'ფორმა N2'!D17+'ფორმა N3'!D17</f>
        <v>105916</v>
      </c>
    </row>
    <row r="19" spans="1:4" ht="15">
      <c r="A19" s="403">
        <v>2.2000000000000002</v>
      </c>
      <c r="B19" s="399" t="s">
        <v>461</v>
      </c>
      <c r="C19" s="399">
        <f>'ფორმა N2'!D18+'ფორმა N3'!D18</f>
        <v>84169</v>
      </c>
    </row>
    <row r="20" spans="1:4" ht="15">
      <c r="A20" s="403">
        <v>2.2999999999999998</v>
      </c>
      <c r="B20" s="399" t="s">
        <v>462</v>
      </c>
      <c r="C20" s="404">
        <f>SUM(C21:C25)</f>
        <v>0</v>
      </c>
    </row>
    <row r="21" spans="1:4" ht="15">
      <c r="A21" s="402" t="s">
        <v>463</v>
      </c>
      <c r="B21" s="405" t="s">
        <v>464</v>
      </c>
      <c r="C21" s="399">
        <f>'ფორმა N2'!D13+'ფორმა N3'!D13</f>
        <v>0</v>
      </c>
    </row>
    <row r="22" spans="1:4" ht="15">
      <c r="A22" s="402" t="s">
        <v>465</v>
      </c>
      <c r="B22" s="405" t="s">
        <v>466</v>
      </c>
      <c r="C22" s="399">
        <f>'ფორმა N2'!C27+'ფორმა N3'!C27</f>
        <v>0</v>
      </c>
    </row>
    <row r="23" spans="1:4" ht="15">
      <c r="A23" s="402" t="s">
        <v>467</v>
      </c>
      <c r="B23" s="405" t="s">
        <v>468</v>
      </c>
      <c r="C23" s="399">
        <f>'ფორმა N2'!D14+'ფორმა N3'!D14</f>
        <v>0</v>
      </c>
    </row>
    <row r="24" spans="1:4" ht="15">
      <c r="A24" s="402" t="s">
        <v>469</v>
      </c>
      <c r="B24" s="405" t="s">
        <v>470</v>
      </c>
      <c r="C24" s="399">
        <f>'ფორმა N2'!C31+'ფორმა N3'!C31</f>
        <v>0</v>
      </c>
    </row>
    <row r="25" spans="1:4" ht="15">
      <c r="A25" s="402" t="s">
        <v>471</v>
      </c>
      <c r="B25" s="405" t="s">
        <v>472</v>
      </c>
      <c r="C25" s="399">
        <f>'ფორმა N2'!D11+'ფორმა N3'!D11</f>
        <v>0</v>
      </c>
    </row>
    <row r="26" spans="1:4" ht="15">
      <c r="A26" s="406"/>
      <c r="B26" s="407"/>
      <c r="C26" s="408"/>
    </row>
    <row r="27" spans="1:4" ht="15">
      <c r="A27" s="406"/>
      <c r="B27" s="407"/>
      <c r="C27" s="408"/>
    </row>
    <row r="28" spans="1:4" ht="15">
      <c r="A28" s="21"/>
      <c r="B28" s="21"/>
      <c r="C28" s="21"/>
      <c r="D28" s="409"/>
    </row>
    <row r="29" spans="1:4" ht="15">
      <c r="A29" s="191" t="s">
        <v>96</v>
      </c>
      <c r="B29" s="21"/>
      <c r="C29" s="21"/>
      <c r="D29" s="409"/>
    </row>
    <row r="30" spans="1:4" ht="15">
      <c r="A30" s="21"/>
      <c r="B30" s="21"/>
      <c r="C30" s="21"/>
      <c r="D30" s="409"/>
    </row>
    <row r="31" spans="1:4" ht="15">
      <c r="A31" s="21"/>
      <c r="B31" s="21"/>
      <c r="C31" s="21"/>
      <c r="D31" s="410"/>
    </row>
    <row r="32" spans="1:4" ht="15">
      <c r="B32" s="191" t="s">
        <v>254</v>
      </c>
      <c r="C32" s="21"/>
      <c r="D32" s="410"/>
    </row>
    <row r="33" spans="2:4" ht="15">
      <c r="B33" s="21" t="s">
        <v>253</v>
      </c>
      <c r="C33" s="21"/>
      <c r="D33" s="410"/>
    </row>
    <row r="34" spans="2:4">
      <c r="B34" s="411" t="s">
        <v>127</v>
      </c>
      <c r="D34" s="412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2">
        <v>40907</v>
      </c>
      <c r="C2" t="s">
        <v>188</v>
      </c>
      <c r="E2" t="s">
        <v>219</v>
      </c>
      <c r="G2" s="63" t="s">
        <v>224</v>
      </c>
    </row>
    <row r="3" spans="1:7" ht="15">
      <c r="A3" s="62">
        <v>40908</v>
      </c>
      <c r="C3" t="s">
        <v>189</v>
      </c>
      <c r="E3" t="s">
        <v>220</v>
      </c>
      <c r="G3" s="63" t="s">
        <v>225</v>
      </c>
    </row>
    <row r="4" spans="1:7" ht="15">
      <c r="A4" s="62">
        <v>40909</v>
      </c>
      <c r="C4" t="s">
        <v>190</v>
      </c>
      <c r="E4" t="s">
        <v>221</v>
      </c>
      <c r="G4" s="63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2019-05-03T09:56:13Z</cp:lastPrinted>
  <dcterms:created xsi:type="dcterms:W3CDTF">2011-12-27T13:20:18Z</dcterms:created>
  <dcterms:modified xsi:type="dcterms:W3CDTF">2019-05-06T18:57:54Z</dcterms:modified>
</cp:coreProperties>
</file>