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 codeName="ThisWorkbook" defaultThemeVersion="124226"/>
  <bookViews>
    <workbookView xWindow="0" yWindow="240" windowWidth="24240" windowHeight="12090" tabRatio="954" firstSheet="2" activeTab="10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# 6" sheetId="53" r:id="rId11"/>
    <sheet name="ფორმა # 6.1" sheetId="54" r:id="rId12"/>
    <sheet name="ფორმა N7" sheetId="12" r:id="rId13"/>
    <sheet name="ფორმა N8" sheetId="9" r:id="rId14"/>
    <sheet name="ფორმა N 8.1" sheetId="18" r:id="rId15"/>
    <sheet name="ფორმა N9" sheetId="10" r:id="rId16"/>
    <sheet name="ფორმა 9.1" sheetId="48" r:id="rId17"/>
    <sheet name="ფორმა 9.2" sheetId="49" r:id="rId18"/>
    <sheet name="ფორმა 9.6" sheetId="39" r:id="rId19"/>
    <sheet name="ფორმა N 9.7" sheetId="35" r:id="rId20"/>
    <sheet name="ფორმა #9.7.1." sheetId="52" r:id="rId21"/>
    <sheet name="შემაჯამებელი ფორმა" sheetId="50" r:id="rId22"/>
    <sheet name="Validation" sheetId="13" state="veryHidden" r:id="rId23"/>
    <sheet name="ფორმა 15" sheetId="51" r:id="rId24"/>
  </sheets>
  <externalReferences>
    <externalReference r:id="rId25"/>
    <externalReference r:id="rId26"/>
    <externalReference r:id="rId27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N4'!$A$8:$D$63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6">#REF!</definedName>
    <definedName name="Date" localSheetId="17">#REF!</definedName>
    <definedName name="Date" localSheetId="18">#REF!</definedName>
    <definedName name="Date" localSheetId="19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21">#REF!</definedName>
    <definedName name="Date">#REF!</definedName>
    <definedName name="_xlnm.Print_Area" localSheetId="20">'ფორმა #9.7.1.'!$A$1:$M$41</definedName>
    <definedName name="_xlnm.Print_Area" localSheetId="6">'ფორმა 5.2'!$A$1:$I$38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6">'ფორმა 9.1'!$A$1:$I$35</definedName>
    <definedName name="_xlnm.Print_Area" localSheetId="17">'ფორმა 9.2'!$A$1:$K$35</definedName>
    <definedName name="_xlnm.Print_Area" localSheetId="18">'ფორმა 9.6'!$A$1:$I$35</definedName>
    <definedName name="_xlnm.Print_Area" localSheetId="14">'ფორმა N 8.1'!$A$1:$H$51</definedName>
    <definedName name="_xlnm.Print_Area" localSheetId="19">'ფორმა N 9.7'!$A$1:$I$48</definedName>
    <definedName name="_xlnm.Print_Area" localSheetId="0">'ფორმა N1'!$A$1:$L$38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N4'!$A$1:$D$89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7">'ფორმა N5.3'!$A$1:$I$61</definedName>
    <definedName name="_xlnm.Print_Area" localSheetId="12">'ფორმა N7'!$A$1:$D$90</definedName>
    <definedName name="_xlnm.Print_Area" localSheetId="13">'ფორმა N8'!$A$1:$J$21</definedName>
    <definedName name="_xlnm.Print_Area" localSheetId="15">'ფორმა N9'!$A$1:$K$52</definedName>
    <definedName name="_xlnm.Print_Area" localSheetId="21">'შემაჯამებელი ფორმა'!$A$1:$C$35</definedName>
  </definedNames>
  <calcPr calcId="125725"/>
</workbook>
</file>

<file path=xl/calcChain.xml><?xml version="1.0" encoding="utf-8"?>
<calcChain xmlns="http://schemas.openxmlformats.org/spreadsheetml/2006/main">
  <c r="M2" i="52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A5"/>
  <c r="D41" i="47" l="1"/>
  <c r="C19"/>
  <c r="C39"/>
  <c r="C41"/>
  <c r="C40"/>
  <c r="I48" i="44"/>
  <c r="C11" i="47"/>
  <c r="D24" l="1"/>
  <c r="D49"/>
  <c r="C34"/>
  <c r="H48" i="44"/>
  <c r="C16" i="47" s="1"/>
  <c r="C22" l="1"/>
  <c r="F11" i="9"/>
  <c r="I12"/>
  <c r="D11" i="47"/>
  <c r="D28"/>
  <c r="D29"/>
  <c r="G2" i="51" l="1"/>
  <c r="C39" i="18" l="1"/>
  <c r="D39"/>
  <c r="D45" i="47" l="1"/>
  <c r="D13" l="1"/>
  <c r="D28" i="42" l="1"/>
  <c r="C13" i="3" s="1"/>
  <c r="D13" l="1"/>
  <c r="D12" s="1"/>
  <c r="C12"/>
  <c r="G26" i="51"/>
  <c r="D10" s="1"/>
  <c r="I16" i="9" l="1"/>
  <c r="D40" i="47"/>
  <c r="D39"/>
  <c r="D34"/>
  <c r="D25" i="3" l="1"/>
  <c r="J23" i="10" l="1"/>
  <c r="J16"/>
  <c r="D65" i="47"/>
  <c r="F10" i="9"/>
  <c r="D63" i="47"/>
  <c r="D52"/>
  <c r="D44"/>
  <c r="D27"/>
  <c r="D25"/>
  <c r="D26"/>
  <c r="D19"/>
  <c r="D18" i="3"/>
  <c r="D16" i="47" l="1"/>
  <c r="I11" i="9"/>
  <c r="D36" i="47" l="1"/>
  <c r="D22"/>
  <c r="D17" i="3"/>
  <c r="C18" i="50" s="1"/>
  <c r="C25"/>
  <c r="C23"/>
  <c r="C21"/>
  <c r="C19"/>
  <c r="C12"/>
  <c r="C2" l="1"/>
  <c r="A6"/>
  <c r="I2" i="35" l="1"/>
  <c r="I2" i="39"/>
  <c r="K2" i="49"/>
  <c r="I2" i="48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A5" i="35"/>
  <c r="A5" i="39"/>
  <c r="A5" i="49"/>
  <c r="A5" i="48"/>
  <c r="A5" i="10"/>
  <c r="A5" i="18"/>
  <c r="A5" i="9"/>
  <c r="A5" i="12"/>
  <c r="A6" i="46"/>
  <c r="A5" i="45"/>
  <c r="A5" i="44"/>
  <c r="A5" i="43"/>
  <c r="A5" i="47"/>
  <c r="A7" i="40"/>
  <c r="A5" i="7"/>
  <c r="A5" i="3"/>
  <c r="A5" i="27" s="1"/>
  <c r="I38" i="35" l="1"/>
  <c r="D31" i="7" l="1"/>
  <c r="C31"/>
  <c r="D27"/>
  <c r="C27"/>
  <c r="C26" s="1"/>
  <c r="D26"/>
  <c r="D19"/>
  <c r="C19"/>
  <c r="D16"/>
  <c r="C16"/>
  <c r="D12"/>
  <c r="D10" s="1"/>
  <c r="C12"/>
  <c r="D31" i="3"/>
  <c r="C31"/>
  <c r="C24" i="50" l="1"/>
  <c r="D9" i="7"/>
  <c r="C10"/>
  <c r="C9" s="1"/>
  <c r="D73" i="47"/>
  <c r="C73"/>
  <c r="D59"/>
  <c r="C59"/>
  <c r="D54"/>
  <c r="C54"/>
  <c r="D48"/>
  <c r="C48"/>
  <c r="D37"/>
  <c r="C37"/>
  <c r="D33"/>
  <c r="C33"/>
  <c r="D18"/>
  <c r="C24"/>
  <c r="C18" s="1"/>
  <c r="D15"/>
  <c r="C15"/>
  <c r="C14" l="1"/>
  <c r="D14"/>
  <c r="L35" i="46"/>
  <c r="H34" i="45"/>
  <c r="G34"/>
  <c r="I26" i="43"/>
  <c r="H26"/>
  <c r="G26"/>
  <c r="C10" i="47" s="1"/>
  <c r="C9" l="1"/>
  <c r="D27" i="3"/>
  <c r="C27"/>
  <c r="C22" i="50" s="1"/>
  <c r="C20" s="1"/>
  <c r="D10" i="47" l="1"/>
  <c r="D9" s="1"/>
  <c r="H10" i="9" s="1"/>
  <c r="D74" i="40"/>
  <c r="D65"/>
  <c r="D59"/>
  <c r="C59"/>
  <c r="D54"/>
  <c r="C54"/>
  <c r="D48"/>
  <c r="C48"/>
  <c r="D37"/>
  <c r="C11" i="50" s="1"/>
  <c r="C37" i="40"/>
  <c r="D33"/>
  <c r="C33"/>
  <c r="D24"/>
  <c r="D18" s="1"/>
  <c r="C24"/>
  <c r="C18" s="1"/>
  <c r="D15"/>
  <c r="C14" i="50" s="1"/>
  <c r="C15" i="40"/>
  <c r="D10"/>
  <c r="C10"/>
  <c r="A6"/>
  <c r="C13" i="50" l="1"/>
  <c r="C14" i="40"/>
  <c r="C9" s="1"/>
  <c r="D14"/>
  <c r="D9" s="1"/>
  <c r="C10" i="50" s="1"/>
  <c r="H39" i="10" l="1"/>
  <c r="H36" s="1"/>
  <c r="H32"/>
  <c r="H24"/>
  <c r="H19"/>
  <c r="H17" s="1"/>
  <c r="H14"/>
  <c r="A4" i="39" l="1"/>
  <c r="A4" i="35" l="1"/>
  <c r="D25" i="27" l="1"/>
  <c r="C2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0"/>
  <c r="G11" s="1"/>
  <c r="G12" s="1"/>
  <c r="G13" s="1"/>
  <c r="G14" s="1"/>
  <c r="G15" s="1"/>
  <c r="G16" s="1"/>
  <c r="A4"/>
  <c r="H10" i="10" l="1"/>
  <c r="H9" s="1"/>
  <c r="C64" i="12" l="1"/>
  <c r="D64"/>
  <c r="A4" i="10" l="1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9" i="3"/>
  <c r="C19"/>
  <c r="D16"/>
  <c r="C16"/>
  <c r="C10" s="1"/>
  <c r="C26" l="1"/>
  <c r="D10"/>
  <c r="B9" i="10"/>
  <c r="D10" i="12"/>
  <c r="D44"/>
  <c r="J9" i="10"/>
  <c r="D26" i="3"/>
  <c r="C10" i="12"/>
  <c r="C44"/>
  <c r="D9" i="10"/>
  <c r="F9"/>
  <c r="C9" i="3" l="1"/>
  <c r="D9" s="1"/>
  <c r="C17" i="50" l="1"/>
  <c r="G10" i="9"/>
  <c r="I10" s="1"/>
</calcChain>
</file>

<file path=xl/sharedStrings.xml><?xml version="1.0" encoding="utf-8"?>
<sst xmlns="http://schemas.openxmlformats.org/spreadsheetml/2006/main" count="1208" uniqueCount="632">
  <si>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</si>
  <si>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</si>
  <si>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</si>
  <si>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</si>
  <si>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</si>
  <si>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</si>
  <si>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</si>
  <si>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</si>
  <si>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</si>
  <si>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</si>
  <si>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</si>
  <si>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</si>
  <si>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</si>
  <si>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</si>
  <si>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</si>
  <si>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</si>
  <si>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</si>
  <si>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</si>
  <si>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</si>
  <si>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</si>
  <si>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</si>
  <si>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</si>
  <si>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</si>
  <si>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</si>
  <si>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</si>
  <si>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</si>
  <si>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</si>
  <si>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</si>
  <si>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</si>
  <si>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</si>
  <si>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</si>
  <si>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</si>
  <si>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</si>
  <si>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</si>
  <si>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</si>
  <si>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</si>
  <si>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</si>
  <si>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</si>
  <si>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</si>
  <si>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</si>
  <si>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</si>
  <si>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</si>
  <si>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</si>
  <si>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</si>
  <si>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</si>
  <si>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</si>
  <si>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</si>
  <si>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</si>
  <si>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</si>
  <si>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</si>
  <si>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</si>
  <si>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</si>
  <si>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</si>
  <si>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</si>
  <si>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</si>
  <si>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</si>
  <si>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</si>
  <si>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</si>
  <si>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</si>
  <si>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</si>
  <si>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</si>
  <si>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</si>
  <si>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</si>
  <si>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</si>
  <si>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</si>
  <si>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</si>
  <si>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</si>
  <si>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</si>
  <si>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</si>
  <si>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</si>
  <si>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</si>
  <si>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</si>
  <si>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</si>
  <si>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</si>
  <si>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</si>
  <si>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</si>
  <si>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</si>
  <si>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</si>
  <si>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</si>
  <si>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</si>
  <si>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</si>
  <si>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</si>
  <si>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</si>
  <si>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</si>
  <si>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</si>
  <si>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</si>
  <si>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</si>
  <si>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</si>
  <si>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</si>
  <si>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</si>
  <si>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</si>
  <si>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</si>
  <si>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</si>
  <si>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</si>
  <si>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</si>
  <si>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</si>
  <si>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</si>
  <si>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</si>
  <si>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</si>
  <si>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</si>
  <si>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</si>
  <si>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</si>
  <si>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</si>
  <si>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</si>
  <si>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</si>
  <si>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</si>
  <si>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</si>
  <si>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</si>
  <si>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</si>
  <si>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</si>
  <si>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</si>
  <si>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</si>
  <si>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</si>
  <si>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</si>
  <si>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</si>
  <si>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</si>
  <si>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</si>
  <si>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</si>
  <si>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</si>
  <si>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</si>
  <si>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</si>
  <si>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</si>
  <si>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</si>
  <si>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</si>
  <si>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</si>
  <si>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</si>
  <si>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</si>
  <si>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</si>
  <si>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</si>
  <si>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</si>
  <si>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</si>
  <si>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</si>
  <si>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</si>
  <si>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</si>
  <si>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</si>
  <si>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</si>
  <si>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</si>
  <si>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</si>
  <si>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</si>
  <si>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</si>
  <si>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</si>
  <si>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</si>
  <si>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</si>
  <si>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</si>
  <si>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</si>
  <si>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</si>
  <si>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</si>
  <si>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</si>
  <si>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</si>
  <si>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</si>
  <si>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</si>
  <si>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</si>
  <si>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</si>
  <si>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</si>
  <si>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</si>
  <si>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</si>
  <si>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</si>
  <si>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</si>
  <si>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</si>
  <si>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</si>
  <si>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</si>
  <si>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</si>
  <si>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</si>
  <si>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</si>
  <si>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</si>
  <si>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</si>
  <si>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</si>
  <si>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</si>
  <si>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</si>
  <si>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</si>
  <si>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</si>
  <si>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</si>
  <si>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</si>
  <si>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</si>
  <si>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</si>
  <si>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</si>
  <si>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</si>
  <si>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</si>
  <si>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</si>
  <si>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</si>
  <si>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</si>
  <si>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</si>
  <si>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</si>
  <si>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</si>
  <si>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</si>
  <si>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</si>
  <si>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</si>
  <si>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</si>
  <si>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</si>
  <si>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</si>
  <si>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</si>
  <si>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</si>
  <si>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</si>
  <si>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</si>
  <si>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</si>
  <si>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</si>
  <si>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</si>
  <si>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</si>
  <si>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</si>
  <si>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</si>
  <si>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</si>
  <si>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</si>
  <si>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</si>
  <si>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</si>
  <si>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</si>
  <si>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</si>
  <si>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</si>
  <si>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</si>
  <si>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</si>
  <si>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</si>
  <si>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</si>
  <si>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</si>
  <si>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</si>
  <si>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</si>
  <si>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</si>
  <si>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</si>
  <si>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</si>
  <si>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</si>
  <si>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</si>
  <si>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</si>
  <si>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</si>
  <si>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</si>
  <si>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</si>
  <si>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</si>
  <si>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</si>
  <si>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</si>
  <si>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</si>
  <si>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</si>
  <si>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</si>
  <si>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</si>
  <si>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</si>
  <si>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</si>
  <si>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</si>
  <si>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</si>
  <si>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</si>
  <si>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</si>
  <si>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</si>
  <si>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</si>
  <si>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</si>
  <si>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</si>
  <si>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</si>
  <si>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</si>
  <si>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</si>
  <si>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</si>
  <si>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</si>
  <si>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</si>
  <si>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</si>
  <si>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</si>
  <si>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</si>
  <si>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</si>
  <si>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</si>
  <si>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</si>
  <si>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</si>
  <si>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</si>
  <si>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</si>
  <si>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</si>
  <si>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</si>
  <si>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</si>
  <si>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</si>
  <si>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</si>
  <si>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</si>
  <si>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</si>
  <si>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</si>
  <si>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</si>
  <si>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</si>
  <si>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</si>
  <si>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</si>
  <si>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</si>
  <si>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</si>
  <si>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</si>
  <si>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</si>
  <si>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</si>
  <si>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</si>
  <si>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</si>
  <si>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</si>
  <si>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</si>
  <si>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</si>
  <si>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</si>
  <si>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</si>
  <si>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</si>
  <si>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</si>
  <si>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</si>
  <si>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</si>
  <si>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</si>
  <si>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</si>
  <si>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</si>
  <si>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</si>
  <si>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</si>
  <si>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</si>
  <si>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</si>
  <si>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</si>
  <si>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</si>
  <si>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</si>
  <si>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</si>
  <si>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</si>
  <si>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</si>
  <si>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</si>
  <si>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</si>
  <si>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</si>
  <si>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</si>
  <si>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</si>
  <si>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</si>
  <si>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</si>
  <si>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</si>
  <si>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</si>
  <si>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</si>
  <si>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</si>
  <si>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</si>
  <si>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</si>
  <si>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</si>
  <si>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</si>
  <si>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</si>
  <si>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</si>
  <si>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</si>
  <si>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</si>
  <si>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</si>
  <si>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</si>
  <si>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</si>
  <si>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</si>
  <si>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</si>
  <si>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</si>
  <si>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</si>
  <si>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</si>
  <si>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</si>
  <si>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</si>
  <si>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</si>
  <si>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</si>
  <si>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</si>
  <si>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</si>
  <si>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</si>
  <si>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</si>
  <si>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</si>
  <si>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</si>
  <si>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</si>
  <si>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</si>
  <si>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</si>
  <si>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</si>
  <si>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</si>
  <si>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</si>
  <si>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</si>
  <si>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</si>
  <si>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</si>
  <si>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</si>
  <si>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</si>
  <si>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</si>
  <si>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</si>
  <si>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</si>
  <si>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</si>
  <si>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</si>
  <si>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</si>
  <si>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</si>
  <si>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</si>
  <si>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</si>
  <si>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</si>
  <si>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</si>
  <si>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</si>
  <si>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</si>
  <si>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</si>
  <si>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</si>
  <si>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</si>
  <si>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</si>
  <si>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</si>
  <si>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</si>
  <si>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</si>
  <si>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</si>
  <si>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</si>
  <si>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</si>
  <si>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</si>
  <si>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</si>
  <si>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</si>
  <si>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</si>
  <si>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</si>
  <si>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</si>
  <si>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</si>
  <si>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</si>
  <si>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</si>
  <si>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</si>
  <si>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</si>
  <si>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</si>
  <si>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</si>
  <si>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</si>
  <si>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</si>
  <si>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</si>
  <si>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</si>
  <si>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</si>
  <si>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</si>
  <si>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</si>
  <si>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</si>
  <si>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</si>
  <si>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</si>
  <si>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</si>
  <si>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</si>
  <si>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</si>
  <si>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</si>
  <si>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</si>
  <si>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</si>
  <si>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</si>
  <si>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</si>
  <si>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</si>
  <si>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</si>
  <si>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</si>
  <si>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</si>
  <si>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</si>
  <si>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</si>
  <si>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</si>
  <si>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</si>
  <si>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</si>
  <si>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</si>
  <si>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</si>
  <si>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</si>
  <si>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</si>
  <si>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</si>
  <si>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</si>
  <si>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</si>
  <si>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</si>
  <si>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</si>
  <si>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</si>
  <si>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</si>
  <si>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</si>
  <si>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</si>
  <si>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</si>
  <si>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</si>
  <si>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</si>
  <si>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</si>
  <si>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</si>
  <si>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</si>
  <si>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</si>
  <si>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</si>
  <si>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</si>
  <si>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</si>
  <si>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</si>
  <si>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</si>
  <si>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</si>
  <si>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</si>
  <si>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</si>
  <si>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</si>
  <si>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</si>
  <si>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</si>
  <si>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</si>
  <si>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</si>
  <si>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</si>
  <si>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</si>
  <si>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</si>
  <si>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</si>
  <si>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</si>
  <si>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</si>
  <si>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</si>
  <si>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</si>
  <si>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</si>
  <si>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</si>
  <si>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</si>
  <si>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</si>
  <si>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</si>
  <si>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</si>
  <si>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</si>
  <si>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</si>
  <si>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</si>
  <si>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</si>
  <si>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</si>
  <si>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</si>
  <si>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</si>
  <si>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</si>
  <si>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</si>
  <si>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</si>
  <si>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</si>
  <si>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</si>
  <si>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</si>
  <si>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</si>
  <si>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</si>
  <si>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</si>
  <si>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</si>
  <si>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</si>
  <si>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</si>
  <si>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</si>
  <si>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</si>
  <si>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</si>
  <si>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</si>
  <si>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პ/გ "თავისუფალი საქართველო"</t>
  </si>
  <si>
    <t>თიბისი</t>
  </si>
  <si>
    <t>GE63TB7029536080100007</t>
  </si>
  <si>
    <t>GEL</t>
  </si>
  <si>
    <t>02.03.2012</t>
  </si>
  <si>
    <t>GE20TB7029545067800002</t>
  </si>
  <si>
    <t>14.07.2015</t>
  </si>
  <si>
    <t>GE80TB7029536180100008</t>
  </si>
  <si>
    <t>USD</t>
  </si>
  <si>
    <t>EUR</t>
  </si>
  <si>
    <t>საქართველოს ბანკი</t>
  </si>
  <si>
    <t>GE91BG0000000119476400</t>
  </si>
  <si>
    <t>სხვა ფულადი შემოსავლები  (თანხის დაბრუნება)</t>
  </si>
  <si>
    <t>ქეთევან</t>
  </si>
  <si>
    <t>ურდულაშვილი</t>
  </si>
  <si>
    <t>36001002966</t>
  </si>
  <si>
    <t>ბუღალტერი</t>
  </si>
  <si>
    <t>ფორმა N 15 - ინფორმაცია საბანკო ანგარიშიდან ნაღდი ფულით გასავლის ოპერაციების  შესახებ</t>
  </si>
  <si>
    <t>ანაგრიშვალდებული პირის დასახელება:</t>
  </si>
  <si>
    <t>პ/პ თავისუფალი საქართველო</t>
  </si>
  <si>
    <t>ბანკის დასახელება:</t>
  </si>
  <si>
    <t>საბანკო ანგარიშის ნომერი:</t>
  </si>
  <si>
    <t>საბანკო ანგარიშის ვალუტა:</t>
  </si>
  <si>
    <t>საბანკო ანგარიშიდან ნაღდი ფულის გასავლის დაგეგმილი თარიღი:</t>
  </si>
  <si>
    <t>საბანკო ანგარიშიდან ნაღდი ფულის გასავლის დაგეგმილი მოცულობა:</t>
  </si>
  <si>
    <t>ოპერაციის განმახორციელებელი უფლებამოსილი პირის პირადი ნომერი:</t>
  </si>
  <si>
    <t>ოპერაციის განმახორციელებელი უფლებამოსილი პირის სახელი, გვარი:</t>
  </si>
  <si>
    <t>ქეთევან ურდულაშვილი</t>
  </si>
  <si>
    <t>ფორმის შევსების თარიღი:</t>
  </si>
  <si>
    <t>ფორმის შევსების დრო:</t>
  </si>
  <si>
    <t xml:space="preserve"> ხელფასები და სხვა განაცემები ფიზიკურ პირებზე</t>
  </si>
  <si>
    <t>თანხა</t>
  </si>
  <si>
    <t>დანიშნუილება *</t>
  </si>
  <si>
    <t>სხვა შესყიდვა</t>
  </si>
  <si>
    <t>*აღნიშნული ველი ივსება მხოლოდ იმ შემთხვევაში, თუ განაცემი არ უკავშირდება შრომით ურთიერთობებს (ხელფასი, პრემია, მივლინება)</t>
  </si>
  <si>
    <t>ინტერნეტ-რეკლამს ხრჯი</t>
  </si>
  <si>
    <t>ფულადი შემოწირულობა</t>
  </si>
  <si>
    <t xml:space="preserve"> კახა კუკავა</t>
  </si>
  <si>
    <t>01010008849</t>
  </si>
  <si>
    <t>TBCBGE22</t>
  </si>
  <si>
    <t>ოფისის ხარჯი რომელიც არ არის კლასიფიცირებული (თანხის დაბრუნება)</t>
  </si>
  <si>
    <t>ფეისბუქ</t>
  </si>
  <si>
    <t>GE10TB0600000160070845</t>
  </si>
  <si>
    <t>10/04/2019-30/04/2019</t>
  </si>
  <si>
    <t>04/24/2019</t>
  </si>
  <si>
    <t>GE89TB0600000053179109</t>
  </si>
  <si>
    <t>04/25/2019</t>
  </si>
  <si>
    <t>04/26/2019</t>
  </si>
  <si>
    <t>იჯარა</t>
  </si>
  <si>
    <t>კახა</t>
  </si>
  <si>
    <t>კუკავა</t>
  </si>
  <si>
    <t>ქ.ქუთაისი</t>
  </si>
  <si>
    <t>14/04/16/04/2019</t>
  </si>
  <si>
    <t>ვეფხვია</t>
  </si>
  <si>
    <t>მიქაუტაძე</t>
  </si>
  <si>
    <t>კახაბერი</t>
  </si>
  <si>
    <t>ლაფერიშვილი</t>
  </si>
  <si>
    <t>მაკარი</t>
  </si>
  <si>
    <t>გელაშვილი</t>
  </si>
  <si>
    <t>მალხაზ</t>
  </si>
  <si>
    <t>ფილაური</t>
  </si>
  <si>
    <t>თენგიზ</t>
  </si>
  <si>
    <t>ომანიძე</t>
  </si>
  <si>
    <t>პაპაშვილი</t>
  </si>
  <si>
    <t>ნინო</t>
  </si>
  <si>
    <t>ჯურხაძე</t>
  </si>
  <si>
    <t>გიორგი</t>
  </si>
  <si>
    <t>ბეგიაშვილი</t>
  </si>
  <si>
    <t>სოფიო</t>
  </si>
  <si>
    <t>კანდელაკი</t>
  </si>
  <si>
    <t>წულაია</t>
  </si>
  <si>
    <t>როინ</t>
  </si>
  <si>
    <t>ხიჯაკაძე</t>
  </si>
  <si>
    <t>62001029365</t>
  </si>
  <si>
    <t>01001079985 </t>
  </si>
  <si>
    <t>01005019099</t>
  </si>
  <si>
    <t>01401107347</t>
  </si>
  <si>
    <t>01003017675</t>
  </si>
  <si>
    <t>01013012761</t>
  </si>
  <si>
    <t>01019033753</t>
  </si>
  <si>
    <t>60003000785</t>
  </si>
  <si>
    <t>1-2-3 აპრილი</t>
  </si>
  <si>
    <t>ზესტაფონი</t>
  </si>
  <si>
    <t>10-11-12 აპრილი</t>
  </si>
  <si>
    <t>მაქაცარია</t>
  </si>
  <si>
    <t>შოთა</t>
  </si>
  <si>
    <t>კუბლაშვილი</t>
  </si>
  <si>
    <t>მარიამ</t>
  </si>
  <si>
    <t>მზევინარ</t>
  </si>
  <si>
    <t>ციური</t>
  </si>
  <si>
    <t>ასლანიშვილი</t>
  </si>
  <si>
    <t>ვერიკო</t>
  </si>
  <si>
    <t>მუმლაძე</t>
  </si>
  <si>
    <t>თორნიკე</t>
  </si>
  <si>
    <t>ამირან</t>
  </si>
  <si>
    <t>ოქროპირიძე</t>
  </si>
  <si>
    <t>ზურაბ</t>
  </si>
  <si>
    <t>ჯინჯოლავა</t>
  </si>
  <si>
    <t>კვარაცხელია</t>
  </si>
  <si>
    <t>ლალი</t>
  </si>
  <si>
    <t>ფერაძე</t>
  </si>
  <si>
    <t>01001099558</t>
  </si>
  <si>
    <t>01021001847</t>
  </si>
  <si>
    <t xml:space="preserve">01015003824  </t>
  </si>
  <si>
    <t>01004069782</t>
  </si>
  <si>
    <t>18001067661</t>
  </si>
  <si>
    <t>61004007028</t>
  </si>
  <si>
    <t>19001003501 </t>
  </si>
  <si>
    <t>19001085377</t>
  </si>
  <si>
    <t>20-21-22 აპრილი</t>
  </si>
  <si>
    <t>შეხვედრერბი</t>
  </si>
  <si>
    <t>15.04.2019</t>
  </si>
  <si>
    <t>ბრენდირებული აქსესუარებით რკლამის ხარჯი</t>
  </si>
  <si>
    <t>ი/მ გიორგი ელყანიშვილი</t>
  </si>
  <si>
    <t>გულადი</t>
  </si>
  <si>
    <t>ყრუაშვილი</t>
  </si>
  <si>
    <t>25.04.2019</t>
  </si>
  <si>
    <t>ბეჭდური რეკლამი ხარჯი</t>
  </si>
  <si>
    <t>შპს დეიზი</t>
  </si>
  <si>
    <t>პლაკატი</t>
  </si>
  <si>
    <t>კეპი</t>
  </si>
  <si>
    <t>თემურ</t>
  </si>
  <si>
    <t>სვანაძე</t>
  </si>
  <si>
    <t>ვიდეომონტაჟი</t>
  </si>
  <si>
    <t>აპრილი</t>
  </si>
  <si>
    <t>ხორბალაძე</t>
  </si>
  <si>
    <t xml:space="preserve">მარიამ </t>
  </si>
  <si>
    <t>თავჯ/მოადგილე</t>
  </si>
  <si>
    <t xml:space="preserve">ნინო </t>
  </si>
  <si>
    <t>დამქირავებლის საპენსიო 2%</t>
  </si>
  <si>
    <t>12,04,2019</t>
  </si>
  <si>
    <t>GEPYYKSF62</t>
  </si>
  <si>
    <t>25,04,2019</t>
  </si>
  <si>
    <t>7LTUFKAG62</t>
  </si>
  <si>
    <t>04/16/2019</t>
  </si>
  <si>
    <t>16,04,2019</t>
  </si>
  <si>
    <t>ფორმა N 9.7.1 - საარჩევნო პერიოდში აღებული სესხი/კრედიტი</t>
  </si>
  <si>
    <t>გაგზავნის თარიღი</t>
  </si>
  <si>
    <t>ფორმა ივსება ქართული შრიფტით (Sylfaen), ფონტის ზომა 10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</si>
  <si>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</si>
  <si>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</si>
  <si>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</si>
  <si>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</si>
  <si>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</si>
  <si>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</si>
  <si>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</si>
  <si>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</si>
  <si>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</si>
  <si>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</si>
  <si>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</si>
  <si>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ნათია  დარახველიძე</t>
  </si>
  <si>
    <t xml:space="preserve">ზესტაფონი.დ.აღმაშენებლის 57, </t>
  </si>
  <si>
    <t>32.10.07.021.01.044</t>
  </si>
  <si>
    <t>42კვმ</t>
  </si>
  <si>
    <t>10/04/2019;  40 დღე</t>
  </si>
</sst>
</file>

<file path=xl/styles.xml><?xml version="1.0" encoding="utf-8"?>
<styleSheet xmlns="http://schemas.openxmlformats.org/spreadsheetml/2006/main">
  <numFmts count="7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00"/>
    <numFmt numFmtId="170" formatCode="0.000"/>
  </numFmts>
  <fonts count="43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AcadNusx"/>
    </font>
    <font>
      <sz val="12"/>
      <color theme="1"/>
      <name val="Sylfaen"/>
      <family val="1"/>
    </font>
    <font>
      <sz val="12"/>
      <color theme="1"/>
      <name val="AcadNusx"/>
    </font>
    <font>
      <sz val="11"/>
      <color theme="1"/>
      <name val="AcadNusx"/>
    </font>
    <font>
      <sz val="11"/>
      <name val="Sylfaen"/>
      <family val="1"/>
    </font>
    <font>
      <sz val="11"/>
      <color indexed="8"/>
      <name val="Sylfaen"/>
      <family val="1"/>
    </font>
    <font>
      <sz val="11"/>
      <name val="Arial"/>
      <family val="2"/>
    </font>
    <font>
      <sz val="10"/>
      <name val="AcadNusx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600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0" xfId="2" applyFont="1" applyFill="1" applyBorder="1" applyAlignment="1" applyProtection="1">
      <alignment horizontal="left" vertical="top"/>
      <protection locked="0"/>
    </xf>
    <xf numFmtId="0" fontId="24" fillId="5" borderId="30" xfId="2" applyFont="1" applyFill="1" applyBorder="1" applyAlignment="1" applyProtection="1">
      <alignment horizontal="left" vertical="top" wrapText="1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1" fontId="24" fillId="5" borderId="31" xfId="2" applyNumberFormat="1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4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3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4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0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1" xfId="9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67" fontId="19" fillId="5" borderId="0" xfId="9" applyNumberFormat="1" applyFont="1" applyFill="1" applyBorder="1" applyAlignment="1" applyProtection="1">
      <alignment vertical="center"/>
      <protection locked="0"/>
    </xf>
    <xf numFmtId="0" fontId="21" fillId="5" borderId="0" xfId="9" applyFont="1" applyFill="1" applyBorder="1" applyAlignment="1" applyProtection="1">
      <alignment horizontal="right"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41" xfId="0" applyFont="1" applyFill="1" applyBorder="1" applyAlignment="1" applyProtection="1">
      <alignment vertical="center"/>
    </xf>
    <xf numFmtId="0" fontId="19" fillId="5" borderId="40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1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0" applyFont="1" applyFill="1" applyBorder="1" applyProtection="1">
      <protection locked="0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1" xfId="0" applyFont="1" applyFill="1" applyBorder="1" applyAlignment="1">
      <alignment vertical="center"/>
    </xf>
    <xf numFmtId="0" fontId="22" fillId="0" borderId="0" xfId="0" applyFont="1" applyBorder="1" applyProtection="1"/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Alignment="1" applyProtection="1">
      <alignment horizontal="center" vertical="center"/>
    </xf>
    <xf numFmtId="0" fontId="22" fillId="5" borderId="0" xfId="0" applyFont="1" applyFill="1" applyBorder="1" applyAlignment="1">
      <alignment horizontal="lef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17" fillId="0" borderId="41" xfId="1" applyFont="1" applyFill="1" applyBorder="1" applyAlignment="1" applyProtection="1">
      <alignment horizontal="left" vertical="center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9" fillId="0" borderId="40" xfId="9" applyNumberFormat="1" applyFont="1" applyBorder="1" applyAlignment="1" applyProtection="1">
      <alignment vertical="center"/>
      <protection locked="0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9" fillId="0" borderId="0" xfId="3" applyFont="1" applyBorder="1" applyAlignment="1">
      <alignment horizontal="left" vertical="center"/>
    </xf>
    <xf numFmtId="0" fontId="19" fillId="0" borderId="0" xfId="3" applyFont="1" applyBorder="1"/>
    <xf numFmtId="0" fontId="17" fillId="0" borderId="0" xfId="3" applyFont="1" applyFill="1" applyProtection="1">
      <protection locked="0"/>
    </xf>
    <xf numFmtId="0" fontId="17" fillId="0" borderId="0" xfId="3" applyFont="1" applyFill="1" applyBorder="1" applyProtection="1">
      <protection locked="0"/>
    </xf>
    <xf numFmtId="0" fontId="16" fillId="0" borderId="0" xfId="3" applyFont="1"/>
    <xf numFmtId="0" fontId="11" fillId="0" borderId="0" xfId="3" applyFill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17" fillId="0" borderId="1" xfId="1" applyFont="1" applyFill="1" applyBorder="1" applyAlignment="1" applyProtection="1">
      <alignment vertical="center" wrapText="1"/>
    </xf>
    <xf numFmtId="4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2" fontId="17" fillId="0" borderId="1" xfId="2" applyNumberFormat="1" applyFont="1" applyFill="1" applyBorder="1" applyAlignment="1" applyProtection="1">
      <alignment horizontal="right" vertical="top"/>
      <protection locked="0"/>
    </xf>
    <xf numFmtId="4" fontId="22" fillId="5" borderId="1" xfId="0" applyNumberFormat="1" applyFont="1" applyFill="1" applyBorder="1" applyProtection="1"/>
    <xf numFmtId="4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17" fillId="5" borderId="1" xfId="1" applyNumberFormat="1" applyFont="1" applyFill="1" applyBorder="1" applyAlignment="1" applyProtection="1">
      <alignment horizontal="right" vertical="center" wrapText="1"/>
    </xf>
    <xf numFmtId="4" fontId="22" fillId="5" borderId="1" xfId="1" applyNumberFormat="1" applyFont="1" applyFill="1" applyBorder="1" applyAlignment="1" applyProtection="1">
      <alignment horizontal="right" vertical="center" wrapText="1"/>
    </xf>
    <xf numFmtId="4" fontId="17" fillId="2" borderId="1" xfId="1" applyNumberFormat="1" applyFont="1" applyFill="1" applyBorder="1" applyAlignment="1" applyProtection="1">
      <alignment horizontal="right" vertical="center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0" fontId="27" fillId="0" borderId="1" xfId="5" applyFont="1" applyBorder="1" applyAlignment="1" applyProtection="1">
      <alignment wrapText="1"/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14" fontId="27" fillId="0" borderId="1" xfId="5" applyNumberFormat="1" applyFont="1" applyBorder="1" applyAlignment="1" applyProtection="1">
      <alignment wrapText="1"/>
      <protection locked="0"/>
    </xf>
    <xf numFmtId="2" fontId="26" fillId="5" borderId="1" xfId="2" applyNumberFormat="1" applyFont="1" applyFill="1" applyBorder="1" applyAlignment="1" applyProtection="1">
      <alignment horizontal="center" vertical="top" wrapText="1"/>
    </xf>
    <xf numFmtId="1" fontId="24" fillId="5" borderId="1" xfId="2" applyNumberFormat="1" applyFont="1" applyFill="1" applyBorder="1" applyAlignment="1" applyProtection="1">
      <alignment horizontal="center" vertical="top" wrapText="1"/>
    </xf>
    <xf numFmtId="0" fontId="17" fillId="0" borderId="1" xfId="0" applyFont="1" applyFill="1" applyBorder="1" applyProtection="1">
      <protection locked="0"/>
    </xf>
    <xf numFmtId="14" fontId="17" fillId="5" borderId="1" xfId="0" applyNumberFormat="1" applyFont="1" applyFill="1" applyBorder="1" applyProtection="1">
      <protection locked="0"/>
    </xf>
    <xf numFmtId="0" fontId="37" fillId="0" borderId="1" xfId="0" applyFont="1" applyBorder="1"/>
    <xf numFmtId="0" fontId="36" fillId="0" borderId="1" xfId="0" applyFont="1" applyBorder="1" applyAlignment="1">
      <alignment vertical="center" wrapText="1"/>
    </xf>
    <xf numFmtId="0" fontId="38" fillId="0" borderId="1" xfId="0" applyFont="1" applyBorder="1"/>
    <xf numFmtId="0" fontId="0" fillId="0" borderId="1" xfId="0" applyBorder="1" applyAlignment="1">
      <alignment horizontal="center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35" fillId="0" borderId="1" xfId="0" applyNumberFormat="1" applyFont="1" applyBorder="1"/>
    <xf numFmtId="14" fontId="17" fillId="0" borderId="2" xfId="1" applyNumberFormat="1" applyFont="1" applyFill="1" applyBorder="1" applyAlignment="1" applyProtection="1">
      <alignment horizontal="left" vertical="center" wrapText="1" indent="1"/>
    </xf>
    <xf numFmtId="169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35" fillId="0" borderId="42" xfId="0" applyNumberFormat="1" applyFont="1" applyBorder="1"/>
    <xf numFmtId="0" fontId="17" fillId="0" borderId="42" xfId="1" applyFont="1" applyFill="1" applyBorder="1" applyAlignment="1" applyProtection="1">
      <alignment horizontal="left" vertical="center" wrapText="1" indent="1"/>
    </xf>
    <xf numFmtId="49" fontId="0" fillId="0" borderId="42" xfId="0" applyNumberFormat="1" applyBorder="1"/>
    <xf numFmtId="0" fontId="38" fillId="0" borderId="42" xfId="0" applyFont="1" applyBorder="1"/>
    <xf numFmtId="0" fontId="27" fillId="2" borderId="1" xfId="0" applyFont="1" applyFill="1" applyBorder="1" applyAlignment="1">
      <alignment vertical="center" wrapText="1"/>
    </xf>
    <xf numFmtId="0" fontId="17" fillId="5" borderId="0" xfId="0" applyFont="1" applyFill="1" applyBorder="1" applyAlignment="1" applyProtection="1">
      <alignment horizontal="center"/>
    </xf>
    <xf numFmtId="0" fontId="17" fillId="5" borderId="0" xfId="0" applyFont="1" applyFill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49" fontId="38" fillId="0" borderId="42" xfId="0" applyNumberFormat="1" applyFont="1" applyBorder="1" applyAlignment="1">
      <alignment horizontal="center"/>
    </xf>
    <xf numFmtId="0" fontId="22" fillId="0" borderId="1" xfId="0" applyFont="1" applyFill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7" fillId="5" borderId="0" xfId="12" applyFont="1" applyFill="1" applyAlignment="1" applyProtection="1"/>
    <xf numFmtId="14" fontId="11" fillId="0" borderId="0" xfId="3" applyNumberFormat="1" applyBorder="1" applyAlignment="1" applyProtection="1">
      <protection locked="0"/>
    </xf>
    <xf numFmtId="0" fontId="0" fillId="0" borderId="0" xfId="0" applyBorder="1" applyAlignment="1"/>
    <xf numFmtId="0" fontId="11" fillId="0" borderId="0" xfId="12" applyFont="1" applyBorder="1" applyAlignment="1"/>
    <xf numFmtId="0" fontId="11" fillId="0" borderId="0" xfId="12" applyFont="1" applyAlignment="1"/>
    <xf numFmtId="0" fontId="22" fillId="5" borderId="42" xfId="12" applyFont="1" applyFill="1" applyBorder="1" applyAlignment="1" applyProtection="1">
      <alignment horizontal="center"/>
    </xf>
    <xf numFmtId="0" fontId="22" fillId="5" borderId="42" xfId="12" applyFont="1" applyFill="1" applyBorder="1" applyAlignment="1" applyProtection="1"/>
    <xf numFmtId="0" fontId="17" fillId="0" borderId="42" xfId="1" applyFont="1" applyFill="1" applyBorder="1" applyAlignment="1" applyProtection="1">
      <alignment horizontal="center" vertical="center"/>
    </xf>
    <xf numFmtId="49" fontId="39" fillId="0" borderId="0" xfId="0" applyNumberFormat="1" applyFont="1"/>
    <xf numFmtId="0" fontId="17" fillId="0" borderId="42" xfId="1" applyFont="1" applyFill="1" applyBorder="1" applyAlignment="1" applyProtection="1">
      <alignment horizontal="left" vertical="center"/>
    </xf>
    <xf numFmtId="0" fontId="22" fillId="0" borderId="42" xfId="1" applyFont="1" applyFill="1" applyBorder="1" applyAlignment="1" applyProtection="1">
      <alignment horizontal="left" vertical="center"/>
    </xf>
    <xf numFmtId="0" fontId="22" fillId="0" borderId="42" xfId="1" applyFont="1" applyFill="1" applyBorder="1" applyAlignment="1" applyProtection="1">
      <alignment horizontal="left" vertical="center" wrapText="1"/>
    </xf>
    <xf numFmtId="0" fontId="22" fillId="2" borderId="42" xfId="12" applyFont="1" applyFill="1" applyBorder="1" applyAlignment="1"/>
    <xf numFmtId="3" fontId="22" fillId="6" borderId="42" xfId="1" applyNumberFormat="1" applyFont="1" applyFill="1" applyBorder="1" applyAlignment="1" applyProtection="1">
      <alignment horizontal="center" vertical="center"/>
    </xf>
    <xf numFmtId="0" fontId="22" fillId="2" borderId="0" xfId="12" applyFont="1" applyFill="1" applyAlignment="1"/>
    <xf numFmtId="0" fontId="17" fillId="2" borderId="0" xfId="12" applyFont="1" applyFill="1" applyAlignment="1"/>
    <xf numFmtId="0" fontId="22" fillId="2" borderId="0" xfId="12" applyFont="1" applyFill="1" applyAlignment="1" applyProtection="1">
      <alignment horizontal="left"/>
      <protection locked="0"/>
    </xf>
    <xf numFmtId="0" fontId="17" fillId="2" borderId="0" xfId="12" applyFont="1" applyFill="1" applyAlignment="1" applyProtection="1">
      <protection locked="0"/>
    </xf>
    <xf numFmtId="0" fontId="17" fillId="2" borderId="0" xfId="12" applyFont="1" applyFill="1" applyAlignment="1" applyProtection="1">
      <alignment horizontal="center" vertical="center"/>
      <protection locked="0"/>
    </xf>
    <xf numFmtId="0" fontId="22" fillId="2" borderId="46" xfId="12" applyFont="1" applyFill="1" applyBorder="1" applyAlignment="1" applyProtection="1">
      <alignment horizontal="center" vertical="center"/>
      <protection locked="0"/>
    </xf>
    <xf numFmtId="0" fontId="16" fillId="2" borderId="0" xfId="12" applyFont="1" applyFill="1" applyAlignment="1">
      <alignment horizontal="center" vertical="center"/>
    </xf>
    <xf numFmtId="49" fontId="0" fillId="0" borderId="1" xfId="0" applyNumberFormat="1" applyBorder="1"/>
    <xf numFmtId="4" fontId="17" fillId="0" borderId="1" xfId="1" applyNumberFormat="1" applyFont="1" applyFill="1" applyBorder="1" applyAlignment="1" applyProtection="1">
      <alignment horizontal="left" vertical="center" wrapText="1" indent="1"/>
    </xf>
    <xf numFmtId="0" fontId="27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7" fillId="0" borderId="1" xfId="2" applyNumberFormat="1" applyFont="1" applyFill="1" applyBorder="1" applyAlignment="1" applyProtection="1">
      <alignment horizontal="right" vertical="center"/>
      <protection locked="0"/>
    </xf>
    <xf numFmtId="0" fontId="22" fillId="5" borderId="1" xfId="2" applyFont="1" applyFill="1" applyBorder="1" applyAlignment="1" applyProtection="1">
      <alignment horizontal="right" vertical="top"/>
    </xf>
    <xf numFmtId="2" fontId="22" fillId="0" borderId="1" xfId="2" applyNumberFormat="1" applyFont="1" applyFill="1" applyBorder="1" applyAlignment="1" applyProtection="1">
      <alignment horizontal="right" vertical="top"/>
      <protection locked="0"/>
    </xf>
    <xf numFmtId="4" fontId="22" fillId="0" borderId="1" xfId="2" applyNumberFormat="1" applyFont="1" applyFill="1" applyBorder="1" applyAlignment="1" applyProtection="1">
      <alignment horizontal="right" vertical="center"/>
      <protection locked="0"/>
    </xf>
    <xf numFmtId="0" fontId="22" fillId="0" borderId="1" xfId="2" applyFont="1" applyFill="1" applyBorder="1" applyAlignment="1" applyProtection="1">
      <alignment horizontal="right" vertical="top"/>
      <protection locked="0"/>
    </xf>
    <xf numFmtId="2" fontId="22" fillId="0" borderId="1" xfId="2" applyNumberFormat="1" applyFont="1" applyFill="1" applyBorder="1" applyAlignment="1" applyProtection="1">
      <alignment horizontal="right" vertical="center"/>
      <protection locked="0"/>
    </xf>
    <xf numFmtId="2" fontId="17" fillId="0" borderId="1" xfId="0" applyNumberFormat="1" applyFont="1" applyBorder="1" applyProtection="1">
      <protection locked="0"/>
    </xf>
    <xf numFmtId="2" fontId="17" fillId="2" borderId="1" xfId="2" applyNumberFormat="1" applyFont="1" applyFill="1" applyBorder="1" applyAlignment="1" applyProtection="1">
      <alignment horizontal="right" vertical="top"/>
      <protection locked="0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2" fontId="19" fillId="0" borderId="1" xfId="4" applyNumberFormat="1" applyFont="1" applyBorder="1" applyAlignment="1" applyProtection="1">
      <alignment vertical="center" wrapText="1"/>
      <protection locked="0"/>
    </xf>
    <xf numFmtId="170" fontId="19" fillId="0" borderId="1" xfId="4" applyNumberFormat="1" applyFont="1" applyBorder="1" applyAlignment="1" applyProtection="1">
      <alignment vertical="center" wrapText="1"/>
      <protection locked="0"/>
    </xf>
    <xf numFmtId="2" fontId="19" fillId="5" borderId="1" xfId="4" applyNumberFormat="1" applyFont="1" applyFill="1" applyBorder="1" applyAlignment="1" applyProtection="1">
      <alignment vertical="center" wrapText="1"/>
    </xf>
    <xf numFmtId="170" fontId="19" fillId="5" borderId="1" xfId="4" applyNumberFormat="1" applyFont="1" applyFill="1" applyBorder="1" applyAlignment="1" applyProtection="1">
      <alignment vertical="center" wrapText="1"/>
    </xf>
    <xf numFmtId="0" fontId="16" fillId="8" borderId="1" xfId="0" applyFont="1" applyFill="1" applyBorder="1"/>
    <xf numFmtId="0" fontId="39" fillId="0" borderId="1" xfId="0" applyFont="1" applyFill="1" applyBorder="1" applyAlignment="1">
      <alignment horizontal="left"/>
    </xf>
    <xf numFmtId="49" fontId="40" fillId="0" borderId="1" xfId="0" applyNumberFormat="1" applyFont="1" applyBorder="1" applyAlignment="1">
      <alignment horizontal="left"/>
    </xf>
    <xf numFmtId="0" fontId="27" fillId="0" borderId="1" xfId="0" applyFont="1" applyBorder="1"/>
    <xf numFmtId="49" fontId="27" fillId="0" borderId="1" xfId="0" applyNumberFormat="1" applyFont="1" applyBorder="1"/>
    <xf numFmtId="0" fontId="39" fillId="2" borderId="1" xfId="0" applyFont="1" applyFill="1" applyBorder="1" applyAlignment="1">
      <alignment horizontal="left"/>
    </xf>
    <xf numFmtId="0" fontId="27" fillId="7" borderId="1" xfId="0" applyFont="1" applyFill="1" applyBorder="1" applyAlignment="1">
      <alignment horizontal="left"/>
    </xf>
    <xf numFmtId="49" fontId="27" fillId="7" borderId="1" xfId="0" applyNumberFormat="1" applyFont="1" applyFill="1" applyBorder="1" applyAlignment="1">
      <alignment horizontal="left"/>
    </xf>
    <xf numFmtId="0" fontId="39" fillId="7" borderId="1" xfId="0" applyFont="1" applyFill="1" applyBorder="1" applyAlignment="1">
      <alignment horizontal="left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/>
    </xf>
    <xf numFmtId="49" fontId="40" fillId="2" borderId="1" xfId="0" applyNumberFormat="1" applyFont="1" applyFill="1" applyBorder="1" applyAlignment="1">
      <alignment horizontal="justify" vertical="justify"/>
    </xf>
    <xf numFmtId="0" fontId="39" fillId="7" borderId="1" xfId="0" applyFont="1" applyFill="1" applyBorder="1" applyAlignment="1">
      <alignment horizontal="justify" vertical="justify"/>
    </xf>
    <xf numFmtId="49" fontId="40" fillId="0" borderId="1" xfId="0" applyNumberFormat="1" applyFont="1" applyBorder="1" applyAlignment="1">
      <alignment horizontal="justify" vertical="justify"/>
    </xf>
    <xf numFmtId="0" fontId="39" fillId="2" borderId="1" xfId="0" applyFont="1" applyFill="1" applyBorder="1" applyAlignment="1">
      <alignment horizontal="justify" vertical="justify"/>
    </xf>
    <xf numFmtId="0" fontId="27" fillId="2" borderId="1" xfId="0" applyFont="1" applyFill="1" applyBorder="1" applyAlignment="1">
      <alignment horizontal="justify" vertical="justify" wrapText="1"/>
    </xf>
    <xf numFmtId="0" fontId="27" fillId="2" borderId="1" xfId="0" applyFont="1" applyFill="1" applyBorder="1" applyAlignment="1">
      <alignment horizontal="justify" vertical="justify"/>
    </xf>
    <xf numFmtId="0" fontId="27" fillId="2" borderId="1" xfId="4" applyNumberFormat="1" applyFont="1" applyFill="1" applyBorder="1" applyAlignment="1">
      <alignment horizontal="justify" vertical="justify"/>
    </xf>
    <xf numFmtId="49" fontId="27" fillId="2" borderId="1" xfId="4" applyNumberFormat="1" applyFont="1" applyFill="1" applyBorder="1" applyAlignment="1">
      <alignment horizontal="justify" vertical="justify"/>
    </xf>
    <xf numFmtId="49" fontId="41" fillId="0" borderId="1" xfId="0" applyNumberFormat="1" applyFont="1" applyBorder="1" applyAlignment="1">
      <alignment horizontal="center"/>
    </xf>
    <xf numFmtId="0" fontId="17" fillId="2" borderId="0" xfId="0" applyFont="1" applyFill="1" applyAlignment="1" applyProtection="1">
      <alignment horizontal="center"/>
    </xf>
    <xf numFmtId="0" fontId="38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3" fontId="22" fillId="5" borderId="1" xfId="0" applyNumberFormat="1" applyFont="1" applyFill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  <protection locked="0"/>
    </xf>
    <xf numFmtId="49" fontId="40" fillId="0" borderId="1" xfId="0" applyNumberFormat="1" applyFont="1" applyBorder="1" applyAlignment="1">
      <alignment horizontal="center"/>
    </xf>
    <xf numFmtId="49" fontId="40" fillId="2" borderId="1" xfId="0" applyNumberFormat="1" applyFont="1" applyFill="1" applyBorder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49" fontId="40" fillId="2" borderId="1" xfId="0" applyNumberFormat="1" applyFont="1" applyFill="1" applyBorder="1" applyAlignment="1">
      <alignment horizontal="center" vertical="justify"/>
    </xf>
    <xf numFmtId="49" fontId="40" fillId="0" borderId="1" xfId="0" applyNumberFormat="1" applyFont="1" applyBorder="1" applyAlignment="1">
      <alignment horizontal="center" vertical="justify"/>
    </xf>
    <xf numFmtId="0" fontId="27" fillId="2" borderId="1" xfId="0" applyFont="1" applyFill="1" applyBorder="1" applyAlignment="1">
      <alignment horizontal="center" vertical="justify"/>
    </xf>
    <xf numFmtId="49" fontId="27" fillId="2" borderId="1" xfId="4" applyNumberFormat="1" applyFont="1" applyFill="1" applyBorder="1" applyAlignment="1">
      <alignment horizontal="center" vertical="justify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6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0" borderId="0" xfId="1" applyNumberFormat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6" xfId="10" applyNumberFormat="1" applyFont="1" applyFill="1" applyBorder="1" applyAlignment="1" applyProtection="1">
      <alignment horizontal="center" vertical="center"/>
    </xf>
    <xf numFmtId="14" fontId="21" fillId="2" borderId="36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center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6" xfId="3" applyFont="1" applyBorder="1" applyAlignment="1" applyProtection="1">
      <alignment horizontal="center" vertical="center"/>
      <protection locked="0"/>
    </xf>
    <xf numFmtId="0" fontId="17" fillId="0" borderId="36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NumberFormat="1" applyFont="1" applyBorder="1" applyAlignment="1" applyProtection="1">
      <alignment horizontal="left" vertical="center"/>
    </xf>
    <xf numFmtId="0" fontId="19" fillId="0" borderId="31" xfId="3" applyFont="1" applyBorder="1" applyAlignment="1">
      <alignment horizontal="center" vertical="center"/>
    </xf>
    <xf numFmtId="0" fontId="17" fillId="2" borderId="0" xfId="12" applyFont="1" applyFill="1" applyAlignment="1" applyProtection="1">
      <alignment horizontal="center" vertical="center"/>
      <protection locked="0"/>
    </xf>
    <xf numFmtId="0" fontId="17" fillId="2" borderId="42" xfId="12" applyFont="1" applyFill="1" applyBorder="1" applyAlignment="1">
      <alignment horizontal="left"/>
    </xf>
    <xf numFmtId="0" fontId="0" fillId="0" borderId="42" xfId="0" applyBorder="1" applyAlignment="1">
      <alignment horizontal="center"/>
    </xf>
    <xf numFmtId="0" fontId="22" fillId="2" borderId="3" xfId="12" applyFont="1" applyFill="1" applyBorder="1" applyAlignment="1">
      <alignment horizontal="left"/>
    </xf>
    <xf numFmtId="0" fontId="17" fillId="2" borderId="43" xfId="12" applyFont="1" applyFill="1" applyBorder="1" applyAlignment="1">
      <alignment horizontal="center"/>
    </xf>
    <xf numFmtId="0" fontId="17" fillId="2" borderId="44" xfId="12" applyFont="1" applyFill="1" applyBorder="1" applyAlignment="1">
      <alignment horizontal="center"/>
    </xf>
    <xf numFmtId="0" fontId="17" fillId="2" borderId="45" xfId="12" applyFont="1" applyFill="1" applyBorder="1" applyAlignment="1">
      <alignment horizontal="center"/>
    </xf>
    <xf numFmtId="0" fontId="17" fillId="2" borderId="0" xfId="12" applyFont="1" applyFill="1" applyAlignment="1">
      <alignment horizontal="left" wrapText="1"/>
    </xf>
    <xf numFmtId="0" fontId="17" fillId="2" borderId="46" xfId="12" applyFont="1" applyFill="1" applyBorder="1" applyAlignment="1" applyProtection="1">
      <alignment horizontal="center"/>
      <protection locked="0"/>
    </xf>
    <xf numFmtId="0" fontId="17" fillId="2" borderId="42" xfId="12" applyFont="1" applyFill="1" applyBorder="1" applyAlignment="1">
      <alignment horizontal="left" wrapText="1"/>
    </xf>
    <xf numFmtId="0" fontId="11" fillId="0" borderId="42" xfId="0" applyFont="1" applyBorder="1" applyAlignment="1">
      <alignment horizontal="center"/>
    </xf>
    <xf numFmtId="0" fontId="17" fillId="2" borderId="42" xfId="12" applyFont="1" applyFill="1" applyBorder="1" applyAlignment="1" applyProtection="1">
      <alignment horizontal="left"/>
    </xf>
    <xf numFmtId="14" fontId="0" fillId="0" borderId="42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2" fillId="5" borderId="0" xfId="12" applyFont="1" applyFill="1" applyAlignment="1" applyProtection="1">
      <alignment horizontal="left" vertical="top"/>
    </xf>
    <xf numFmtId="0" fontId="31" fillId="5" borderId="0" xfId="12" applyFont="1" applyFill="1" applyAlignment="1" applyProtection="1">
      <alignment horizontal="left"/>
    </xf>
    <xf numFmtId="0" fontId="17" fillId="5" borderId="0" xfId="12" applyFont="1" applyFill="1" applyAlignment="1" applyProtection="1">
      <alignment horizontal="left"/>
    </xf>
    <xf numFmtId="0" fontId="11" fillId="5" borderId="0" xfId="3" applyFill="1" applyProtection="1">
      <protection locked="0"/>
    </xf>
    <xf numFmtId="0" fontId="42" fillId="5" borderId="0" xfId="1" applyFont="1" applyFill="1" applyAlignment="1" applyProtection="1">
      <alignment horizontal="right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1" fillId="5" borderId="0" xfId="3" applyFill="1" applyBorder="1" applyProtection="1">
      <protection locked="0"/>
    </xf>
    <xf numFmtId="0" fontId="11" fillId="5" borderId="0" xfId="3" applyFill="1" applyBorder="1" applyAlignment="1" applyProtection="1">
      <alignment horizontal="left"/>
      <protection locked="0"/>
    </xf>
    <xf numFmtId="0" fontId="11" fillId="0" borderId="0" xfId="3" applyFill="1" applyProtection="1"/>
    <xf numFmtId="0" fontId="11" fillId="0" borderId="0" xfId="3" applyFill="1" applyBorder="1" applyProtection="1"/>
    <xf numFmtId="0" fontId="11" fillId="5" borderId="47" xfId="3" applyFill="1" applyBorder="1" applyProtection="1"/>
    <xf numFmtId="0" fontId="11" fillId="5" borderId="1" xfId="3" applyFont="1" applyFill="1" applyBorder="1" applyAlignment="1" applyProtection="1">
      <alignment horizontal="center" vertical="center"/>
    </xf>
    <xf numFmtId="0" fontId="11" fillId="5" borderId="1" xfId="3" applyFill="1" applyBorder="1" applyAlignment="1" applyProtection="1">
      <alignment horizontal="center" vertical="center" wrapText="1"/>
    </xf>
    <xf numFmtId="0" fontId="11" fillId="5" borderId="2" xfId="3" applyFill="1" applyBorder="1" applyAlignment="1" applyProtection="1">
      <alignment horizontal="center" vertical="center" wrapText="1"/>
    </xf>
    <xf numFmtId="0" fontId="11" fillId="5" borderId="1" xfId="3" applyFont="1" applyFill="1" applyBorder="1" applyAlignment="1" applyProtection="1">
      <alignment horizontal="center" vertical="center" wrapText="1"/>
    </xf>
    <xf numFmtId="0" fontId="11" fillId="5" borderId="2" xfId="3" applyFont="1" applyFill="1" applyBorder="1" applyAlignment="1" applyProtection="1">
      <alignment horizontal="center" vertical="center" wrapText="1"/>
    </xf>
    <xf numFmtId="0" fontId="16" fillId="5" borderId="1" xfId="3" applyFont="1" applyFill="1" applyBorder="1" applyAlignment="1" applyProtection="1">
      <alignment horizontal="center" vertical="center"/>
    </xf>
    <xf numFmtId="0" fontId="16" fillId="5" borderId="1" xfId="3" applyFont="1" applyFill="1" applyBorder="1" applyAlignment="1" applyProtection="1">
      <alignment horizontal="center" vertical="center" wrapText="1"/>
    </xf>
    <xf numFmtId="0" fontId="16" fillId="5" borderId="2" xfId="3" applyFont="1" applyFill="1" applyBorder="1" applyAlignment="1" applyProtection="1">
      <alignment horizontal="center" vertical="center" wrapText="1"/>
    </xf>
    <xf numFmtId="0" fontId="11" fillId="0" borderId="1" xfId="3" applyBorder="1" applyProtection="1">
      <protection locked="0"/>
    </xf>
    <xf numFmtId="0" fontId="27" fillId="0" borderId="1" xfId="7" applyFont="1" applyBorder="1" applyAlignment="1" applyProtection="1">
      <alignment wrapText="1"/>
      <protection locked="0"/>
    </xf>
    <xf numFmtId="14" fontId="11" fillId="5" borderId="1" xfId="3" applyNumberFormat="1" applyFill="1" applyBorder="1" applyProtection="1"/>
    <xf numFmtId="0" fontId="11" fillId="0" borderId="1" xfId="3" applyBorder="1" applyAlignment="1" applyProtection="1">
      <alignment horizontal="left" vertical="center"/>
      <protection locked="0"/>
    </xf>
    <xf numFmtId="0" fontId="17" fillId="0" borderId="0" xfId="3" applyFont="1" applyBorder="1" applyProtection="1">
      <protection locked="0"/>
    </xf>
    <xf numFmtId="0" fontId="22" fillId="0" borderId="0" xfId="3" applyFont="1" applyAlignment="1" applyProtection="1">
      <alignment horizontal="left"/>
      <protection locked="0"/>
    </xf>
    <xf numFmtId="0" fontId="17" fillId="0" borderId="0" xfId="3" applyFont="1" applyAlignment="1" applyProtection="1">
      <alignment horizontal="left"/>
      <protection locked="0"/>
    </xf>
    <xf numFmtId="0" fontId="11" fillId="0" borderId="0" xfId="3" applyBorder="1" applyProtection="1">
      <protection locked="0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171450</xdr:rowOff>
    </xdr:from>
    <xdr:to>
      <xdr:col>2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56</xdr:row>
      <xdr:rowOff>171450</xdr:rowOff>
    </xdr:from>
    <xdr:to>
      <xdr:col>1</xdr:col>
      <xdr:colOff>1495425</xdr:colOff>
      <xdr:row>56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56</xdr:row>
      <xdr:rowOff>180975</xdr:rowOff>
    </xdr:from>
    <xdr:to>
      <xdr:col>6</xdr:col>
      <xdr:colOff>219075</xdr:colOff>
      <xdr:row>56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\AppData\Local\Temp\2017%20&#4332;%20&#4312;&#4309;&#4316;&#4312;&#4321;&#4312;%20%20&#4307;&#4308;&#4313;&#4314;&#4304;&#4320;&#4304;&#4330;&#4312;&#4312;&#4321;%20&#4324;&#4317;&#4320;&#4315;&#4308;&#4305;&#43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>
        <row r="4">
          <cell r="D4" t="str">
            <v>პ/პ თავისუფალი საქართველო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showGridLines="0" topLeftCell="A7" zoomScaleNormal="100" zoomScaleSheetLayoutView="100" workbookViewId="0">
      <selection activeCell="D16" sqref="D16"/>
    </sheetView>
  </sheetViews>
  <sheetFormatPr defaultRowHeight="15"/>
  <cols>
    <col min="1" max="1" width="6.28515625" style="253" bestFit="1" customWidth="1"/>
    <col min="2" max="2" width="13.140625" style="253" customWidth="1"/>
    <col min="3" max="3" width="17.85546875" style="253" customWidth="1"/>
    <col min="4" max="4" width="15.140625" style="253" customWidth="1"/>
    <col min="5" max="5" width="24.5703125" style="253" customWidth="1"/>
    <col min="6" max="6" width="16.7109375" style="254" customWidth="1"/>
    <col min="7" max="7" width="21.140625" style="254" customWidth="1"/>
    <col min="8" max="8" width="19.140625" style="254" customWidth="1"/>
    <col min="9" max="9" width="14.28515625" style="253" customWidth="1"/>
    <col min="10" max="10" width="14" style="253" customWidth="1"/>
    <col min="11" max="11" width="13.140625" style="253" bestFit="1" customWidth="1"/>
    <col min="12" max="12" width="15.28515625" style="253" customWidth="1"/>
    <col min="13" max="16384" width="9.140625" style="253"/>
  </cols>
  <sheetData>
    <row r="1" spans="1:12" s="260" customFormat="1">
      <c r="A1" s="327" t="s">
        <v>289</v>
      </c>
      <c r="B1" s="314"/>
      <c r="C1" s="314"/>
      <c r="D1" s="314"/>
      <c r="E1" s="315"/>
      <c r="F1" s="309"/>
      <c r="G1" s="315"/>
      <c r="H1" s="326"/>
      <c r="I1" s="314"/>
      <c r="J1" s="315"/>
      <c r="K1" s="315"/>
      <c r="L1" s="325" t="s">
        <v>97</v>
      </c>
    </row>
    <row r="2" spans="1:12" s="260" customFormat="1">
      <c r="A2" s="324" t="s">
        <v>128</v>
      </c>
      <c r="B2" s="314"/>
      <c r="C2" s="314"/>
      <c r="D2" s="314"/>
      <c r="E2" s="315"/>
      <c r="F2" s="309"/>
      <c r="G2" s="315"/>
      <c r="H2" s="323"/>
      <c r="I2" s="314"/>
      <c r="J2" s="315"/>
      <c r="K2" s="315"/>
      <c r="L2" s="383" t="s">
        <v>520</v>
      </c>
    </row>
    <row r="3" spans="1:12" s="260" customFormat="1">
      <c r="A3" s="322"/>
      <c r="B3" s="314"/>
      <c r="C3" s="321"/>
      <c r="D3" s="320"/>
      <c r="E3" s="315"/>
      <c r="F3" s="319"/>
      <c r="G3" s="315"/>
      <c r="H3" s="315"/>
      <c r="I3" s="309"/>
      <c r="J3" s="314"/>
      <c r="K3" s="314"/>
      <c r="L3" s="313"/>
    </row>
    <row r="4" spans="1:12" s="260" customFormat="1">
      <c r="A4" s="346" t="s">
        <v>257</v>
      </c>
      <c r="B4" s="309"/>
      <c r="C4" s="309"/>
      <c r="D4" s="355"/>
      <c r="E4" s="356"/>
      <c r="F4" s="316"/>
      <c r="G4" s="315"/>
      <c r="H4" s="357"/>
      <c r="I4" s="356"/>
      <c r="J4" s="314"/>
      <c r="K4" s="315"/>
      <c r="L4" s="313"/>
    </row>
    <row r="5" spans="1:12" s="260" customFormat="1" ht="15.75" thickBot="1">
      <c r="A5" s="358" t="s">
        <v>477</v>
      </c>
      <c r="B5" s="315"/>
      <c r="C5" s="318"/>
      <c r="D5" s="317"/>
      <c r="E5" s="315"/>
      <c r="F5" s="316"/>
      <c r="G5" s="316"/>
      <c r="H5" s="316"/>
      <c r="I5" s="315"/>
      <c r="J5" s="314"/>
      <c r="K5" s="314"/>
      <c r="L5" s="313"/>
    </row>
    <row r="6" spans="1:12" ht="15.75" thickBot="1">
      <c r="A6" s="312"/>
      <c r="B6" s="311"/>
      <c r="C6" s="310"/>
      <c r="D6" s="310"/>
      <c r="E6" s="310"/>
      <c r="F6" s="309"/>
      <c r="G6" s="309"/>
      <c r="H6" s="309"/>
      <c r="I6" s="526" t="s">
        <v>405</v>
      </c>
      <c r="J6" s="527"/>
      <c r="K6" s="528"/>
      <c r="L6" s="308"/>
    </row>
    <row r="7" spans="1:12" s="296" customFormat="1" ht="51.75" thickBot="1">
      <c r="A7" s="307" t="s">
        <v>64</v>
      </c>
      <c r="B7" s="306" t="s">
        <v>129</v>
      </c>
      <c r="C7" s="306" t="s">
        <v>404</v>
      </c>
      <c r="D7" s="305" t="s">
        <v>263</v>
      </c>
      <c r="E7" s="304" t="s">
        <v>403</v>
      </c>
      <c r="F7" s="303" t="s">
        <v>402</v>
      </c>
      <c r="G7" s="302" t="s">
        <v>216</v>
      </c>
      <c r="H7" s="301" t="s">
        <v>213</v>
      </c>
      <c r="I7" s="300" t="s">
        <v>401</v>
      </c>
      <c r="J7" s="299" t="s">
        <v>260</v>
      </c>
      <c r="K7" s="298" t="s">
        <v>217</v>
      </c>
      <c r="L7" s="297" t="s">
        <v>218</v>
      </c>
    </row>
    <row r="8" spans="1:12" s="290" customFormat="1" ht="15.75" thickBot="1">
      <c r="A8" s="294">
        <v>1</v>
      </c>
      <c r="B8" s="293">
        <v>2</v>
      </c>
      <c r="C8" s="295">
        <v>3</v>
      </c>
      <c r="D8" s="295">
        <v>4</v>
      </c>
      <c r="E8" s="294">
        <v>5</v>
      </c>
      <c r="F8" s="293">
        <v>6</v>
      </c>
      <c r="G8" s="295">
        <v>7</v>
      </c>
      <c r="H8" s="293">
        <v>8</v>
      </c>
      <c r="I8" s="294">
        <v>9</v>
      </c>
      <c r="J8" s="293">
        <v>10</v>
      </c>
      <c r="K8" s="292">
        <v>11</v>
      </c>
      <c r="L8" s="291">
        <v>12</v>
      </c>
    </row>
    <row r="9" spans="1:12" ht="25.5">
      <c r="A9" s="289">
        <v>1</v>
      </c>
      <c r="B9" s="280" t="s">
        <v>523</v>
      </c>
      <c r="C9" s="279" t="s">
        <v>513</v>
      </c>
      <c r="D9" s="288">
        <v>500</v>
      </c>
      <c r="E9" s="287" t="s">
        <v>514</v>
      </c>
      <c r="F9" s="276" t="s">
        <v>515</v>
      </c>
      <c r="G9" s="286" t="s">
        <v>519</v>
      </c>
      <c r="H9" s="286" t="s">
        <v>516</v>
      </c>
      <c r="I9" s="285"/>
      <c r="J9" s="284"/>
      <c r="K9" s="283"/>
      <c r="L9" s="282"/>
    </row>
    <row r="10" spans="1:12" ht="25.5">
      <c r="A10" s="281"/>
      <c r="B10" s="280" t="s">
        <v>521</v>
      </c>
      <c r="C10" s="279" t="s">
        <v>513</v>
      </c>
      <c r="D10" s="278">
        <v>1500</v>
      </c>
      <c r="E10" s="287" t="s">
        <v>514</v>
      </c>
      <c r="F10" s="276" t="s">
        <v>515</v>
      </c>
      <c r="G10" s="286" t="s">
        <v>522</v>
      </c>
      <c r="H10" s="286" t="s">
        <v>516</v>
      </c>
      <c r="I10" s="275"/>
      <c r="J10" s="274"/>
      <c r="K10" s="273"/>
      <c r="L10" s="272"/>
    </row>
    <row r="11" spans="1:12" ht="25.5">
      <c r="A11" s="281"/>
      <c r="B11" s="280" t="s">
        <v>521</v>
      </c>
      <c r="C11" s="279" t="s">
        <v>513</v>
      </c>
      <c r="D11" s="278">
        <v>500</v>
      </c>
      <c r="E11" s="287" t="s">
        <v>514</v>
      </c>
      <c r="F11" s="276" t="s">
        <v>515</v>
      </c>
      <c r="G11" s="286" t="s">
        <v>522</v>
      </c>
      <c r="H11" s="286" t="s">
        <v>516</v>
      </c>
      <c r="I11" s="275"/>
      <c r="J11" s="274"/>
      <c r="K11" s="273"/>
      <c r="L11" s="272"/>
    </row>
    <row r="12" spans="1:12" ht="25.5">
      <c r="A12" s="281"/>
      <c r="B12" s="280" t="s">
        <v>524</v>
      </c>
      <c r="C12" s="279" t="s">
        <v>513</v>
      </c>
      <c r="D12" s="288">
        <v>1350</v>
      </c>
      <c r="E12" s="287" t="s">
        <v>514</v>
      </c>
      <c r="F12" s="276" t="s">
        <v>515</v>
      </c>
      <c r="G12" s="286" t="s">
        <v>519</v>
      </c>
      <c r="H12" s="286" t="s">
        <v>516</v>
      </c>
      <c r="I12" s="275"/>
      <c r="J12" s="274"/>
      <c r="K12" s="273"/>
      <c r="L12" s="272"/>
    </row>
    <row r="13" spans="1:12">
      <c r="A13" s="281"/>
      <c r="B13" s="280"/>
      <c r="C13" s="279"/>
      <c r="D13" s="278"/>
      <c r="E13" s="287"/>
      <c r="F13" s="276"/>
      <c r="G13" s="286"/>
      <c r="H13" s="286"/>
      <c r="I13" s="275"/>
      <c r="J13" s="274"/>
      <c r="K13" s="273"/>
      <c r="L13" s="272"/>
    </row>
    <row r="14" spans="1:12">
      <c r="A14" s="281"/>
      <c r="B14" s="280"/>
      <c r="C14" s="279"/>
      <c r="D14" s="288"/>
      <c r="E14" s="287"/>
      <c r="F14" s="276"/>
      <c r="G14" s="286"/>
      <c r="H14" s="286"/>
      <c r="I14" s="275"/>
      <c r="J14" s="274"/>
      <c r="K14" s="273"/>
      <c r="L14" s="272"/>
    </row>
    <row r="15" spans="1:12">
      <c r="A15" s="281"/>
      <c r="B15" s="280"/>
      <c r="C15" s="279"/>
      <c r="D15" s="278"/>
      <c r="E15" s="287"/>
      <c r="F15" s="276"/>
      <c r="G15" s="286"/>
      <c r="H15" s="286"/>
      <c r="I15" s="275"/>
      <c r="J15" s="274"/>
      <c r="K15" s="273"/>
      <c r="L15" s="272"/>
    </row>
    <row r="16" spans="1:12">
      <c r="A16" s="281"/>
      <c r="B16" s="280"/>
      <c r="C16" s="279"/>
      <c r="D16" s="288"/>
      <c r="E16" s="287"/>
      <c r="F16" s="276"/>
      <c r="G16" s="286"/>
      <c r="H16" s="286"/>
      <c r="I16" s="275"/>
      <c r="J16" s="274"/>
      <c r="K16" s="273"/>
      <c r="L16" s="272"/>
    </row>
    <row r="17" spans="1:12">
      <c r="A17" s="281"/>
      <c r="B17" s="280"/>
      <c r="C17" s="279"/>
      <c r="D17" s="278"/>
      <c r="E17" s="287"/>
      <c r="F17" s="276"/>
      <c r="G17" s="286"/>
      <c r="H17" s="286"/>
      <c r="I17" s="275"/>
      <c r="J17" s="274"/>
      <c r="K17" s="273"/>
      <c r="L17" s="272"/>
    </row>
    <row r="18" spans="1:12">
      <c r="A18" s="281"/>
      <c r="B18" s="280"/>
      <c r="C18" s="279"/>
      <c r="D18" s="278"/>
      <c r="E18" s="287"/>
      <c r="F18" s="276"/>
      <c r="G18" s="286"/>
      <c r="H18" s="286"/>
      <c r="I18" s="275"/>
      <c r="J18" s="274"/>
      <c r="K18" s="273"/>
      <c r="L18" s="272"/>
    </row>
    <row r="19" spans="1:12">
      <c r="A19" s="281"/>
      <c r="B19" s="280"/>
      <c r="C19" s="279"/>
      <c r="D19" s="278"/>
      <c r="E19" s="287"/>
      <c r="F19" s="276"/>
      <c r="G19" s="286"/>
      <c r="H19" s="286"/>
      <c r="I19" s="275"/>
      <c r="J19" s="274"/>
      <c r="K19" s="273"/>
      <c r="L19" s="272"/>
    </row>
    <row r="20" spans="1:12">
      <c r="A20" s="281"/>
      <c r="B20" s="280"/>
      <c r="C20" s="279"/>
      <c r="D20" s="288"/>
      <c r="E20" s="287"/>
      <c r="F20" s="276"/>
      <c r="G20" s="286"/>
      <c r="H20" s="286"/>
      <c r="I20" s="275"/>
      <c r="J20" s="274"/>
      <c r="K20" s="273"/>
      <c r="L20" s="272"/>
    </row>
    <row r="21" spans="1:12">
      <c r="A21" s="281"/>
      <c r="B21" s="280"/>
      <c r="C21" s="279"/>
      <c r="D21" s="278"/>
      <c r="E21" s="287"/>
      <c r="F21" s="276"/>
      <c r="G21" s="286"/>
      <c r="H21" s="286"/>
      <c r="I21" s="275"/>
      <c r="J21" s="274"/>
      <c r="K21" s="273"/>
      <c r="L21" s="272"/>
    </row>
    <row r="22" spans="1:12">
      <c r="A22" s="281"/>
      <c r="B22" s="280"/>
      <c r="C22" s="279"/>
      <c r="D22" s="278"/>
      <c r="E22" s="287"/>
      <c r="F22" s="276"/>
      <c r="G22" s="286"/>
      <c r="H22" s="286"/>
      <c r="I22" s="275"/>
      <c r="J22" s="274"/>
      <c r="K22" s="273"/>
      <c r="L22" s="272"/>
    </row>
    <row r="23" spans="1:12">
      <c r="A23" s="281"/>
      <c r="B23" s="280"/>
      <c r="C23" s="279"/>
      <c r="D23" s="278"/>
      <c r="E23" s="287"/>
      <c r="F23" s="276"/>
      <c r="G23" s="286"/>
      <c r="H23" s="286"/>
      <c r="I23" s="275"/>
      <c r="J23" s="274"/>
      <c r="K23" s="273"/>
      <c r="L23" s="272"/>
    </row>
    <row r="24" spans="1:12">
      <c r="A24" s="281"/>
      <c r="B24" s="280"/>
      <c r="C24" s="279"/>
      <c r="D24" s="278"/>
      <c r="E24" s="287"/>
      <c r="F24" s="276"/>
      <c r="G24" s="286"/>
      <c r="H24" s="286"/>
      <c r="I24" s="275"/>
      <c r="J24" s="274"/>
      <c r="K24" s="273"/>
      <c r="L24" s="272"/>
    </row>
    <row r="25" spans="1:12">
      <c r="A25" s="281"/>
      <c r="B25" s="280"/>
      <c r="C25" s="279"/>
      <c r="D25" s="278"/>
      <c r="E25" s="277"/>
      <c r="F25" s="276"/>
      <c r="G25" s="286"/>
      <c r="H25" s="276"/>
      <c r="I25" s="275"/>
      <c r="J25" s="274"/>
      <c r="K25" s="273"/>
      <c r="L25" s="272"/>
    </row>
    <row r="26" spans="1:12">
      <c r="A26" s="281"/>
      <c r="B26" s="280"/>
      <c r="C26" s="279"/>
      <c r="D26" s="278"/>
      <c r="E26" s="277"/>
      <c r="F26" s="276"/>
      <c r="G26" s="286"/>
      <c r="H26" s="276"/>
      <c r="I26" s="275"/>
      <c r="J26" s="274"/>
      <c r="K26" s="273"/>
      <c r="L26" s="272"/>
    </row>
    <row r="27" spans="1:12">
      <c r="A27" s="281"/>
      <c r="B27" s="280"/>
      <c r="C27" s="279"/>
      <c r="D27" s="278"/>
      <c r="E27" s="277"/>
      <c r="F27" s="276"/>
      <c r="G27" s="276"/>
      <c r="H27" s="276"/>
      <c r="I27" s="275"/>
      <c r="J27" s="274"/>
      <c r="K27" s="273"/>
      <c r="L27" s="272"/>
    </row>
    <row r="28" spans="1:12" ht="15.75" thickBot="1">
      <c r="A28" s="271" t="s">
        <v>259</v>
      </c>
      <c r="B28" s="270"/>
      <c r="C28" s="269"/>
      <c r="D28" s="268">
        <f>SUM(D9:D27)</f>
        <v>3850</v>
      </c>
      <c r="E28" s="267"/>
      <c r="F28" s="266"/>
      <c r="G28" s="266"/>
      <c r="H28" s="266"/>
      <c r="I28" s="265"/>
      <c r="J28" s="264"/>
      <c r="K28" s="263"/>
      <c r="L28" s="262"/>
    </row>
    <row r="29" spans="1:12" s="260" customFormat="1">
      <c r="A29" s="525" t="s">
        <v>375</v>
      </c>
      <c r="B29" s="525"/>
      <c r="C29" s="525"/>
      <c r="D29" s="525"/>
      <c r="E29" s="525"/>
      <c r="F29" s="525"/>
      <c r="G29" s="525"/>
      <c r="H29" s="525"/>
      <c r="I29" s="525"/>
      <c r="J29" s="525"/>
      <c r="K29" s="525"/>
      <c r="L29" s="525"/>
    </row>
    <row r="30" spans="1:12" s="261" customFormat="1" ht="12.75">
      <c r="A30" s="525" t="s">
        <v>400</v>
      </c>
      <c r="B30" s="525"/>
      <c r="C30" s="525"/>
      <c r="D30" s="525"/>
      <c r="E30" s="525"/>
      <c r="F30" s="525"/>
      <c r="G30" s="525"/>
      <c r="H30" s="525"/>
      <c r="I30" s="525"/>
      <c r="J30" s="525"/>
      <c r="K30" s="525"/>
      <c r="L30" s="525"/>
    </row>
    <row r="31" spans="1:12" s="261" customFormat="1" ht="12.75">
      <c r="A31" s="525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5"/>
    </row>
    <row r="32" spans="1:12" s="260" customFormat="1">
      <c r="A32" s="525" t="s">
        <v>399</v>
      </c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L32" s="525"/>
    </row>
    <row r="33" spans="1:12" s="260" customFormat="1">
      <c r="A33" s="525"/>
      <c r="B33" s="525"/>
      <c r="C33" s="525"/>
      <c r="D33" s="525"/>
      <c r="E33" s="525"/>
      <c r="F33" s="525"/>
      <c r="G33" s="525"/>
      <c r="H33" s="525"/>
      <c r="I33" s="525"/>
      <c r="J33" s="525"/>
      <c r="K33" s="525"/>
      <c r="L33" s="525"/>
    </row>
    <row r="34" spans="1:12" s="260" customFormat="1">
      <c r="A34" s="525" t="s">
        <v>398</v>
      </c>
      <c r="B34" s="525"/>
      <c r="C34" s="525"/>
      <c r="D34" s="525"/>
      <c r="E34" s="525"/>
      <c r="F34" s="525"/>
      <c r="G34" s="525"/>
      <c r="H34" s="525"/>
      <c r="I34" s="525"/>
      <c r="J34" s="525"/>
      <c r="K34" s="525"/>
      <c r="L34" s="525"/>
    </row>
    <row r="35" spans="1:12" s="258" customFormat="1">
      <c r="A35" s="531" t="s">
        <v>96</v>
      </c>
      <c r="B35" s="531"/>
      <c r="C35" s="257"/>
      <c r="D35" s="256"/>
      <c r="E35" s="257"/>
      <c r="F35" s="257"/>
      <c r="G35" s="256"/>
      <c r="H35" s="257"/>
      <c r="I35" s="257"/>
      <c r="J35" s="256"/>
      <c r="K35" s="257"/>
      <c r="L35" s="256"/>
    </row>
    <row r="36" spans="1:12" s="258" customFormat="1" ht="15" customHeight="1">
      <c r="A36" s="257"/>
      <c r="B36" s="256"/>
      <c r="C36" s="524" t="s">
        <v>251</v>
      </c>
      <c r="D36" s="524"/>
      <c r="E36" s="524"/>
      <c r="F36" s="257"/>
      <c r="G36" s="256"/>
      <c r="H36" s="529" t="s">
        <v>397</v>
      </c>
      <c r="I36" s="259"/>
      <c r="J36" s="256"/>
      <c r="K36" s="257"/>
      <c r="L36" s="256"/>
    </row>
    <row r="37" spans="1:12" s="258" customFormat="1">
      <c r="A37" s="257"/>
      <c r="B37" s="256"/>
      <c r="C37" s="257"/>
      <c r="D37" s="256"/>
      <c r="E37" s="257"/>
      <c r="F37" s="257"/>
      <c r="G37" s="256"/>
      <c r="H37" s="530"/>
      <c r="I37" s="259"/>
      <c r="J37" s="256"/>
      <c r="K37" s="257"/>
      <c r="L37" s="256"/>
    </row>
    <row r="38" spans="1:12" s="255" customFormat="1">
      <c r="A38" s="257"/>
      <c r="B38" s="256"/>
      <c r="C38" s="524" t="s">
        <v>127</v>
      </c>
      <c r="D38" s="524"/>
      <c r="E38" s="524"/>
      <c r="F38" s="257"/>
      <c r="G38" s="256"/>
      <c r="H38" s="257"/>
      <c r="I38" s="257"/>
      <c r="J38" s="256"/>
      <c r="K38" s="257"/>
      <c r="L38" s="256"/>
    </row>
    <row r="39" spans="1:12" s="255" customFormat="1">
      <c r="E39" s="253"/>
    </row>
    <row r="40" spans="1:12" s="255" customFormat="1">
      <c r="E40" s="253"/>
    </row>
    <row r="41" spans="1:12" s="255" customFormat="1">
      <c r="E41" s="253"/>
    </row>
    <row r="42" spans="1:12" s="255" customFormat="1">
      <c r="E42" s="253"/>
    </row>
    <row r="43" spans="1:12" s="255" customFormat="1"/>
  </sheetData>
  <mergeCells count="9">
    <mergeCell ref="C38:E38"/>
    <mergeCell ref="A30:L31"/>
    <mergeCell ref="A32:L33"/>
    <mergeCell ref="A34:L34"/>
    <mergeCell ref="I6:K6"/>
    <mergeCell ref="H36:H37"/>
    <mergeCell ref="A35:B35"/>
    <mergeCell ref="A29:L29"/>
    <mergeCell ref="C36:E3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8"/>
  <sheetViews>
    <sheetView view="pageBreakPreview" zoomScale="80" zoomScaleSheetLayoutView="80" workbookViewId="0">
      <selection activeCell="J22" sqref="J22"/>
    </sheetView>
  </sheetViews>
  <sheetFormatPr defaultRowHeight="12.75"/>
  <cols>
    <col min="1" max="1" width="5.42578125" style="179" customWidth="1"/>
    <col min="2" max="2" width="20" style="179" customWidth="1"/>
    <col min="3" max="3" width="27.5703125" style="179" customWidth="1"/>
    <col min="4" max="4" width="19.28515625" style="179" customWidth="1"/>
    <col min="5" max="5" width="16.85546875" style="179" customWidth="1"/>
    <col min="6" max="6" width="18.140625" style="179" customWidth="1"/>
    <col min="7" max="7" width="17" style="179" customWidth="1"/>
    <col min="8" max="8" width="13.7109375" style="179" customWidth="1"/>
    <col min="9" max="9" width="19.42578125" style="179" bestFit="1" customWidth="1"/>
    <col min="10" max="10" width="18.5703125" style="179" bestFit="1" customWidth="1"/>
    <col min="11" max="11" width="16.7109375" style="179" customWidth="1"/>
    <col min="12" max="12" width="17.7109375" style="179" customWidth="1"/>
    <col min="13" max="13" width="12.85546875" style="179" customWidth="1"/>
    <col min="14" max="16384" width="9.140625" style="179"/>
  </cols>
  <sheetData>
    <row r="2" spans="1:13" ht="15">
      <c r="A2" s="539" t="s">
        <v>412</v>
      </c>
      <c r="B2" s="539"/>
      <c r="C2" s="539"/>
      <c r="D2" s="539"/>
      <c r="E2" s="539"/>
      <c r="F2" s="330"/>
      <c r="G2" s="76"/>
      <c r="H2" s="76"/>
      <c r="I2" s="76"/>
      <c r="J2" s="76"/>
      <c r="K2" s="251"/>
      <c r="L2" s="252"/>
      <c r="M2" s="252" t="s">
        <v>97</v>
      </c>
    </row>
    <row r="3" spans="1:13" ht="15">
      <c r="A3" s="75" t="s">
        <v>128</v>
      </c>
      <c r="B3" s="75"/>
      <c r="C3" s="73"/>
      <c r="D3" s="76"/>
      <c r="E3" s="76"/>
      <c r="F3" s="76"/>
      <c r="G3" s="76"/>
      <c r="H3" s="76"/>
      <c r="I3" s="76"/>
      <c r="J3" s="76"/>
      <c r="K3" s="251"/>
      <c r="L3" s="537" t="str">
        <f>'ფორმა N1'!L2</f>
        <v>10/04/2019-30/04/2019</v>
      </c>
      <c r="M3" s="537"/>
    </row>
    <row r="4" spans="1:13" ht="15">
      <c r="A4" s="75"/>
      <c r="B4" s="75"/>
      <c r="C4" s="75"/>
      <c r="D4" s="73"/>
      <c r="E4" s="73"/>
      <c r="F4" s="73"/>
      <c r="G4" s="73"/>
      <c r="H4" s="73"/>
      <c r="I4" s="73"/>
      <c r="J4" s="73"/>
      <c r="K4" s="251"/>
      <c r="L4" s="251"/>
      <c r="M4" s="251"/>
    </row>
    <row r="5" spans="1:13" ht="15">
      <c r="A5" s="76" t="s">
        <v>257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>
      <c r="A6" s="79" t="str">
        <f>'ფორმა N1'!A5</f>
        <v>პ/გ "თავისუფალი საქართველო"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>
      <c r="A8" s="250"/>
      <c r="B8" s="354"/>
      <c r="C8" s="250"/>
      <c r="D8" s="250"/>
      <c r="E8" s="250"/>
      <c r="F8" s="250"/>
      <c r="G8" s="250"/>
      <c r="H8" s="250"/>
      <c r="I8" s="250"/>
      <c r="J8" s="250"/>
      <c r="K8" s="77"/>
      <c r="L8" s="77"/>
      <c r="M8" s="77"/>
    </row>
    <row r="9" spans="1:13" ht="45">
      <c r="A9" s="89" t="s">
        <v>64</v>
      </c>
      <c r="B9" s="89" t="s">
        <v>475</v>
      </c>
      <c r="C9" s="89" t="s">
        <v>413</v>
      </c>
      <c r="D9" s="89" t="s">
        <v>414</v>
      </c>
      <c r="E9" s="89" t="s">
        <v>415</v>
      </c>
      <c r="F9" s="89" t="s">
        <v>416</v>
      </c>
      <c r="G9" s="89" t="s">
        <v>417</v>
      </c>
      <c r="H9" s="89" t="s">
        <v>418</v>
      </c>
      <c r="I9" s="89" t="s">
        <v>419</v>
      </c>
      <c r="J9" s="89" t="s">
        <v>420</v>
      </c>
      <c r="K9" s="89" t="s">
        <v>421</v>
      </c>
      <c r="L9" s="89" t="s">
        <v>422</v>
      </c>
      <c r="M9" s="89" t="s">
        <v>299</v>
      </c>
    </row>
    <row r="10" spans="1:13" ht="30">
      <c r="A10" s="97">
        <v>1</v>
      </c>
      <c r="B10" s="436" t="s">
        <v>607</v>
      </c>
      <c r="C10" s="331" t="s">
        <v>512</v>
      </c>
      <c r="D10" s="97" t="s">
        <v>518</v>
      </c>
      <c r="E10" s="97" t="s">
        <v>608</v>
      </c>
      <c r="F10" s="411" t="s">
        <v>496</v>
      </c>
      <c r="G10" s="97"/>
      <c r="H10" s="97"/>
      <c r="I10" s="97"/>
      <c r="J10" s="97"/>
      <c r="K10" s="437"/>
      <c r="L10" s="412">
        <v>149.74</v>
      </c>
      <c r="M10" s="97"/>
    </row>
    <row r="11" spans="1:13" ht="30">
      <c r="A11" s="97">
        <v>2</v>
      </c>
      <c r="B11" s="436" t="s">
        <v>609</v>
      </c>
      <c r="C11" s="331" t="s">
        <v>512</v>
      </c>
      <c r="D11" s="97" t="s">
        <v>518</v>
      </c>
      <c r="E11" s="97" t="s">
        <v>610</v>
      </c>
      <c r="F11" s="97" t="s">
        <v>496</v>
      </c>
      <c r="G11" s="97"/>
      <c r="H11" s="97"/>
      <c r="I11" s="97"/>
      <c r="J11" s="97"/>
      <c r="K11" s="437"/>
      <c r="L11" s="412">
        <v>202.38</v>
      </c>
      <c r="M11" s="97"/>
    </row>
    <row r="12" spans="1:13" ht="30">
      <c r="A12" s="97">
        <v>3</v>
      </c>
      <c r="B12" s="436" t="s">
        <v>588</v>
      </c>
      <c r="C12" s="331" t="s">
        <v>589</v>
      </c>
      <c r="D12" s="411" t="s">
        <v>590</v>
      </c>
      <c r="E12" s="97"/>
      <c r="F12" s="97" t="s">
        <v>496</v>
      </c>
      <c r="G12" s="97"/>
      <c r="H12" s="97"/>
      <c r="I12" s="97" t="s">
        <v>597</v>
      </c>
      <c r="J12" s="97"/>
      <c r="K12" s="437"/>
      <c r="L12" s="412">
        <v>660</v>
      </c>
      <c r="M12" s="86"/>
    </row>
    <row r="13" spans="1:13" ht="30">
      <c r="A13" s="97">
        <v>4</v>
      </c>
      <c r="B13" s="407" t="s">
        <v>593</v>
      </c>
      <c r="C13" s="331" t="s">
        <v>594</v>
      </c>
      <c r="D13" s="97" t="s">
        <v>595</v>
      </c>
      <c r="E13" s="97"/>
      <c r="F13" s="97" t="s">
        <v>496</v>
      </c>
      <c r="G13" s="97"/>
      <c r="H13" s="97"/>
      <c r="I13" s="97" t="s">
        <v>596</v>
      </c>
      <c r="J13" s="97"/>
      <c r="K13" s="412"/>
      <c r="L13" s="4">
        <v>130</v>
      </c>
      <c r="M13" s="86"/>
    </row>
    <row r="14" spans="1:13" ht="15">
      <c r="A14" s="97">
        <v>5</v>
      </c>
      <c r="B14" s="407"/>
      <c r="C14" s="331"/>
      <c r="D14" s="97"/>
      <c r="E14" s="97"/>
      <c r="F14" s="97"/>
      <c r="G14" s="97"/>
      <c r="H14" s="97"/>
      <c r="I14" s="97"/>
      <c r="J14" s="97"/>
      <c r="K14" s="412"/>
      <c r="L14" s="4"/>
      <c r="M14" s="86"/>
    </row>
    <row r="15" spans="1:13" ht="15">
      <c r="A15" s="97">
        <v>6</v>
      </c>
      <c r="B15" s="436"/>
      <c r="C15" s="331"/>
      <c r="D15" s="411"/>
      <c r="E15" s="97"/>
      <c r="F15" s="97"/>
      <c r="G15" s="86"/>
      <c r="H15" s="86"/>
      <c r="I15" s="86"/>
      <c r="J15" s="86"/>
      <c r="K15" s="412"/>
      <c r="L15" s="4"/>
      <c r="M15" s="86"/>
    </row>
    <row r="16" spans="1:13" ht="15">
      <c r="A16" s="97">
        <v>7</v>
      </c>
      <c r="B16" s="407"/>
      <c r="C16" s="331"/>
      <c r="D16" s="86"/>
      <c r="E16" s="86"/>
      <c r="F16" s="86"/>
      <c r="G16" s="86"/>
      <c r="H16" s="86"/>
      <c r="I16" s="86"/>
      <c r="J16" s="86"/>
      <c r="K16" s="4"/>
      <c r="L16" s="4"/>
      <c r="M16" s="86"/>
    </row>
    <row r="17" spans="1:13" ht="15">
      <c r="A17" s="97">
        <v>8</v>
      </c>
      <c r="B17" s="407"/>
      <c r="C17" s="331"/>
      <c r="D17" s="86"/>
      <c r="E17" s="86"/>
      <c r="F17" s="86"/>
      <c r="G17" s="86"/>
      <c r="H17" s="86"/>
      <c r="I17" s="86"/>
      <c r="J17" s="86"/>
      <c r="K17" s="4"/>
      <c r="L17" s="4"/>
      <c r="M17" s="86"/>
    </row>
    <row r="18" spans="1:13" ht="15">
      <c r="A18" s="97">
        <v>9</v>
      </c>
      <c r="B18" s="407"/>
      <c r="C18" s="331"/>
      <c r="D18" s="86"/>
      <c r="E18" s="86"/>
      <c r="F18" s="86"/>
      <c r="G18" s="86"/>
      <c r="H18" s="86"/>
      <c r="I18" s="86"/>
      <c r="J18" s="86"/>
      <c r="K18" s="4"/>
      <c r="L18" s="4"/>
      <c r="M18" s="86"/>
    </row>
    <row r="19" spans="1:13" ht="15">
      <c r="A19" s="97">
        <v>10</v>
      </c>
      <c r="B19" s="407"/>
      <c r="C19" s="331"/>
      <c r="D19" s="86"/>
      <c r="E19" s="86"/>
      <c r="F19" s="86"/>
      <c r="G19" s="86"/>
      <c r="H19" s="86"/>
      <c r="I19" s="86"/>
      <c r="J19" s="86"/>
      <c r="K19" s="4"/>
      <c r="L19" s="4"/>
      <c r="M19" s="86"/>
    </row>
    <row r="20" spans="1:13" ht="15">
      <c r="A20" s="97">
        <v>11</v>
      </c>
      <c r="B20" s="407"/>
      <c r="C20" s="331"/>
      <c r="D20" s="86"/>
      <c r="E20" s="86"/>
      <c r="F20" s="86"/>
      <c r="G20" s="86"/>
      <c r="H20" s="86"/>
      <c r="I20" s="86"/>
      <c r="J20" s="86"/>
      <c r="K20" s="4"/>
      <c r="L20" s="4"/>
      <c r="M20" s="86"/>
    </row>
    <row r="21" spans="1:13" ht="15">
      <c r="A21" s="97">
        <v>12</v>
      </c>
      <c r="B21" s="407"/>
      <c r="C21" s="331"/>
      <c r="D21" s="86"/>
      <c r="E21" s="86"/>
      <c r="F21" s="86"/>
      <c r="G21" s="86"/>
      <c r="H21" s="86"/>
      <c r="I21" s="86"/>
      <c r="J21" s="86"/>
      <c r="K21" s="4"/>
      <c r="L21" s="4"/>
      <c r="M21" s="86"/>
    </row>
    <row r="22" spans="1:13" ht="15">
      <c r="A22" s="97">
        <v>13</v>
      </c>
      <c r="B22" s="407"/>
      <c r="C22" s="331"/>
      <c r="D22" s="86"/>
      <c r="E22" s="86"/>
      <c r="F22" s="86"/>
      <c r="G22" s="86"/>
      <c r="H22" s="86"/>
      <c r="I22" s="86"/>
      <c r="J22" s="86"/>
      <c r="K22" s="4"/>
      <c r="L22" s="4"/>
      <c r="M22" s="86"/>
    </row>
    <row r="23" spans="1:13" ht="15">
      <c r="A23" s="97">
        <v>14</v>
      </c>
      <c r="B23" s="407"/>
      <c r="C23" s="331"/>
      <c r="D23" s="86"/>
      <c r="E23" s="86"/>
      <c r="F23" s="86"/>
      <c r="G23" s="86"/>
      <c r="H23" s="86"/>
      <c r="I23" s="86"/>
      <c r="J23" s="86"/>
      <c r="K23" s="4"/>
      <c r="L23" s="4"/>
      <c r="M23" s="86"/>
    </row>
    <row r="24" spans="1:13" ht="15">
      <c r="A24" s="97">
        <v>15</v>
      </c>
      <c r="B24" s="407"/>
      <c r="C24" s="331"/>
      <c r="D24" s="86"/>
      <c r="E24" s="86"/>
      <c r="F24" s="86"/>
      <c r="G24" s="86"/>
      <c r="H24" s="86"/>
      <c r="I24" s="86"/>
      <c r="J24" s="86"/>
      <c r="K24" s="4"/>
      <c r="L24" s="4"/>
      <c r="M24" s="86"/>
    </row>
    <row r="25" spans="1:13" ht="15">
      <c r="A25" s="97">
        <v>16</v>
      </c>
      <c r="B25" s="407"/>
      <c r="C25" s="331"/>
      <c r="D25" s="86"/>
      <c r="E25" s="86"/>
      <c r="F25" s="86"/>
      <c r="G25" s="86"/>
      <c r="H25" s="86"/>
      <c r="I25" s="86"/>
      <c r="J25" s="86"/>
      <c r="K25" s="4"/>
      <c r="L25" s="4"/>
      <c r="M25" s="86"/>
    </row>
    <row r="26" spans="1:13" ht="15">
      <c r="A26" s="97">
        <v>17</v>
      </c>
      <c r="B26" s="407"/>
      <c r="C26" s="331"/>
      <c r="D26" s="86"/>
      <c r="E26" s="86"/>
      <c r="F26" s="86"/>
      <c r="G26" s="86"/>
      <c r="H26" s="86"/>
      <c r="I26" s="86"/>
      <c r="J26" s="86"/>
      <c r="K26" s="4"/>
      <c r="L26" s="4"/>
      <c r="M26" s="86"/>
    </row>
    <row r="27" spans="1:13" ht="15">
      <c r="A27" s="97">
        <v>18</v>
      </c>
      <c r="B27" s="407"/>
      <c r="C27" s="331"/>
      <c r="D27" s="86"/>
      <c r="E27" s="86"/>
      <c r="F27" s="86"/>
      <c r="G27" s="86"/>
      <c r="H27" s="86"/>
      <c r="I27" s="86"/>
      <c r="J27" s="86"/>
      <c r="K27" s="4"/>
      <c r="L27" s="4"/>
      <c r="M27" s="86"/>
    </row>
    <row r="28" spans="1:13" ht="15">
      <c r="A28" s="97">
        <v>19</v>
      </c>
      <c r="B28" s="407"/>
      <c r="C28" s="331"/>
      <c r="D28" s="86"/>
      <c r="E28" s="86"/>
      <c r="F28" s="86"/>
      <c r="G28" s="86"/>
      <c r="H28" s="86"/>
      <c r="I28" s="86"/>
      <c r="J28" s="86"/>
      <c r="K28" s="4"/>
      <c r="L28" s="4"/>
      <c r="M28" s="86"/>
    </row>
    <row r="29" spans="1:13" ht="15">
      <c r="A29" s="97">
        <v>20</v>
      </c>
      <c r="B29" s="407"/>
      <c r="C29" s="331"/>
      <c r="D29" s="86"/>
      <c r="E29" s="86"/>
      <c r="F29" s="86"/>
      <c r="G29" s="86"/>
      <c r="H29" s="86"/>
      <c r="I29" s="86"/>
      <c r="J29" s="86"/>
      <c r="K29" s="4"/>
      <c r="L29" s="4"/>
      <c r="M29" s="86"/>
    </row>
    <row r="30" spans="1:13" ht="15">
      <c r="A30" s="97">
        <v>21</v>
      </c>
      <c r="B30" s="407"/>
      <c r="C30" s="331"/>
      <c r="D30" s="86"/>
      <c r="E30" s="86"/>
      <c r="F30" s="86"/>
      <c r="G30" s="86"/>
      <c r="H30" s="86"/>
      <c r="I30" s="86"/>
      <c r="J30" s="86"/>
      <c r="K30" s="4"/>
      <c r="L30" s="4"/>
      <c r="M30" s="86"/>
    </row>
    <row r="31" spans="1:13" ht="15">
      <c r="A31" s="97">
        <v>22</v>
      </c>
      <c r="B31" s="407"/>
      <c r="C31" s="331"/>
      <c r="D31" s="86"/>
      <c r="E31" s="86"/>
      <c r="F31" s="86"/>
      <c r="G31" s="86"/>
      <c r="H31" s="86"/>
      <c r="I31" s="86"/>
      <c r="J31" s="86"/>
      <c r="K31" s="4"/>
      <c r="L31" s="4"/>
      <c r="M31" s="86"/>
    </row>
    <row r="32" spans="1:13" ht="15">
      <c r="A32" s="97">
        <v>23</v>
      </c>
      <c r="B32" s="407"/>
      <c r="C32" s="331"/>
      <c r="D32" s="86"/>
      <c r="E32" s="86"/>
      <c r="F32" s="86"/>
      <c r="G32" s="86"/>
      <c r="H32" s="86"/>
      <c r="I32" s="86"/>
      <c r="J32" s="86"/>
      <c r="K32" s="4"/>
      <c r="L32" s="4"/>
      <c r="M32" s="86"/>
    </row>
    <row r="33" spans="1:13" ht="15">
      <c r="A33" s="97">
        <v>24</v>
      </c>
      <c r="B33" s="407"/>
      <c r="C33" s="331"/>
      <c r="D33" s="86"/>
      <c r="E33" s="86"/>
      <c r="F33" s="86"/>
      <c r="G33" s="86"/>
      <c r="H33" s="86"/>
      <c r="I33" s="86"/>
      <c r="J33" s="86"/>
      <c r="K33" s="4"/>
      <c r="L33" s="4"/>
      <c r="M33" s="86"/>
    </row>
    <row r="34" spans="1:13" ht="15">
      <c r="A34" s="86" t="s">
        <v>259</v>
      </c>
      <c r="B34" s="408"/>
      <c r="C34" s="331"/>
      <c r="D34" s="86"/>
      <c r="E34" s="86"/>
      <c r="F34" s="86"/>
      <c r="G34" s="86"/>
      <c r="H34" s="86"/>
      <c r="I34" s="86"/>
      <c r="J34" s="86"/>
      <c r="K34" s="4"/>
      <c r="L34" s="4"/>
      <c r="M34" s="86"/>
    </row>
    <row r="35" spans="1:13" ht="15">
      <c r="A35" s="86"/>
      <c r="B35" s="408"/>
      <c r="C35" s="331"/>
      <c r="D35" s="98"/>
      <c r="E35" s="98"/>
      <c r="F35" s="98"/>
      <c r="G35" s="98"/>
      <c r="H35" s="86"/>
      <c r="I35" s="86"/>
      <c r="J35" s="86"/>
      <c r="K35" s="86" t="s">
        <v>423</v>
      </c>
      <c r="L35" s="417">
        <f>SUM(L10:L34)</f>
        <v>1142.1199999999999</v>
      </c>
      <c r="M35" s="86"/>
    </row>
    <row r="36" spans="1:13" ht="15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178"/>
    </row>
    <row r="37" spans="1:13" ht="15">
      <c r="A37" s="207" t="s">
        <v>424</v>
      </c>
      <c r="B37" s="207"/>
      <c r="C37" s="207"/>
      <c r="D37" s="206"/>
      <c r="E37" s="206"/>
      <c r="F37" s="206"/>
      <c r="G37" s="206"/>
      <c r="H37" s="206"/>
      <c r="I37" s="206"/>
      <c r="J37" s="206"/>
      <c r="K37" s="206"/>
      <c r="L37" s="178"/>
    </row>
    <row r="38" spans="1:13" ht="15">
      <c r="A38" s="207" t="s">
        <v>425</v>
      </c>
      <c r="B38" s="207"/>
      <c r="C38" s="207"/>
      <c r="D38" s="206"/>
      <c r="E38" s="206"/>
      <c r="F38" s="206"/>
      <c r="G38" s="206"/>
      <c r="H38" s="206"/>
      <c r="I38" s="206"/>
      <c r="J38" s="206"/>
      <c r="K38" s="206"/>
      <c r="L38" s="178"/>
    </row>
    <row r="39" spans="1:13" ht="15">
      <c r="A39" s="195" t="s">
        <v>426</v>
      </c>
      <c r="B39" s="195"/>
      <c r="C39" s="207"/>
      <c r="D39" s="178"/>
      <c r="E39" s="178"/>
      <c r="F39" s="178"/>
      <c r="G39" s="178"/>
      <c r="H39" s="178"/>
      <c r="I39" s="178"/>
      <c r="J39" s="178"/>
      <c r="K39" s="178"/>
      <c r="L39" s="178"/>
    </row>
    <row r="40" spans="1:13" ht="15">
      <c r="A40" s="195" t="s">
        <v>427</v>
      </c>
      <c r="B40" s="195"/>
      <c r="C40" s="207"/>
      <c r="D40" s="178"/>
      <c r="E40" s="178"/>
      <c r="F40" s="178"/>
      <c r="G40" s="178"/>
      <c r="H40" s="178"/>
      <c r="I40" s="178"/>
      <c r="J40" s="178"/>
      <c r="K40" s="178"/>
      <c r="L40" s="178"/>
    </row>
    <row r="41" spans="1:13" ht="15" customHeight="1">
      <c r="A41" s="544" t="s">
        <v>442</v>
      </c>
      <c r="B41" s="544"/>
      <c r="C41" s="544"/>
      <c r="D41" s="544"/>
      <c r="E41" s="544"/>
      <c r="F41" s="544"/>
      <c r="G41" s="544"/>
      <c r="H41" s="544"/>
      <c r="I41" s="544"/>
      <c r="J41" s="544"/>
      <c r="K41" s="544"/>
      <c r="L41" s="544"/>
    </row>
    <row r="42" spans="1:13" ht="15" customHeight="1">
      <c r="A42" s="544"/>
      <c r="B42" s="544"/>
      <c r="C42" s="544"/>
      <c r="D42" s="544"/>
      <c r="E42" s="544"/>
      <c r="F42" s="544"/>
      <c r="G42" s="544"/>
      <c r="H42" s="544"/>
      <c r="I42" s="544"/>
      <c r="J42" s="544"/>
      <c r="K42" s="544"/>
      <c r="L42" s="544"/>
    </row>
    <row r="43" spans="1:13" ht="12.75" customHeight="1">
      <c r="A43" s="349"/>
      <c r="B43" s="349"/>
      <c r="C43" s="349"/>
      <c r="D43" s="349"/>
      <c r="E43" s="349"/>
      <c r="F43" s="349"/>
      <c r="G43" s="349"/>
      <c r="H43" s="349"/>
      <c r="I43" s="349"/>
      <c r="J43" s="349"/>
      <c r="K43" s="349"/>
      <c r="L43" s="349"/>
    </row>
    <row r="44" spans="1:13" ht="15">
      <c r="A44" s="540" t="s">
        <v>96</v>
      </c>
      <c r="B44" s="540"/>
      <c r="C44" s="540"/>
      <c r="D44" s="332"/>
      <c r="E44" s="333"/>
      <c r="F44" s="333"/>
      <c r="G44" s="332"/>
      <c r="H44" s="332"/>
      <c r="I44" s="332"/>
      <c r="J44" s="332"/>
      <c r="K44" s="332"/>
      <c r="L44" s="178"/>
    </row>
    <row r="45" spans="1:13" ht="15">
      <c r="A45" s="332"/>
      <c r="B45" s="332"/>
      <c r="C45" s="333"/>
      <c r="D45" s="332"/>
      <c r="E45" s="333"/>
      <c r="F45" s="333"/>
      <c r="G45" s="332"/>
      <c r="H45" s="332"/>
      <c r="I45" s="332"/>
      <c r="J45" s="332"/>
      <c r="K45" s="334"/>
      <c r="L45" s="178"/>
    </row>
    <row r="46" spans="1:13" ht="15" customHeight="1">
      <c r="A46" s="332"/>
      <c r="B46" s="332"/>
      <c r="C46" s="333"/>
      <c r="D46" s="541" t="s">
        <v>251</v>
      </c>
      <c r="E46" s="541"/>
      <c r="F46" s="335"/>
      <c r="G46" s="336"/>
      <c r="H46" s="542" t="s">
        <v>428</v>
      </c>
      <c r="I46" s="542"/>
      <c r="J46" s="542"/>
      <c r="K46" s="337"/>
      <c r="L46" s="178"/>
    </row>
    <row r="47" spans="1:13" ht="15">
      <c r="A47" s="332"/>
      <c r="B47" s="332"/>
      <c r="C47" s="333"/>
      <c r="D47" s="332"/>
      <c r="E47" s="333"/>
      <c r="F47" s="333"/>
      <c r="G47" s="332"/>
      <c r="H47" s="543"/>
      <c r="I47" s="543"/>
      <c r="J47" s="543"/>
      <c r="K47" s="337"/>
      <c r="L47" s="178"/>
    </row>
    <row r="48" spans="1:13" ht="15">
      <c r="A48" s="332"/>
      <c r="B48" s="332"/>
      <c r="C48" s="333"/>
      <c r="D48" s="538" t="s">
        <v>127</v>
      </c>
      <c r="E48" s="538"/>
      <c r="F48" s="335"/>
      <c r="G48" s="336"/>
      <c r="H48" s="332"/>
      <c r="I48" s="332"/>
      <c r="J48" s="332"/>
      <c r="K48" s="332"/>
      <c r="L48" s="178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B38" sqref="AB38"/>
    </sheetView>
  </sheetViews>
  <sheetFormatPr defaultRowHeight="12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Normal="100" zoomScaleSheetLayoutView="80" workbookViewId="0">
      <selection activeCell="C18" sqref="C18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3" t="s">
        <v>212</v>
      </c>
      <c r="B1" s="119"/>
      <c r="C1" s="545" t="s">
        <v>186</v>
      </c>
      <c r="D1" s="545"/>
      <c r="E1" s="104"/>
    </row>
    <row r="2" spans="1:5">
      <c r="A2" s="75" t="s">
        <v>128</v>
      </c>
      <c r="B2" s="119"/>
      <c r="C2" s="76"/>
      <c r="D2" s="203" t="str">
        <f>'ფორმა N1'!L2</f>
        <v>10/04/2019-30/04/2019</v>
      </c>
      <c r="E2" s="104"/>
    </row>
    <row r="3" spans="1:5">
      <c r="A3" s="115"/>
      <c r="B3" s="119"/>
      <c r="C3" s="76"/>
      <c r="D3" s="76"/>
      <c r="E3" s="104"/>
    </row>
    <row r="4" spans="1: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>
      <c r="A5" s="117" t="str">
        <f>'ფორმა N1'!A5</f>
        <v>პ/გ "თავისუფალი საქართველო"</v>
      </c>
      <c r="B5" s="118"/>
      <c r="C5" s="118"/>
      <c r="D5" s="60"/>
      <c r="E5" s="107"/>
    </row>
    <row r="6" spans="1:5">
      <c r="A6" s="76"/>
      <c r="B6" s="75"/>
      <c r="C6" s="75"/>
      <c r="D6" s="75"/>
      <c r="E6" s="107"/>
    </row>
    <row r="7" spans="1:5">
      <c r="A7" s="114"/>
      <c r="B7" s="120"/>
      <c r="C7" s="121"/>
      <c r="D7" s="121"/>
      <c r="E7" s="104"/>
    </row>
    <row r="8" spans="1:5" ht="45">
      <c r="A8" s="122" t="s">
        <v>101</v>
      </c>
      <c r="B8" s="122" t="s">
        <v>178</v>
      </c>
      <c r="C8" s="122" t="s">
        <v>286</v>
      </c>
      <c r="D8" s="122" t="s">
        <v>240</v>
      </c>
      <c r="E8" s="104"/>
    </row>
    <row r="9" spans="1:5">
      <c r="A9" s="50"/>
      <c r="B9" s="51"/>
      <c r="C9" s="151"/>
      <c r="D9" s="151"/>
      <c r="E9" s="104"/>
    </row>
    <row r="10" spans="1:5">
      <c r="A10" s="52" t="s">
        <v>179</v>
      </c>
      <c r="B10" s="53"/>
      <c r="C10" s="123">
        <f>SUM(C11,C34)</f>
        <v>4723.0199999999995</v>
      </c>
      <c r="D10" s="123">
        <f>SUM(D11,D34)</f>
        <v>1573.7199999999998</v>
      </c>
      <c r="E10" s="104"/>
    </row>
    <row r="11" spans="1:5">
      <c r="A11" s="54" t="s">
        <v>180</v>
      </c>
      <c r="B11" s="55"/>
      <c r="C11" s="84">
        <f>SUM(C12:C32)</f>
        <v>4723.0199999999995</v>
      </c>
      <c r="D11" s="84">
        <f>SUM(D12:D32)</f>
        <v>1573.7199999999998</v>
      </c>
      <c r="E11" s="104"/>
    </row>
    <row r="12" spans="1:5">
      <c r="A12" s="58">
        <v>1110</v>
      </c>
      <c r="B12" s="57" t="s">
        <v>130</v>
      </c>
      <c r="C12" s="8"/>
      <c r="D12" s="8"/>
      <c r="E12" s="104"/>
    </row>
    <row r="13" spans="1:5">
      <c r="A13" s="58">
        <v>1120</v>
      </c>
      <c r="B13" s="57" t="s">
        <v>131</v>
      </c>
      <c r="C13" s="8"/>
      <c r="D13" s="8"/>
      <c r="E13" s="104"/>
    </row>
    <row r="14" spans="1:5">
      <c r="A14" s="58">
        <v>1211</v>
      </c>
      <c r="B14" s="57" t="s">
        <v>132</v>
      </c>
      <c r="C14" s="8">
        <v>4612.82</v>
      </c>
      <c r="D14" s="484">
        <v>1399.83</v>
      </c>
      <c r="E14" s="104"/>
    </row>
    <row r="15" spans="1:5">
      <c r="A15" s="58">
        <v>1212</v>
      </c>
      <c r="B15" s="57" t="s">
        <v>133</v>
      </c>
      <c r="C15" s="8"/>
      <c r="D15" s="8"/>
      <c r="E15" s="104"/>
    </row>
    <row r="16" spans="1:5">
      <c r="A16" s="58">
        <v>1213</v>
      </c>
      <c r="B16" s="57" t="s">
        <v>134</v>
      </c>
      <c r="C16" s="8"/>
      <c r="D16" s="8"/>
      <c r="E16" s="104"/>
    </row>
    <row r="17" spans="1:5">
      <c r="A17" s="58">
        <v>1214</v>
      </c>
      <c r="B17" s="57" t="s">
        <v>135</v>
      </c>
      <c r="C17" s="8"/>
      <c r="D17" s="8"/>
      <c r="E17" s="104"/>
    </row>
    <row r="18" spans="1:5">
      <c r="A18" s="58">
        <v>1215</v>
      </c>
      <c r="B18" s="57" t="s">
        <v>136</v>
      </c>
      <c r="C18" s="484">
        <v>110.2</v>
      </c>
      <c r="D18" s="8">
        <v>173.89</v>
      </c>
      <c r="E18" s="104"/>
    </row>
    <row r="19" spans="1:5">
      <c r="A19" s="58">
        <v>1300</v>
      </c>
      <c r="B19" s="57" t="s">
        <v>137</v>
      </c>
      <c r="C19" s="8"/>
      <c r="D19" s="8"/>
      <c r="E19" s="104"/>
    </row>
    <row r="20" spans="1:5">
      <c r="A20" s="58">
        <v>1410</v>
      </c>
      <c r="B20" s="57" t="s">
        <v>138</v>
      </c>
      <c r="C20" s="8"/>
      <c r="D20" s="8"/>
      <c r="E20" s="104"/>
    </row>
    <row r="21" spans="1:5">
      <c r="A21" s="58">
        <v>1421</v>
      </c>
      <c r="B21" s="57" t="s">
        <v>139</v>
      </c>
      <c r="C21" s="8"/>
      <c r="D21" s="8"/>
      <c r="E21" s="104"/>
    </row>
    <row r="22" spans="1:5">
      <c r="A22" s="58">
        <v>1422</v>
      </c>
      <c r="B22" s="57" t="s">
        <v>140</v>
      </c>
      <c r="C22" s="8"/>
      <c r="D22" s="8"/>
      <c r="E22" s="104"/>
    </row>
    <row r="23" spans="1:5">
      <c r="A23" s="58">
        <v>1423</v>
      </c>
      <c r="B23" s="57" t="s">
        <v>141</v>
      </c>
      <c r="C23" s="8"/>
      <c r="D23" s="8"/>
      <c r="E23" s="104"/>
    </row>
    <row r="24" spans="1:5">
      <c r="A24" s="58">
        <v>1431</v>
      </c>
      <c r="B24" s="57" t="s">
        <v>142</v>
      </c>
      <c r="C24" s="8"/>
      <c r="D24" s="8"/>
      <c r="E24" s="104"/>
    </row>
    <row r="25" spans="1:5">
      <c r="A25" s="58">
        <v>1432</v>
      </c>
      <c r="B25" s="57" t="s">
        <v>143</v>
      </c>
      <c r="C25" s="8"/>
      <c r="D25" s="8"/>
      <c r="E25" s="104"/>
    </row>
    <row r="26" spans="1:5">
      <c r="A26" s="58">
        <v>1433</v>
      </c>
      <c r="B26" s="57" t="s">
        <v>144</v>
      </c>
      <c r="C26" s="8"/>
      <c r="D26" s="8"/>
      <c r="E26" s="104"/>
    </row>
    <row r="27" spans="1:5">
      <c r="A27" s="58">
        <v>1441</v>
      </c>
      <c r="B27" s="57" t="s">
        <v>145</v>
      </c>
      <c r="C27" s="8"/>
      <c r="D27" s="8"/>
      <c r="E27" s="104"/>
    </row>
    <row r="28" spans="1:5">
      <c r="A28" s="58">
        <v>1442</v>
      </c>
      <c r="B28" s="57" t="s">
        <v>146</v>
      </c>
      <c r="C28" s="8"/>
      <c r="D28" s="8"/>
      <c r="E28" s="104"/>
    </row>
    <row r="29" spans="1:5">
      <c r="A29" s="58">
        <v>1443</v>
      </c>
      <c r="B29" s="57" t="s">
        <v>147</v>
      </c>
      <c r="C29" s="8"/>
      <c r="D29" s="8"/>
      <c r="E29" s="104"/>
    </row>
    <row r="30" spans="1:5">
      <c r="A30" s="58">
        <v>1444</v>
      </c>
      <c r="B30" s="57" t="s">
        <v>148</v>
      </c>
      <c r="C30" s="8"/>
      <c r="D30" s="8"/>
      <c r="E30" s="104"/>
    </row>
    <row r="31" spans="1:5">
      <c r="A31" s="58">
        <v>1445</v>
      </c>
      <c r="B31" s="57" t="s">
        <v>149</v>
      </c>
      <c r="C31" s="8"/>
      <c r="D31" s="8"/>
      <c r="E31" s="104"/>
    </row>
    <row r="32" spans="1:5">
      <c r="A32" s="58">
        <v>1446</v>
      </c>
      <c r="B32" s="57" t="s">
        <v>150</v>
      </c>
      <c r="C32" s="8"/>
      <c r="D32" s="8"/>
      <c r="E32" s="104"/>
    </row>
    <row r="33" spans="1:5">
      <c r="A33" s="31"/>
      <c r="E33" s="104"/>
    </row>
    <row r="34" spans="1:5">
      <c r="A34" s="59" t="s">
        <v>181</v>
      </c>
      <c r="B34" s="57"/>
      <c r="C34" s="84">
        <f>SUM(C35:C42)</f>
        <v>0</v>
      </c>
      <c r="D34" s="84">
        <f>SUM(D35:D42)</f>
        <v>0</v>
      </c>
      <c r="E34" s="104"/>
    </row>
    <row r="35" spans="1:5">
      <c r="A35" s="58">
        <v>2110</v>
      </c>
      <c r="B35" s="57" t="s">
        <v>89</v>
      </c>
      <c r="C35" s="8"/>
      <c r="D35" s="8"/>
      <c r="E35" s="104"/>
    </row>
    <row r="36" spans="1:5">
      <c r="A36" s="58">
        <v>2120</v>
      </c>
      <c r="B36" s="57" t="s">
        <v>151</v>
      </c>
      <c r="C36" s="8"/>
      <c r="D36" s="8"/>
      <c r="E36" s="104"/>
    </row>
    <row r="37" spans="1:5">
      <c r="A37" s="58">
        <v>2130</v>
      </c>
      <c r="B37" s="57" t="s">
        <v>90</v>
      </c>
      <c r="C37" s="8"/>
      <c r="D37" s="8"/>
      <c r="E37" s="104"/>
    </row>
    <row r="38" spans="1:5">
      <c r="A38" s="58">
        <v>2140</v>
      </c>
      <c r="B38" s="57" t="s">
        <v>366</v>
      </c>
      <c r="C38" s="8"/>
      <c r="D38" s="8"/>
      <c r="E38" s="104"/>
    </row>
    <row r="39" spans="1:5">
      <c r="A39" s="58">
        <v>2150</v>
      </c>
      <c r="B39" s="57" t="s">
        <v>369</v>
      </c>
      <c r="C39" s="8"/>
      <c r="D39" s="8"/>
      <c r="E39" s="104"/>
    </row>
    <row r="40" spans="1:5">
      <c r="A40" s="58">
        <v>2220</v>
      </c>
      <c r="B40" s="57" t="s">
        <v>91</v>
      </c>
      <c r="C40" s="8"/>
      <c r="D40" s="8"/>
      <c r="E40" s="104"/>
    </row>
    <row r="41" spans="1:5">
      <c r="A41" s="58">
        <v>2300</v>
      </c>
      <c r="B41" s="57" t="s">
        <v>152</v>
      </c>
      <c r="C41" s="8"/>
      <c r="D41" s="8"/>
      <c r="E41" s="104"/>
    </row>
    <row r="42" spans="1:5">
      <c r="A42" s="58">
        <v>2400</v>
      </c>
      <c r="B42" s="57" t="s">
        <v>153</v>
      </c>
      <c r="C42" s="8"/>
      <c r="D42" s="8"/>
      <c r="E42" s="104"/>
    </row>
    <row r="43" spans="1:5">
      <c r="A43" s="32"/>
      <c r="E43" s="104"/>
    </row>
    <row r="44" spans="1:5">
      <c r="A44" s="56" t="s">
        <v>185</v>
      </c>
      <c r="B44" s="57"/>
      <c r="C44" s="84">
        <f>SUM(C45,C64)</f>
        <v>0</v>
      </c>
      <c r="D44" s="84">
        <f>SUM(D45,D64)</f>
        <v>0</v>
      </c>
      <c r="E44" s="104"/>
    </row>
    <row r="45" spans="1:5">
      <c r="A45" s="59" t="s">
        <v>182</v>
      </c>
      <c r="B45" s="57"/>
      <c r="C45" s="84">
        <f>SUM(C46:C61)</f>
        <v>0</v>
      </c>
      <c r="D45" s="84">
        <f>SUM(D46:D61)</f>
        <v>0</v>
      </c>
      <c r="E45" s="104"/>
    </row>
    <row r="46" spans="1:5">
      <c r="A46" s="58">
        <v>3100</v>
      </c>
      <c r="B46" s="57" t="s">
        <v>154</v>
      </c>
      <c r="C46" s="8"/>
      <c r="D46" s="8"/>
      <c r="E46" s="104"/>
    </row>
    <row r="47" spans="1:5">
      <c r="A47" s="58">
        <v>3210</v>
      </c>
      <c r="B47" s="57" t="s">
        <v>155</v>
      </c>
      <c r="C47" s="8"/>
      <c r="D47" s="8"/>
      <c r="E47" s="104"/>
    </row>
    <row r="48" spans="1:5">
      <c r="A48" s="58">
        <v>3221</v>
      </c>
      <c r="B48" s="57" t="s">
        <v>156</v>
      </c>
      <c r="C48" s="8"/>
      <c r="D48" s="8"/>
      <c r="E48" s="104"/>
    </row>
    <row r="49" spans="1:5">
      <c r="A49" s="58">
        <v>3222</v>
      </c>
      <c r="B49" s="57" t="s">
        <v>157</v>
      </c>
      <c r="C49" s="8"/>
      <c r="D49" s="8"/>
      <c r="E49" s="104"/>
    </row>
    <row r="50" spans="1:5">
      <c r="A50" s="58">
        <v>3223</v>
      </c>
      <c r="B50" s="57" t="s">
        <v>158</v>
      </c>
      <c r="C50" s="8"/>
      <c r="D50" s="8"/>
      <c r="E50" s="104"/>
    </row>
    <row r="51" spans="1:5">
      <c r="A51" s="58">
        <v>3224</v>
      </c>
      <c r="B51" s="57" t="s">
        <v>159</v>
      </c>
      <c r="C51" s="8"/>
      <c r="D51" s="8"/>
      <c r="E51" s="104"/>
    </row>
    <row r="52" spans="1:5">
      <c r="A52" s="58">
        <v>3231</v>
      </c>
      <c r="B52" s="57" t="s">
        <v>160</v>
      </c>
      <c r="C52" s="8"/>
      <c r="D52" s="8"/>
      <c r="E52" s="104"/>
    </row>
    <row r="53" spans="1:5">
      <c r="A53" s="58">
        <v>3232</v>
      </c>
      <c r="B53" s="57" t="s">
        <v>161</v>
      </c>
      <c r="C53" s="8"/>
      <c r="D53" s="8"/>
      <c r="E53" s="104"/>
    </row>
    <row r="54" spans="1:5">
      <c r="A54" s="58">
        <v>3234</v>
      </c>
      <c r="B54" s="57" t="s">
        <v>162</v>
      </c>
      <c r="C54" s="8"/>
      <c r="D54" s="8"/>
      <c r="E54" s="104"/>
    </row>
    <row r="55" spans="1:5" ht="30">
      <c r="A55" s="58">
        <v>3236</v>
      </c>
      <c r="B55" s="57" t="s">
        <v>177</v>
      </c>
      <c r="C55" s="8"/>
      <c r="D55" s="8"/>
      <c r="E55" s="104"/>
    </row>
    <row r="56" spans="1:5" ht="45">
      <c r="A56" s="58">
        <v>3237</v>
      </c>
      <c r="B56" s="57" t="s">
        <v>163</v>
      </c>
      <c r="C56" s="8"/>
      <c r="D56" s="8"/>
      <c r="E56" s="104"/>
    </row>
    <row r="57" spans="1:5">
      <c r="A57" s="58">
        <v>3241</v>
      </c>
      <c r="B57" s="57" t="s">
        <v>164</v>
      </c>
      <c r="C57" s="8"/>
      <c r="D57" s="8"/>
      <c r="E57" s="104"/>
    </row>
    <row r="58" spans="1:5">
      <c r="A58" s="58">
        <v>3242</v>
      </c>
      <c r="B58" s="57" t="s">
        <v>165</v>
      </c>
      <c r="C58" s="8"/>
      <c r="D58" s="8"/>
      <c r="E58" s="104"/>
    </row>
    <row r="59" spans="1:5">
      <c r="A59" s="58">
        <v>3243</v>
      </c>
      <c r="B59" s="57" t="s">
        <v>166</v>
      </c>
      <c r="C59" s="8"/>
      <c r="D59" s="8"/>
      <c r="E59" s="104"/>
    </row>
    <row r="60" spans="1:5">
      <c r="A60" s="58">
        <v>3245</v>
      </c>
      <c r="B60" s="57" t="s">
        <v>167</v>
      </c>
      <c r="C60" s="8"/>
      <c r="D60" s="8"/>
      <c r="E60" s="104"/>
    </row>
    <row r="61" spans="1:5">
      <c r="A61" s="58">
        <v>3246</v>
      </c>
      <c r="B61" s="57" t="s">
        <v>168</v>
      </c>
      <c r="C61" s="8"/>
      <c r="D61" s="8"/>
      <c r="E61" s="104"/>
    </row>
    <row r="62" spans="1:5">
      <c r="A62" s="32"/>
      <c r="E62" s="104"/>
    </row>
    <row r="63" spans="1:5">
      <c r="A63" s="33"/>
      <c r="E63" s="104"/>
    </row>
    <row r="64" spans="1:5">
      <c r="A64" s="59" t="s">
        <v>183</v>
      </c>
      <c r="B64" s="57"/>
      <c r="C64" s="84">
        <f>SUM(C65:C67)</f>
        <v>0</v>
      </c>
      <c r="D64" s="84">
        <f>SUM(D65:D67)</f>
        <v>0</v>
      </c>
      <c r="E64" s="104"/>
    </row>
    <row r="65" spans="1:5">
      <c r="A65" s="58">
        <v>5100</v>
      </c>
      <c r="B65" s="57" t="s">
        <v>238</v>
      </c>
      <c r="C65" s="8"/>
      <c r="D65" s="8"/>
      <c r="E65" s="104"/>
    </row>
    <row r="66" spans="1:5">
      <c r="A66" s="58">
        <v>5220</v>
      </c>
      <c r="B66" s="57" t="s">
        <v>378</v>
      </c>
      <c r="C66" s="8"/>
      <c r="D66" s="8"/>
      <c r="E66" s="104"/>
    </row>
    <row r="67" spans="1:5">
      <c r="A67" s="58">
        <v>5230</v>
      </c>
      <c r="B67" s="57" t="s">
        <v>379</v>
      </c>
      <c r="C67" s="8"/>
      <c r="D67" s="8"/>
      <c r="E67" s="104"/>
    </row>
    <row r="68" spans="1:5">
      <c r="A68" s="32"/>
      <c r="E68" s="104"/>
    </row>
    <row r="69" spans="1:5">
      <c r="A69" s="2"/>
      <c r="E69" s="104"/>
    </row>
    <row r="70" spans="1:5">
      <c r="A70" s="56" t="s">
        <v>184</v>
      </c>
      <c r="B70" s="57"/>
      <c r="C70" s="8"/>
      <c r="D70" s="8"/>
      <c r="E70" s="104"/>
    </row>
    <row r="71" spans="1:5" ht="30">
      <c r="A71" s="58">
        <v>1</v>
      </c>
      <c r="B71" s="57" t="s">
        <v>169</v>
      </c>
      <c r="C71" s="8"/>
      <c r="D71" s="8"/>
      <c r="E71" s="104"/>
    </row>
    <row r="72" spans="1:5">
      <c r="A72" s="58">
        <v>2</v>
      </c>
      <c r="B72" s="57" t="s">
        <v>170</v>
      </c>
      <c r="C72" s="8"/>
      <c r="D72" s="8"/>
      <c r="E72" s="104"/>
    </row>
    <row r="73" spans="1:5">
      <c r="A73" s="58">
        <v>3</v>
      </c>
      <c r="B73" s="57" t="s">
        <v>171</v>
      </c>
      <c r="C73" s="8"/>
      <c r="D73" s="8"/>
      <c r="E73" s="104"/>
    </row>
    <row r="74" spans="1:5">
      <c r="A74" s="58">
        <v>4</v>
      </c>
      <c r="B74" s="57" t="s">
        <v>334</v>
      </c>
      <c r="C74" s="8"/>
      <c r="D74" s="8"/>
      <c r="E74" s="104"/>
    </row>
    <row r="75" spans="1:5">
      <c r="A75" s="58">
        <v>5</v>
      </c>
      <c r="B75" s="57" t="s">
        <v>172</v>
      </c>
      <c r="C75" s="8"/>
      <c r="D75" s="8"/>
      <c r="E75" s="104"/>
    </row>
    <row r="76" spans="1:5">
      <c r="A76" s="58">
        <v>6</v>
      </c>
      <c r="B76" s="57" t="s">
        <v>173</v>
      </c>
      <c r="C76" s="8"/>
      <c r="D76" s="8"/>
      <c r="E76" s="104"/>
    </row>
    <row r="77" spans="1:5">
      <c r="A77" s="58">
        <v>7</v>
      </c>
      <c r="B77" s="57" t="s">
        <v>174</v>
      </c>
      <c r="C77" s="8"/>
      <c r="D77" s="8"/>
      <c r="E77" s="104"/>
    </row>
    <row r="78" spans="1:5">
      <c r="A78" s="58">
        <v>8</v>
      </c>
      <c r="B78" s="57" t="s">
        <v>175</v>
      </c>
      <c r="C78" s="8"/>
      <c r="D78" s="8"/>
      <c r="E78" s="104"/>
    </row>
    <row r="79" spans="1:5">
      <c r="A79" s="58">
        <v>9</v>
      </c>
      <c r="B79" s="57" t="s">
        <v>176</v>
      </c>
      <c r="C79" s="8"/>
      <c r="D79" s="8"/>
      <c r="E79" s="104"/>
    </row>
    <row r="83" spans="1:9">
      <c r="A83" s="2"/>
      <c r="B83" s="2"/>
    </row>
    <row r="84" spans="1:9">
      <c r="A84" s="68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8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5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H14" sqref="H14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3" t="s">
        <v>392</v>
      </c>
      <c r="B1" s="75"/>
      <c r="C1" s="75"/>
      <c r="D1" s="75"/>
      <c r="E1" s="75"/>
      <c r="F1" s="75"/>
      <c r="G1" s="75"/>
      <c r="H1" s="75"/>
      <c r="I1" s="533" t="s">
        <v>97</v>
      </c>
      <c r="J1" s="533"/>
      <c r="K1" s="104"/>
    </row>
    <row r="2" spans="1:11">
      <c r="A2" s="75" t="s">
        <v>128</v>
      </c>
      <c r="B2" s="75"/>
      <c r="C2" s="75"/>
      <c r="D2" s="75"/>
      <c r="E2" s="75"/>
      <c r="F2" s="75"/>
      <c r="G2" s="75"/>
      <c r="H2" s="75"/>
      <c r="I2" s="537" t="str">
        <f>'ფორმა N1'!L2</f>
        <v>10/04/2019-30/04/2019</v>
      </c>
      <c r="J2" s="546"/>
      <c r="K2" s="104"/>
    </row>
    <row r="3" spans="1:11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4"/>
      <c r="G4" s="75"/>
      <c r="H4" s="75"/>
      <c r="I4" s="75"/>
      <c r="J4" s="75"/>
      <c r="K4" s="104"/>
    </row>
    <row r="5" spans="1:11">
      <c r="A5" s="200" t="str">
        <f>'ფორმა N1'!A5</f>
        <v>პ/გ "თავისუფალი საქართველო"</v>
      </c>
      <c r="B5" s="344"/>
      <c r="C5" s="344"/>
      <c r="D5" s="344"/>
      <c r="E5" s="344"/>
      <c r="F5" s="345"/>
      <c r="G5" s="344"/>
      <c r="H5" s="344"/>
      <c r="I5" s="344"/>
      <c r="J5" s="344"/>
      <c r="K5" s="104"/>
    </row>
    <row r="6" spans="1:11">
      <c r="A6" s="76"/>
      <c r="B6" s="76"/>
      <c r="C6" s="75"/>
      <c r="D6" s="75"/>
      <c r="E6" s="75"/>
      <c r="F6" s="124"/>
      <c r="G6" s="75"/>
      <c r="H6" s="75"/>
      <c r="I6" s="75"/>
      <c r="J6" s="75"/>
      <c r="K6" s="104"/>
    </row>
    <row r="7" spans="1:11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4"/>
    </row>
    <row r="8" spans="1:11" s="27" customFormat="1" ht="45">
      <c r="A8" s="127" t="s">
        <v>64</v>
      </c>
      <c r="B8" s="127" t="s">
        <v>99</v>
      </c>
      <c r="C8" s="128" t="s">
        <v>101</v>
      </c>
      <c r="D8" s="128" t="s">
        <v>258</v>
      </c>
      <c r="E8" s="128" t="s">
        <v>100</v>
      </c>
      <c r="F8" s="126" t="s">
        <v>239</v>
      </c>
      <c r="G8" s="126" t="s">
        <v>277</v>
      </c>
      <c r="H8" s="126" t="s">
        <v>278</v>
      </c>
      <c r="I8" s="126" t="s">
        <v>240</v>
      </c>
      <c r="J8" s="129" t="s">
        <v>102</v>
      </c>
      <c r="K8" s="104"/>
    </row>
    <row r="9" spans="1:11" s="27" customFormat="1">
      <c r="A9" s="153">
        <v>1</v>
      </c>
      <c r="B9" s="153">
        <v>2</v>
      </c>
      <c r="C9" s="154">
        <v>3</v>
      </c>
      <c r="D9" s="154">
        <v>4</v>
      </c>
      <c r="E9" s="154">
        <v>5</v>
      </c>
      <c r="F9" s="154">
        <v>6</v>
      </c>
      <c r="G9" s="154">
        <v>7</v>
      </c>
      <c r="H9" s="154">
        <v>8</v>
      </c>
      <c r="I9" s="154">
        <v>9</v>
      </c>
      <c r="J9" s="154">
        <v>10</v>
      </c>
      <c r="K9" s="104"/>
    </row>
    <row r="10" spans="1:11" s="27" customFormat="1" ht="30">
      <c r="A10" s="152">
        <v>1</v>
      </c>
      <c r="B10" s="423" t="s">
        <v>478</v>
      </c>
      <c r="C10" s="424" t="s">
        <v>479</v>
      </c>
      <c r="D10" s="424" t="s">
        <v>480</v>
      </c>
      <c r="E10" s="425" t="s">
        <v>481</v>
      </c>
      <c r="F10" s="426">
        <f>'ფორმა N7'!C14</f>
        <v>4612.82</v>
      </c>
      <c r="G10" s="426">
        <f>'ფორმა N2'!D9</f>
        <v>12602</v>
      </c>
      <c r="H10" s="426">
        <f>'ფორმა N5'!D9</f>
        <v>15814.99</v>
      </c>
      <c r="I10" s="426">
        <f>F10+G10-H10</f>
        <v>1399.83</v>
      </c>
      <c r="J10" s="28"/>
      <c r="K10" s="104"/>
    </row>
    <row r="11" spans="1:11" ht="30">
      <c r="A11" s="103"/>
      <c r="B11" s="423" t="s">
        <v>478</v>
      </c>
      <c r="C11" s="427" t="s">
        <v>482</v>
      </c>
      <c r="D11" s="427" t="s">
        <v>480</v>
      </c>
      <c r="E11" s="427" t="s">
        <v>483</v>
      </c>
      <c r="F11" s="426">
        <f>'ფორმა N7'!C18</f>
        <v>110.2</v>
      </c>
      <c r="G11" s="426">
        <v>850</v>
      </c>
      <c r="H11" s="426">
        <v>786.31</v>
      </c>
      <c r="I11" s="426">
        <f>F11+G11-H11</f>
        <v>173.8900000000001</v>
      </c>
      <c r="J11" s="103"/>
    </row>
    <row r="12" spans="1:11" ht="30">
      <c r="A12" s="103"/>
      <c r="B12" s="423" t="s">
        <v>478</v>
      </c>
      <c r="C12" s="154" t="s">
        <v>484</v>
      </c>
      <c r="D12" s="154" t="s">
        <v>485</v>
      </c>
      <c r="E12" s="154"/>
      <c r="F12" s="426">
        <v>3.31</v>
      </c>
      <c r="G12" s="426">
        <v>0.02</v>
      </c>
      <c r="H12" s="426">
        <v>0.01</v>
      </c>
      <c r="I12" s="426">
        <f>F12+G12-H12</f>
        <v>3.3200000000000003</v>
      </c>
      <c r="J12" s="103"/>
    </row>
    <row r="13" spans="1:11" ht="30">
      <c r="A13" s="103"/>
      <c r="B13" s="423" t="s">
        <v>478</v>
      </c>
      <c r="C13" s="154" t="s">
        <v>482</v>
      </c>
      <c r="D13" s="154" t="s">
        <v>485</v>
      </c>
      <c r="E13" s="154"/>
      <c r="F13" s="154"/>
      <c r="G13" s="154"/>
      <c r="H13" s="154"/>
      <c r="I13" s="154"/>
      <c r="J13" s="103"/>
    </row>
    <row r="14" spans="1:11" ht="30">
      <c r="A14" s="103"/>
      <c r="B14" s="423" t="s">
        <v>478</v>
      </c>
      <c r="C14" s="154" t="s">
        <v>484</v>
      </c>
      <c r="D14" s="428" t="s">
        <v>486</v>
      </c>
      <c r="E14" s="428"/>
      <c r="F14" s="154"/>
      <c r="G14" s="154"/>
      <c r="H14" s="154"/>
      <c r="I14" s="154"/>
      <c r="J14" s="103"/>
    </row>
    <row r="15" spans="1:11" ht="30">
      <c r="A15" s="103"/>
      <c r="B15" s="423" t="s">
        <v>478</v>
      </c>
      <c r="C15" s="154" t="s">
        <v>482</v>
      </c>
      <c r="D15" s="239" t="s">
        <v>486</v>
      </c>
      <c r="E15" s="239"/>
      <c r="F15" s="154"/>
      <c r="G15" s="154"/>
      <c r="H15" s="154"/>
      <c r="I15" s="154"/>
      <c r="J15" s="103"/>
    </row>
    <row r="16" spans="1:11" ht="30">
      <c r="A16" s="103"/>
      <c r="B16" s="423" t="s">
        <v>487</v>
      </c>
      <c r="C16" s="154" t="s">
        <v>488</v>
      </c>
      <c r="D16" s="239"/>
      <c r="E16" s="429">
        <v>42933</v>
      </c>
      <c r="F16" s="426"/>
      <c r="G16" s="426"/>
      <c r="H16" s="426"/>
      <c r="I16" s="426">
        <f>F16+G16-H16</f>
        <v>0</v>
      </c>
      <c r="J16" s="100"/>
    </row>
    <row r="17" spans="1:10">
      <c r="A17" s="103"/>
      <c r="B17" s="103"/>
      <c r="C17" s="248"/>
      <c r="D17" s="103"/>
      <c r="E17" s="103"/>
      <c r="F17" s="248"/>
      <c r="G17" s="249"/>
      <c r="H17" s="249"/>
      <c r="I17" s="100"/>
      <c r="J17" s="100"/>
    </row>
    <row r="18" spans="1:10">
      <c r="A18" s="100"/>
      <c r="B18" s="103"/>
      <c r="C18" s="210" t="s">
        <v>251</v>
      </c>
      <c r="D18" s="210"/>
      <c r="E18" s="103"/>
      <c r="F18" s="103" t="s">
        <v>256</v>
      </c>
      <c r="G18" s="100"/>
      <c r="H18" s="100"/>
      <c r="I18" s="100"/>
      <c r="J18" s="100"/>
    </row>
    <row r="19" spans="1:10">
      <c r="A19" s="100"/>
      <c r="B19" s="103"/>
      <c r="C19" s="211" t="s">
        <v>127</v>
      </c>
      <c r="D19" s="103"/>
      <c r="E19" s="103"/>
      <c r="F19" s="103" t="s">
        <v>252</v>
      </c>
      <c r="G19" s="100"/>
      <c r="H19" s="100"/>
      <c r="I19" s="100"/>
      <c r="J19" s="100"/>
    </row>
    <row r="20" spans="1:10" customFormat="1">
      <c r="A20" s="100"/>
      <c r="B20" s="103"/>
      <c r="C20" s="103"/>
      <c r="D20" s="211"/>
      <c r="E20" s="100"/>
      <c r="F20" s="100"/>
      <c r="G20" s="100"/>
      <c r="H20" s="100"/>
      <c r="I20" s="100"/>
      <c r="J20" s="100"/>
    </row>
    <row r="21" spans="1:10" customFormat="1" ht="12.75">
      <c r="A21" s="100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6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Normal="100" zoomScaleSheetLayoutView="80" workbookViewId="0">
      <selection activeCell="F24" sqref="F24"/>
    </sheetView>
  </sheetViews>
  <sheetFormatPr defaultRowHeight="15"/>
  <cols>
    <col min="1" max="1" width="12" style="178" customWidth="1"/>
    <col min="2" max="2" width="13.28515625" style="178" customWidth="1"/>
    <col min="3" max="3" width="21.42578125" style="178" customWidth="1"/>
    <col min="4" max="4" width="17.85546875" style="178" customWidth="1"/>
    <col min="5" max="5" width="12.7109375" style="178" customWidth="1"/>
    <col min="6" max="6" width="36.85546875" style="178" customWidth="1"/>
    <col min="7" max="7" width="22.28515625" style="178" customWidth="1"/>
    <col min="8" max="8" width="0.5703125" style="178" customWidth="1"/>
    <col min="9" max="16384" width="9.140625" style="178"/>
  </cols>
  <sheetData>
    <row r="1" spans="1:8">
      <c r="A1" s="73" t="s">
        <v>337</v>
      </c>
      <c r="B1" s="75"/>
      <c r="C1" s="75"/>
      <c r="D1" s="75"/>
      <c r="E1" s="75"/>
      <c r="F1" s="75"/>
      <c r="G1" s="157" t="s">
        <v>97</v>
      </c>
      <c r="H1" s="158"/>
    </row>
    <row r="2" spans="1:8">
      <c r="A2" s="75" t="s">
        <v>128</v>
      </c>
      <c r="B2" s="75"/>
      <c r="C2" s="75"/>
      <c r="D2" s="75"/>
      <c r="E2" s="75"/>
      <c r="F2" s="75"/>
      <c r="G2" s="159" t="str">
        <f>'ფორმა N1'!L2</f>
        <v>10/04/2019-30/04/2019</v>
      </c>
      <c r="H2" s="158"/>
    </row>
    <row r="3" spans="1:8">
      <c r="A3" s="75"/>
      <c r="B3" s="75"/>
      <c r="C3" s="75"/>
      <c r="D3" s="75"/>
      <c r="E3" s="75"/>
      <c r="F3" s="75"/>
      <c r="G3" s="101"/>
      <c r="H3" s="158"/>
    </row>
    <row r="4" spans="1:8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>
      <c r="A5" s="200" t="str">
        <f>'ფორმა N1'!A5</f>
        <v>პ/გ "თავისუფალი საქართველო"</v>
      </c>
      <c r="B5" s="200"/>
      <c r="C5" s="200"/>
      <c r="D5" s="200"/>
      <c r="E5" s="200"/>
      <c r="F5" s="200"/>
      <c r="G5" s="200"/>
      <c r="H5" s="103"/>
    </row>
    <row r="6" spans="1:8">
      <c r="A6" s="76"/>
      <c r="B6" s="75"/>
      <c r="C6" s="75"/>
      <c r="D6" s="75"/>
      <c r="E6" s="75"/>
      <c r="F6" s="75"/>
      <c r="G6" s="75"/>
      <c r="H6" s="103"/>
    </row>
    <row r="7" spans="1:8">
      <c r="A7" s="75"/>
      <c r="B7" s="75"/>
      <c r="C7" s="75"/>
      <c r="D7" s="75"/>
      <c r="E7" s="75"/>
      <c r="F7" s="75"/>
      <c r="G7" s="75"/>
      <c r="H7" s="104"/>
    </row>
    <row r="8" spans="1:8" ht="45.75" customHeight="1">
      <c r="A8" s="160" t="s">
        <v>295</v>
      </c>
      <c r="B8" s="160" t="s">
        <v>129</v>
      </c>
      <c r="C8" s="161" t="s">
        <v>335</v>
      </c>
      <c r="D8" s="161" t="s">
        <v>336</v>
      </c>
      <c r="E8" s="161" t="s">
        <v>258</v>
      </c>
      <c r="F8" s="160" t="s">
        <v>300</v>
      </c>
      <c r="G8" s="161" t="s">
        <v>296</v>
      </c>
      <c r="H8" s="104"/>
    </row>
    <row r="9" spans="1:8">
      <c r="A9" s="162" t="s">
        <v>297</v>
      </c>
      <c r="B9" s="163"/>
      <c r="C9" s="164"/>
      <c r="D9" s="165"/>
      <c r="E9" s="165"/>
      <c r="F9" s="165"/>
      <c r="G9" s="166"/>
      <c r="H9" s="104"/>
    </row>
    <row r="10" spans="1:8" ht="15.75">
      <c r="A10" s="163">
        <v>1</v>
      </c>
      <c r="B10" s="150" t="s">
        <v>611</v>
      </c>
      <c r="C10" s="167">
        <v>2845</v>
      </c>
      <c r="D10" s="168">
        <v>2845</v>
      </c>
      <c r="E10" s="168" t="s">
        <v>209</v>
      </c>
      <c r="F10" s="168" t="s">
        <v>460</v>
      </c>
      <c r="G10" s="169">
        <f>IF(ISBLANK(B10),"",G9+C10-D10)</f>
        <v>0</v>
      </c>
      <c r="H10" s="104"/>
    </row>
    <row r="11" spans="1:8" ht="15.75">
      <c r="A11" s="163">
        <v>2</v>
      </c>
      <c r="B11" s="150"/>
      <c r="C11" s="167"/>
      <c r="D11" s="168"/>
      <c r="E11" s="168"/>
      <c r="F11" s="168"/>
      <c r="G11" s="169" t="str">
        <f t="shared" ref="G11:G38" si="0">IF(ISBLANK(B11),"",G10+C11-D11)</f>
        <v/>
      </c>
      <c r="H11" s="104"/>
    </row>
    <row r="12" spans="1:8" ht="15.75">
      <c r="A12" s="163">
        <v>3</v>
      </c>
      <c r="B12" s="150"/>
      <c r="C12" s="167"/>
      <c r="D12" s="168"/>
      <c r="E12" s="168"/>
      <c r="F12" s="168"/>
      <c r="G12" s="169" t="str">
        <f t="shared" si="0"/>
        <v/>
      </c>
      <c r="H12" s="104"/>
    </row>
    <row r="13" spans="1:8" ht="15.75">
      <c r="A13" s="163">
        <v>4</v>
      </c>
      <c r="B13" s="150"/>
      <c r="C13" s="167"/>
      <c r="D13" s="168"/>
      <c r="E13" s="168"/>
      <c r="F13" s="168"/>
      <c r="G13" s="169" t="str">
        <f t="shared" si="0"/>
        <v/>
      </c>
      <c r="H13" s="104"/>
    </row>
    <row r="14" spans="1:8" ht="15.75">
      <c r="A14" s="163">
        <v>5</v>
      </c>
      <c r="B14" s="150"/>
      <c r="C14" s="167"/>
      <c r="D14" s="168"/>
      <c r="E14" s="168"/>
      <c r="F14" s="168"/>
      <c r="G14" s="169" t="str">
        <f t="shared" si="0"/>
        <v/>
      </c>
      <c r="H14" s="104"/>
    </row>
    <row r="15" spans="1:8" ht="15.75">
      <c r="A15" s="163">
        <v>6</v>
      </c>
      <c r="B15" s="150"/>
      <c r="C15" s="167"/>
      <c r="D15" s="168"/>
      <c r="E15" s="168"/>
      <c r="F15" s="168"/>
      <c r="G15" s="169" t="str">
        <f t="shared" si="0"/>
        <v/>
      </c>
      <c r="H15" s="104"/>
    </row>
    <row r="16" spans="1:8" ht="15.75">
      <c r="A16" s="163">
        <v>7</v>
      </c>
      <c r="B16" s="150"/>
      <c r="C16" s="167"/>
      <c r="D16" s="168"/>
      <c r="E16" s="168"/>
      <c r="F16" s="168"/>
      <c r="G16" s="169" t="str">
        <f t="shared" si="0"/>
        <v/>
      </c>
      <c r="H16" s="104"/>
    </row>
    <row r="17" spans="1:8" ht="15.75">
      <c r="A17" s="163">
        <v>8</v>
      </c>
      <c r="B17" s="150"/>
      <c r="C17" s="167"/>
      <c r="D17" s="168"/>
      <c r="E17" s="168"/>
      <c r="F17" s="168"/>
      <c r="G17" s="169" t="str">
        <f t="shared" si="0"/>
        <v/>
      </c>
      <c r="H17" s="104"/>
    </row>
    <row r="18" spans="1:8" ht="15.75">
      <c r="A18" s="163">
        <v>9</v>
      </c>
      <c r="B18" s="150"/>
      <c r="C18" s="167"/>
      <c r="D18" s="168"/>
      <c r="E18" s="168"/>
      <c r="F18" s="168"/>
      <c r="G18" s="169" t="str">
        <f t="shared" si="0"/>
        <v/>
      </c>
      <c r="H18" s="104"/>
    </row>
    <row r="19" spans="1:8" ht="15.75">
      <c r="A19" s="163">
        <v>10</v>
      </c>
      <c r="B19" s="150"/>
      <c r="C19" s="167"/>
      <c r="D19" s="168"/>
      <c r="E19" s="168"/>
      <c r="F19" s="168"/>
      <c r="G19" s="169" t="str">
        <f t="shared" si="0"/>
        <v/>
      </c>
      <c r="H19" s="104"/>
    </row>
    <row r="20" spans="1:8" ht="15.75">
      <c r="A20" s="163">
        <v>11</v>
      </c>
      <c r="B20" s="150"/>
      <c r="C20" s="167"/>
      <c r="D20" s="168"/>
      <c r="E20" s="168"/>
      <c r="F20" s="168"/>
      <c r="G20" s="169" t="str">
        <f t="shared" si="0"/>
        <v/>
      </c>
      <c r="H20" s="104"/>
    </row>
    <row r="21" spans="1:8" ht="15.75">
      <c r="A21" s="163">
        <v>12</v>
      </c>
      <c r="B21" s="150"/>
      <c r="C21" s="167"/>
      <c r="D21" s="168"/>
      <c r="E21" s="168"/>
      <c r="F21" s="168"/>
      <c r="G21" s="169" t="str">
        <f t="shared" si="0"/>
        <v/>
      </c>
      <c r="H21" s="104"/>
    </row>
    <row r="22" spans="1:8" ht="15.75">
      <c r="A22" s="163">
        <v>13</v>
      </c>
      <c r="B22" s="150"/>
      <c r="C22" s="167"/>
      <c r="D22" s="168"/>
      <c r="E22" s="168"/>
      <c r="F22" s="168"/>
      <c r="G22" s="169" t="str">
        <f t="shared" si="0"/>
        <v/>
      </c>
      <c r="H22" s="104"/>
    </row>
    <row r="23" spans="1:8" ht="15.75">
      <c r="A23" s="163">
        <v>14</v>
      </c>
      <c r="B23" s="150"/>
      <c r="C23" s="167"/>
      <c r="D23" s="168"/>
      <c r="E23" s="168"/>
      <c r="F23" s="168"/>
      <c r="G23" s="169" t="str">
        <f t="shared" si="0"/>
        <v/>
      </c>
      <c r="H23" s="104"/>
    </row>
    <row r="24" spans="1:8" ht="15.75">
      <c r="A24" s="163">
        <v>15</v>
      </c>
      <c r="B24" s="150"/>
      <c r="C24" s="167"/>
      <c r="D24" s="168"/>
      <c r="E24" s="168"/>
      <c r="F24" s="168"/>
      <c r="G24" s="169" t="str">
        <f t="shared" si="0"/>
        <v/>
      </c>
      <c r="H24" s="104"/>
    </row>
    <row r="25" spans="1:8" ht="15.75">
      <c r="A25" s="163">
        <v>16</v>
      </c>
      <c r="B25" s="150"/>
      <c r="C25" s="167"/>
      <c r="D25" s="168"/>
      <c r="E25" s="168"/>
      <c r="F25" s="168"/>
      <c r="G25" s="169" t="str">
        <f t="shared" si="0"/>
        <v/>
      </c>
      <c r="H25" s="104"/>
    </row>
    <row r="26" spans="1:8" ht="15.75">
      <c r="A26" s="163">
        <v>17</v>
      </c>
      <c r="B26" s="150"/>
      <c r="C26" s="167"/>
      <c r="D26" s="168"/>
      <c r="E26" s="168"/>
      <c r="F26" s="168"/>
      <c r="G26" s="169" t="str">
        <f t="shared" si="0"/>
        <v/>
      </c>
      <c r="H26" s="104"/>
    </row>
    <row r="27" spans="1:8" ht="15.75">
      <c r="A27" s="163">
        <v>18</v>
      </c>
      <c r="B27" s="150"/>
      <c r="C27" s="167"/>
      <c r="D27" s="168"/>
      <c r="E27" s="168"/>
      <c r="F27" s="168"/>
      <c r="G27" s="169" t="str">
        <f t="shared" si="0"/>
        <v/>
      </c>
      <c r="H27" s="104"/>
    </row>
    <row r="28" spans="1:8" ht="15.75">
      <c r="A28" s="163">
        <v>19</v>
      </c>
      <c r="B28" s="150"/>
      <c r="C28" s="167"/>
      <c r="D28" s="168"/>
      <c r="E28" s="168"/>
      <c r="F28" s="168"/>
      <c r="G28" s="169" t="str">
        <f t="shared" si="0"/>
        <v/>
      </c>
      <c r="H28" s="104"/>
    </row>
    <row r="29" spans="1:8" ht="15.75">
      <c r="A29" s="163">
        <v>20</v>
      </c>
      <c r="B29" s="150"/>
      <c r="C29" s="167"/>
      <c r="D29" s="168"/>
      <c r="E29" s="168"/>
      <c r="F29" s="168"/>
      <c r="G29" s="169" t="str">
        <f t="shared" si="0"/>
        <v/>
      </c>
      <c r="H29" s="104"/>
    </row>
    <row r="30" spans="1:8" ht="15.75">
      <c r="A30" s="163">
        <v>21</v>
      </c>
      <c r="B30" s="150"/>
      <c r="C30" s="170"/>
      <c r="D30" s="171"/>
      <c r="E30" s="171"/>
      <c r="F30" s="171"/>
      <c r="G30" s="169" t="str">
        <f t="shared" si="0"/>
        <v/>
      </c>
      <c r="H30" s="104"/>
    </row>
    <row r="31" spans="1:8" ht="15.75">
      <c r="A31" s="163">
        <v>22</v>
      </c>
      <c r="B31" s="150"/>
      <c r="C31" s="170"/>
      <c r="D31" s="171"/>
      <c r="E31" s="171"/>
      <c r="F31" s="171"/>
      <c r="G31" s="169" t="str">
        <f t="shared" si="0"/>
        <v/>
      </c>
      <c r="H31" s="104"/>
    </row>
    <row r="32" spans="1:8" ht="15.75">
      <c r="A32" s="163">
        <v>23</v>
      </c>
      <c r="B32" s="150"/>
      <c r="C32" s="170"/>
      <c r="D32" s="171"/>
      <c r="E32" s="171"/>
      <c r="F32" s="171"/>
      <c r="G32" s="169" t="str">
        <f t="shared" si="0"/>
        <v/>
      </c>
      <c r="H32" s="104"/>
    </row>
    <row r="33" spans="1:10" ht="15.75">
      <c r="A33" s="163">
        <v>24</v>
      </c>
      <c r="B33" s="150"/>
      <c r="C33" s="170"/>
      <c r="D33" s="171"/>
      <c r="E33" s="171"/>
      <c r="F33" s="171"/>
      <c r="G33" s="169" t="str">
        <f t="shared" si="0"/>
        <v/>
      </c>
      <c r="H33" s="104"/>
    </row>
    <row r="34" spans="1:10" ht="15.75">
      <c r="A34" s="163">
        <v>25</v>
      </c>
      <c r="B34" s="150"/>
      <c r="C34" s="170"/>
      <c r="D34" s="171"/>
      <c r="E34" s="171"/>
      <c r="F34" s="171"/>
      <c r="G34" s="169" t="str">
        <f t="shared" si="0"/>
        <v/>
      </c>
      <c r="H34" s="104"/>
    </row>
    <row r="35" spans="1:10" ht="15.75">
      <c r="A35" s="163">
        <v>26</v>
      </c>
      <c r="B35" s="150"/>
      <c r="C35" s="170"/>
      <c r="D35" s="171"/>
      <c r="E35" s="171"/>
      <c r="F35" s="171"/>
      <c r="G35" s="169" t="str">
        <f t="shared" si="0"/>
        <v/>
      </c>
      <c r="H35" s="104"/>
    </row>
    <row r="36" spans="1:10" ht="15.75">
      <c r="A36" s="163">
        <v>27</v>
      </c>
      <c r="B36" s="150"/>
      <c r="C36" s="170"/>
      <c r="D36" s="171"/>
      <c r="E36" s="171"/>
      <c r="F36" s="171"/>
      <c r="G36" s="169" t="str">
        <f t="shared" si="0"/>
        <v/>
      </c>
      <c r="H36" s="104"/>
    </row>
    <row r="37" spans="1:10" ht="15.75">
      <c r="A37" s="163">
        <v>28</v>
      </c>
      <c r="B37" s="150"/>
      <c r="C37" s="170"/>
      <c r="D37" s="171"/>
      <c r="E37" s="171"/>
      <c r="F37" s="171"/>
      <c r="G37" s="169" t="str">
        <f t="shared" si="0"/>
        <v/>
      </c>
      <c r="H37" s="104"/>
    </row>
    <row r="38" spans="1:10" ht="15.75">
      <c r="A38" s="163">
        <v>29</v>
      </c>
      <c r="B38" s="150"/>
      <c r="C38" s="170"/>
      <c r="D38" s="171"/>
      <c r="E38" s="171"/>
      <c r="F38" s="171"/>
      <c r="G38" s="169" t="str">
        <f t="shared" si="0"/>
        <v/>
      </c>
      <c r="H38" s="104"/>
    </row>
    <row r="39" spans="1:10" ht="15.75">
      <c r="A39" s="163" t="s">
        <v>261</v>
      </c>
      <c r="B39" s="150"/>
      <c r="C39" s="170">
        <f>SUM(C10:C38)</f>
        <v>2845</v>
      </c>
      <c r="D39" s="171">
        <f>SUM(D10:D38)</f>
        <v>2845</v>
      </c>
      <c r="E39" s="171"/>
      <c r="F39" s="171"/>
      <c r="G39" s="169" t="str">
        <f>IF(ISBLANK(B39),"",#REF!+C39-D39)</f>
        <v/>
      </c>
      <c r="H39" s="104"/>
    </row>
    <row r="40" spans="1:10">
      <c r="A40" s="172" t="s">
        <v>298</v>
      </c>
      <c r="B40" s="173"/>
      <c r="C40" s="174"/>
      <c r="D40" s="175"/>
      <c r="E40" s="175"/>
      <c r="F40" s="176"/>
      <c r="G40" s="177" t="str">
        <f>G39</f>
        <v/>
      </c>
      <c r="H40" s="104"/>
    </row>
    <row r="44" spans="1:10">
      <c r="B44" s="180" t="s">
        <v>96</v>
      </c>
      <c r="F44" s="181"/>
    </row>
    <row r="45" spans="1:10">
      <c r="F45" s="179"/>
      <c r="G45" s="179"/>
      <c r="H45" s="179"/>
      <c r="I45" s="179"/>
      <c r="J45" s="179"/>
    </row>
    <row r="46" spans="1:10">
      <c r="C46" s="182"/>
      <c r="F46" s="182"/>
      <c r="G46" s="183"/>
      <c r="H46" s="179"/>
      <c r="I46" s="179"/>
      <c r="J46" s="179"/>
    </row>
    <row r="47" spans="1:10">
      <c r="A47" s="179"/>
      <c r="C47" s="184" t="s">
        <v>251</v>
      </c>
      <c r="F47" s="185" t="s">
        <v>256</v>
      </c>
      <c r="G47" s="183"/>
      <c r="H47" s="179"/>
      <c r="I47" s="179"/>
      <c r="J47" s="179"/>
    </row>
    <row r="48" spans="1:10">
      <c r="A48" s="179"/>
      <c r="C48" s="186" t="s">
        <v>127</v>
      </c>
      <c r="F48" s="178" t="s">
        <v>252</v>
      </c>
      <c r="G48" s="179"/>
      <c r="H48" s="179"/>
      <c r="I48" s="179"/>
      <c r="J48" s="179"/>
    </row>
    <row r="49" spans="2:2" s="179" customFormat="1">
      <c r="B49" s="178"/>
    </row>
    <row r="50" spans="2:2" s="179" customFormat="1" ht="12.75"/>
    <row r="51" spans="2:2" s="179" customFormat="1" ht="12.75"/>
    <row r="52" spans="2:2" s="179" customFormat="1" ht="12.75"/>
    <row r="53" spans="2:2" s="179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E29" sqref="E29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5" t="s">
        <v>287</v>
      </c>
      <c r="B1" s="136"/>
      <c r="C1" s="136"/>
      <c r="D1" s="136"/>
      <c r="E1" s="136"/>
      <c r="F1" s="77"/>
      <c r="G1" s="77"/>
      <c r="H1" s="77"/>
      <c r="I1" s="548" t="s">
        <v>97</v>
      </c>
      <c r="J1" s="548"/>
      <c r="K1" s="142"/>
    </row>
    <row r="2" spans="1:12" s="23" customFormat="1" ht="15">
      <c r="A2" s="104" t="s">
        <v>128</v>
      </c>
      <c r="B2" s="136"/>
      <c r="C2" s="136"/>
      <c r="D2" s="136"/>
      <c r="E2" s="136"/>
      <c r="F2" s="137"/>
      <c r="G2" s="138"/>
      <c r="H2" s="138"/>
      <c r="I2" s="537" t="str">
        <f>'ფორმა N1'!L2</f>
        <v>10/04/2019-30/04/2019</v>
      </c>
      <c r="J2" s="546"/>
      <c r="K2" s="142"/>
    </row>
    <row r="3" spans="1:12" s="23" customFormat="1" ht="15">
      <c r="A3" s="136"/>
      <c r="B3" s="136"/>
      <c r="C3" s="136"/>
      <c r="D3" s="136"/>
      <c r="E3" s="136"/>
      <c r="F3" s="137"/>
      <c r="G3" s="138"/>
      <c r="H3" s="138"/>
      <c r="I3" s="139"/>
      <c r="J3" s="74"/>
      <c r="K3" s="142"/>
    </row>
    <row r="4" spans="1:12" s="2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4"/>
      <c r="J4" s="75"/>
      <c r="K4" s="104"/>
      <c r="L4" s="23"/>
    </row>
    <row r="5" spans="1:12" s="2" customFormat="1" ht="15">
      <c r="A5" s="117" t="str">
        <f>'ფორმა N1'!A5</f>
        <v>პ/გ "თავისუფალი საქართველო"</v>
      </c>
      <c r="B5" s="118"/>
      <c r="C5" s="118"/>
      <c r="D5" s="118"/>
      <c r="E5" s="118"/>
      <c r="F5" s="60"/>
      <c r="G5" s="60"/>
      <c r="H5" s="60"/>
      <c r="I5" s="130"/>
      <c r="J5" s="60"/>
      <c r="K5" s="104"/>
    </row>
    <row r="6" spans="1:12" s="23" customFormat="1" ht="13.5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>
      <c r="A7" s="131"/>
      <c r="B7" s="547" t="s">
        <v>208</v>
      </c>
      <c r="C7" s="547"/>
      <c r="D7" s="547" t="s">
        <v>275</v>
      </c>
      <c r="E7" s="547"/>
      <c r="F7" s="547" t="s">
        <v>276</v>
      </c>
      <c r="G7" s="547"/>
      <c r="H7" s="149" t="s">
        <v>262</v>
      </c>
      <c r="I7" s="547" t="s">
        <v>211</v>
      </c>
      <c r="J7" s="547"/>
      <c r="K7" s="143"/>
    </row>
    <row r="8" spans="1:12" ht="15">
      <c r="A8" s="132" t="s">
        <v>103</v>
      </c>
      <c r="B8" s="133" t="s">
        <v>210</v>
      </c>
      <c r="C8" s="134" t="s">
        <v>209</v>
      </c>
      <c r="D8" s="133" t="s">
        <v>210</v>
      </c>
      <c r="E8" s="134" t="s">
        <v>209</v>
      </c>
      <c r="F8" s="133" t="s">
        <v>210</v>
      </c>
      <c r="G8" s="134" t="s">
        <v>209</v>
      </c>
      <c r="H8" s="134" t="s">
        <v>209</v>
      </c>
      <c r="I8" s="133" t="s">
        <v>210</v>
      </c>
      <c r="J8" s="134" t="s">
        <v>209</v>
      </c>
      <c r="K8" s="143"/>
    </row>
    <row r="9" spans="1:12" ht="15">
      <c r="A9" s="61" t="s">
        <v>104</v>
      </c>
      <c r="B9" s="81">
        <f>SUM(B10,B14,B17)</f>
        <v>0</v>
      </c>
      <c r="C9" s="422">
        <f>SUM(C10,C14,C17)</f>
        <v>5155.2</v>
      </c>
      <c r="D9" s="81">
        <f t="shared" ref="D9:J9" si="0">SUM(D10,D14,D17)</f>
        <v>1</v>
      </c>
      <c r="E9" s="422">
        <f>SUM(E10,E14,E17)</f>
        <v>2210.54</v>
      </c>
      <c r="F9" s="81">
        <f t="shared" si="0"/>
        <v>0</v>
      </c>
      <c r="G9" s="81">
        <f>SUM(G10,G14,G17)</f>
        <v>0</v>
      </c>
      <c r="H9" s="81">
        <f>SUM(H10,H14,H17)</f>
        <v>0</v>
      </c>
      <c r="I9" s="81">
        <f>SUM(I10,I14,I17)</f>
        <v>0</v>
      </c>
      <c r="J9" s="422">
        <f t="shared" si="0"/>
        <v>7365.74</v>
      </c>
      <c r="K9" s="143"/>
    </row>
    <row r="10" spans="1:12" ht="15">
      <c r="A10" s="62" t="s">
        <v>105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ht="15">
      <c r="A14" s="62" t="s">
        <v>109</v>
      </c>
      <c r="B14" s="131">
        <f>SUM(B15:B16)</f>
        <v>0</v>
      </c>
      <c r="C14" s="491">
        <f>SUM(C15:C16)</f>
        <v>4655.2</v>
      </c>
      <c r="D14" s="131">
        <f t="shared" ref="D14:J14" si="2">SUM(D15:D16)</f>
        <v>1</v>
      </c>
      <c r="E14" s="131">
        <f>SUM(E15:E16)</f>
        <v>1990.54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0</v>
      </c>
      <c r="J14" s="131">
        <f t="shared" si="2"/>
        <v>6645.74</v>
      </c>
      <c r="K14" s="143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3"/>
    </row>
    <row r="16" spans="1:12" ht="15">
      <c r="A16" s="62" t="s">
        <v>111</v>
      </c>
      <c r="B16" s="26"/>
      <c r="C16" s="489">
        <v>4655.2</v>
      </c>
      <c r="D16" s="26">
        <v>1</v>
      </c>
      <c r="E16" s="26">
        <v>1990.54</v>
      </c>
      <c r="F16" s="26"/>
      <c r="G16" s="26"/>
      <c r="H16" s="26"/>
      <c r="I16" s="26"/>
      <c r="J16" s="26">
        <f>C16+E16-G16-H16</f>
        <v>6645.74</v>
      </c>
      <c r="K16" s="143"/>
    </row>
    <row r="17" spans="1:11" ht="15">
      <c r="A17" s="62" t="s">
        <v>112</v>
      </c>
      <c r="B17" s="131">
        <f>SUM(B18:B19,B22,B23)</f>
        <v>0</v>
      </c>
      <c r="C17" s="490">
        <f>SUM(C18:C19,C22,C23)</f>
        <v>500</v>
      </c>
      <c r="D17" s="131">
        <f t="shared" ref="D17:J17" si="3">SUM(D18:D19,D22,D23)</f>
        <v>0</v>
      </c>
      <c r="E17" s="131">
        <f>SUM(E18:E19,E22,E23)</f>
        <v>220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0</v>
      </c>
      <c r="J17" s="131">
        <f t="shared" si="3"/>
        <v>720</v>
      </c>
      <c r="K17" s="143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ht="15">
      <c r="A19" s="62" t="s">
        <v>114</v>
      </c>
      <c r="B19" s="131">
        <f>SUM(B20:B21)</f>
        <v>0</v>
      </c>
      <c r="C19" s="131">
        <f>SUM(C20:C21)</f>
        <v>0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 t="shared" si="4"/>
        <v>0</v>
      </c>
      <c r="K19" s="143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3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ht="15">
      <c r="A23" s="62" t="s">
        <v>118</v>
      </c>
      <c r="B23" s="26"/>
      <c r="C23" s="488">
        <v>500</v>
      </c>
      <c r="D23" s="26"/>
      <c r="E23" s="26">
        <v>220</v>
      </c>
      <c r="F23" s="26"/>
      <c r="G23" s="26"/>
      <c r="H23" s="26"/>
      <c r="I23" s="26"/>
      <c r="J23" s="26">
        <f>C23+E23-G23-H23</f>
        <v>720</v>
      </c>
      <c r="K23" s="143"/>
    </row>
    <row r="24" spans="1:11" ht="15">
      <c r="A24" s="61" t="s">
        <v>119</v>
      </c>
      <c r="B24" s="81">
        <f>SUM(B25:B31)</f>
        <v>0</v>
      </c>
      <c r="C24" s="81">
        <f t="shared" ref="C24:J24" si="5">SUM(C25:C31)</f>
        <v>0</v>
      </c>
      <c r="D24" s="81">
        <f t="shared" si="5"/>
        <v>0</v>
      </c>
      <c r="E24" s="81">
        <f t="shared" si="5"/>
        <v>0</v>
      </c>
      <c r="F24" s="81">
        <f t="shared" si="5"/>
        <v>0</v>
      </c>
      <c r="G24" s="81">
        <f t="shared" si="5"/>
        <v>0</v>
      </c>
      <c r="H24" s="81">
        <f t="shared" si="5"/>
        <v>0</v>
      </c>
      <c r="I24" s="81">
        <f t="shared" si="5"/>
        <v>0</v>
      </c>
      <c r="J24" s="81">
        <f t="shared" si="5"/>
        <v>0</v>
      </c>
      <c r="K24" s="143"/>
    </row>
    <row r="25" spans="1:11" ht="15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ht="15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ht="15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ht="15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ht="15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ht="15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ht="15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3"/>
    </row>
    <row r="32" spans="1:11" ht="15">
      <c r="A32" s="61" t="s">
        <v>120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3"/>
    </row>
    <row r="33" spans="1:11" ht="15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ht="15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ht="15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ht="15">
      <c r="A36" s="61" t="s">
        <v>121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3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ht="15">
      <c r="A39" s="62" t="s">
        <v>124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0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69"/>
      <c r="C48" s="69"/>
      <c r="F48" s="69"/>
      <c r="G48" s="72"/>
      <c r="H48" s="69"/>
      <c r="I48"/>
      <c r="J48"/>
    </row>
    <row r="49" spans="1:10" s="2" customFormat="1" ht="15">
      <c r="B49" s="68" t="s">
        <v>251</v>
      </c>
      <c r="F49" s="12" t="s">
        <v>256</v>
      </c>
      <c r="G49" s="71"/>
      <c r="I49"/>
      <c r="J49"/>
    </row>
    <row r="50" spans="1:10" s="2" customFormat="1" ht="15">
      <c r="B50" s="65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view="pageBreakPreview" zoomScale="80" zoomScaleNormal="80" zoomScaleSheetLayoutView="80" workbookViewId="0">
      <selection activeCell="H13" sqref="H13"/>
    </sheetView>
  </sheetViews>
  <sheetFormatPr defaultRowHeight="12.75"/>
  <cols>
    <col min="1" max="1" width="6" style="194" customWidth="1"/>
    <col min="2" max="2" width="21.140625" style="194" customWidth="1"/>
    <col min="3" max="3" width="25.140625" style="194" bestFit="1" customWidth="1"/>
    <col min="4" max="4" width="18.42578125" style="194" customWidth="1"/>
    <col min="5" max="5" width="19.5703125" style="194" customWidth="1"/>
    <col min="6" max="6" width="22" style="194" customWidth="1"/>
    <col min="7" max="7" width="25.28515625" style="194" customWidth="1"/>
    <col min="8" max="8" width="18.28515625" style="194" customWidth="1"/>
    <col min="9" max="9" width="17.140625" style="194" customWidth="1"/>
    <col min="10" max="16384" width="9.140625" style="194"/>
  </cols>
  <sheetData>
    <row r="1" spans="1:9" ht="15">
      <c r="A1" s="187" t="s">
        <v>476</v>
      </c>
      <c r="B1" s="187"/>
      <c r="C1" s="188"/>
      <c r="D1" s="188"/>
      <c r="E1" s="188"/>
      <c r="F1" s="188"/>
      <c r="G1" s="188"/>
      <c r="H1" s="188"/>
      <c r="I1" s="353" t="s">
        <v>97</v>
      </c>
    </row>
    <row r="2" spans="1:9" ht="15">
      <c r="A2" s="146" t="s">
        <v>128</v>
      </c>
      <c r="B2" s="146"/>
      <c r="C2" s="188"/>
      <c r="D2" s="188"/>
      <c r="E2" s="188"/>
      <c r="F2" s="188"/>
      <c r="G2" s="188"/>
      <c r="H2" s="188"/>
      <c r="I2" s="350" t="str">
        <f>'ფორმა N1'!L2</f>
        <v>10/04/2019-30/04/2019</v>
      </c>
    </row>
    <row r="3" spans="1:9" ht="15">
      <c r="A3" s="188"/>
      <c r="B3" s="188"/>
      <c r="C3" s="188"/>
      <c r="D3" s="188"/>
      <c r="E3" s="188"/>
      <c r="F3" s="188"/>
      <c r="G3" s="188"/>
      <c r="H3" s="188"/>
      <c r="I3" s="139"/>
    </row>
    <row r="4" spans="1:9" ht="15">
      <c r="A4" s="113" t="s">
        <v>257</v>
      </c>
      <c r="B4" s="113"/>
      <c r="C4" s="113"/>
      <c r="D4" s="113"/>
      <c r="E4" s="359"/>
      <c r="F4" s="189"/>
      <c r="G4" s="188"/>
      <c r="H4" s="188"/>
      <c r="I4" s="189"/>
    </row>
    <row r="5" spans="1:9" s="364" customFormat="1" ht="15">
      <c r="A5" s="360" t="str">
        <f>'ფორმა N1'!A5</f>
        <v>პ/გ "თავისუფალი საქართველო"</v>
      </c>
      <c r="B5" s="360"/>
      <c r="C5" s="361"/>
      <c r="D5" s="361"/>
      <c r="E5" s="361"/>
      <c r="F5" s="362"/>
      <c r="G5" s="363"/>
      <c r="H5" s="363"/>
      <c r="I5" s="362"/>
    </row>
    <row r="6" spans="1:9" ht="13.5">
      <c r="A6" s="140"/>
      <c r="B6" s="140"/>
      <c r="C6" s="365"/>
      <c r="D6" s="365"/>
      <c r="E6" s="365"/>
      <c r="F6" s="188"/>
      <c r="G6" s="188"/>
      <c r="H6" s="188"/>
      <c r="I6" s="188"/>
    </row>
    <row r="7" spans="1:9" ht="60">
      <c r="A7" s="366" t="s">
        <v>64</v>
      </c>
      <c r="B7" s="366" t="s">
        <v>443</v>
      </c>
      <c r="C7" s="367" t="s">
        <v>444</v>
      </c>
      <c r="D7" s="367" t="s">
        <v>445</v>
      </c>
      <c r="E7" s="367" t="s">
        <v>446</v>
      </c>
      <c r="F7" s="367" t="s">
        <v>346</v>
      </c>
      <c r="G7" s="367" t="s">
        <v>447</v>
      </c>
      <c r="H7" s="367" t="s">
        <v>448</v>
      </c>
      <c r="I7" s="367" t="s">
        <v>449</v>
      </c>
    </row>
    <row r="8" spans="1:9" ht="15">
      <c r="A8" s="366">
        <v>1</v>
      </c>
      <c r="B8" s="366">
        <v>2</v>
      </c>
      <c r="C8" s="366">
        <v>3</v>
      </c>
      <c r="D8" s="367">
        <v>4</v>
      </c>
      <c r="E8" s="366">
        <v>5</v>
      </c>
      <c r="F8" s="367">
        <v>6</v>
      </c>
      <c r="G8" s="366">
        <v>7</v>
      </c>
      <c r="H8" s="367">
        <v>8</v>
      </c>
      <c r="I8" s="367">
        <v>9</v>
      </c>
    </row>
    <row r="9" spans="1:9" ht="30">
      <c r="A9" s="368">
        <v>1</v>
      </c>
      <c r="B9" s="368" t="s">
        <v>525</v>
      </c>
      <c r="C9" s="369" t="s">
        <v>628</v>
      </c>
      <c r="D9" s="369" t="s">
        <v>629</v>
      </c>
      <c r="E9" s="369" t="s">
        <v>631</v>
      </c>
      <c r="F9" s="369" t="s">
        <v>630</v>
      </c>
      <c r="G9" s="369">
        <v>625</v>
      </c>
      <c r="H9" s="369">
        <v>18001003817</v>
      </c>
      <c r="I9" s="369" t="s">
        <v>627</v>
      </c>
    </row>
    <row r="10" spans="1:9" ht="15">
      <c r="A10" s="368">
        <v>2</v>
      </c>
      <c r="B10" s="368"/>
      <c r="C10" s="369"/>
      <c r="D10" s="369"/>
      <c r="E10" s="369"/>
      <c r="F10" s="369"/>
      <c r="G10" s="369"/>
      <c r="H10" s="369"/>
      <c r="I10" s="369"/>
    </row>
    <row r="11" spans="1:9" ht="15">
      <c r="A11" s="368">
        <v>3</v>
      </c>
      <c r="B11" s="368"/>
      <c r="C11" s="369"/>
      <c r="D11" s="369"/>
      <c r="E11" s="369"/>
      <c r="F11" s="369"/>
      <c r="G11" s="369"/>
      <c r="H11" s="369"/>
      <c r="I11" s="369"/>
    </row>
    <row r="12" spans="1:9" ht="15">
      <c r="A12" s="368">
        <v>4</v>
      </c>
      <c r="B12" s="368"/>
      <c r="C12" s="369"/>
      <c r="D12" s="369"/>
      <c r="E12" s="369"/>
      <c r="F12" s="369"/>
      <c r="G12" s="369"/>
      <c r="H12" s="369"/>
      <c r="I12" s="369"/>
    </row>
    <row r="13" spans="1:9" ht="15">
      <c r="A13" s="368">
        <v>5</v>
      </c>
      <c r="B13" s="368"/>
      <c r="C13" s="369"/>
      <c r="D13" s="369"/>
      <c r="E13" s="369"/>
      <c r="F13" s="369"/>
      <c r="G13" s="369"/>
      <c r="H13" s="369"/>
      <c r="I13" s="369"/>
    </row>
    <row r="14" spans="1:9" ht="15">
      <c r="A14" s="368">
        <v>6</v>
      </c>
      <c r="B14" s="368"/>
      <c r="C14" s="369"/>
      <c r="D14" s="369"/>
      <c r="E14" s="369"/>
      <c r="F14" s="369"/>
      <c r="G14" s="369"/>
      <c r="H14" s="369"/>
      <c r="I14" s="369"/>
    </row>
    <row r="15" spans="1:9" ht="15">
      <c r="A15" s="368">
        <v>7</v>
      </c>
      <c r="B15" s="368"/>
      <c r="C15" s="369"/>
      <c r="D15" s="369"/>
      <c r="E15" s="369"/>
      <c r="F15" s="369"/>
      <c r="G15" s="369"/>
      <c r="H15" s="369"/>
      <c r="I15" s="369"/>
    </row>
    <row r="16" spans="1:9" ht="15">
      <c r="A16" s="368">
        <v>8</v>
      </c>
      <c r="B16" s="368"/>
      <c r="C16" s="369"/>
      <c r="D16" s="369"/>
      <c r="E16" s="369"/>
      <c r="F16" s="369"/>
      <c r="G16" s="369"/>
      <c r="H16" s="369"/>
      <c r="I16" s="369"/>
    </row>
    <row r="17" spans="1:9" ht="15">
      <c r="A17" s="368">
        <v>9</v>
      </c>
      <c r="B17" s="368"/>
      <c r="C17" s="369"/>
      <c r="D17" s="369"/>
      <c r="E17" s="369"/>
      <c r="F17" s="369"/>
      <c r="G17" s="369"/>
      <c r="H17" s="369"/>
      <c r="I17" s="369"/>
    </row>
    <row r="18" spans="1:9" ht="15">
      <c r="A18" s="368">
        <v>10</v>
      </c>
      <c r="B18" s="368"/>
      <c r="C18" s="369"/>
      <c r="D18" s="369"/>
      <c r="E18" s="369"/>
      <c r="F18" s="369"/>
      <c r="G18" s="369"/>
      <c r="H18" s="369"/>
      <c r="I18" s="369"/>
    </row>
    <row r="19" spans="1:9" ht="15">
      <c r="A19" s="368">
        <v>11</v>
      </c>
      <c r="B19" s="368"/>
      <c r="C19" s="369"/>
      <c r="D19" s="369"/>
      <c r="E19" s="369"/>
      <c r="F19" s="369"/>
      <c r="G19" s="369"/>
      <c r="H19" s="369"/>
      <c r="I19" s="369"/>
    </row>
    <row r="20" spans="1:9" ht="15">
      <c r="A20" s="368">
        <v>12</v>
      </c>
      <c r="B20" s="368"/>
      <c r="C20" s="369"/>
      <c r="D20" s="369"/>
      <c r="E20" s="369"/>
      <c r="F20" s="369"/>
      <c r="G20" s="369"/>
      <c r="H20" s="369"/>
      <c r="I20" s="369"/>
    </row>
    <row r="21" spans="1:9" ht="15">
      <c r="A21" s="368">
        <v>13</v>
      </c>
      <c r="B21" s="368"/>
      <c r="C21" s="369"/>
      <c r="D21" s="369"/>
      <c r="E21" s="369"/>
      <c r="F21" s="369"/>
      <c r="G21" s="369"/>
      <c r="H21" s="369"/>
      <c r="I21" s="369"/>
    </row>
    <row r="22" spans="1:9" ht="15">
      <c r="A22" s="368">
        <v>14</v>
      </c>
      <c r="B22" s="368"/>
      <c r="C22" s="369"/>
      <c r="D22" s="369"/>
      <c r="E22" s="369"/>
      <c r="F22" s="369"/>
      <c r="G22" s="369"/>
      <c r="H22" s="369"/>
      <c r="I22" s="369"/>
    </row>
    <row r="23" spans="1:9" ht="15">
      <c r="A23" s="368">
        <v>15</v>
      </c>
      <c r="B23" s="368"/>
      <c r="C23" s="369"/>
      <c r="D23" s="369"/>
      <c r="E23" s="369"/>
      <c r="F23" s="369"/>
      <c r="G23" s="369"/>
      <c r="H23" s="369"/>
      <c r="I23" s="369"/>
    </row>
    <row r="24" spans="1:9" ht="15">
      <c r="A24" s="368">
        <v>16</v>
      </c>
      <c r="B24" s="368"/>
      <c r="C24" s="369"/>
      <c r="D24" s="369"/>
      <c r="E24" s="369"/>
      <c r="F24" s="369"/>
      <c r="G24" s="369"/>
      <c r="H24" s="369"/>
      <c r="I24" s="369"/>
    </row>
    <row r="25" spans="1:9" ht="15">
      <c r="A25" s="368">
        <v>17</v>
      </c>
      <c r="B25" s="368"/>
      <c r="C25" s="369"/>
      <c r="D25" s="369"/>
      <c r="E25" s="369"/>
      <c r="F25" s="369"/>
      <c r="G25" s="369"/>
      <c r="H25" s="369"/>
      <c r="I25" s="369"/>
    </row>
    <row r="26" spans="1:9" ht="15">
      <c r="A26" s="368">
        <v>18</v>
      </c>
      <c r="B26" s="368"/>
      <c r="C26" s="369"/>
      <c r="D26" s="369"/>
      <c r="E26" s="369"/>
      <c r="F26" s="369"/>
      <c r="G26" s="369"/>
      <c r="H26" s="369"/>
      <c r="I26" s="369"/>
    </row>
    <row r="27" spans="1:9" ht="15">
      <c r="A27" s="368" t="s">
        <v>261</v>
      </c>
      <c r="B27" s="368"/>
      <c r="C27" s="369"/>
      <c r="D27" s="369"/>
      <c r="E27" s="369"/>
      <c r="F27" s="369"/>
      <c r="G27" s="369"/>
      <c r="H27" s="369"/>
      <c r="I27" s="369"/>
    </row>
    <row r="28" spans="1:9">
      <c r="A28" s="190"/>
      <c r="B28" s="190"/>
      <c r="C28" s="190"/>
      <c r="D28" s="190"/>
      <c r="E28" s="190"/>
      <c r="F28" s="190"/>
      <c r="G28" s="190"/>
      <c r="H28" s="190"/>
      <c r="I28" s="190"/>
    </row>
    <row r="29" spans="1:9">
      <c r="A29" s="190"/>
      <c r="B29" s="190"/>
      <c r="C29" s="190"/>
      <c r="D29" s="190"/>
      <c r="E29" s="190"/>
      <c r="F29" s="190"/>
      <c r="G29" s="190"/>
      <c r="H29" s="190"/>
      <c r="I29" s="190"/>
    </row>
    <row r="30" spans="1:9">
      <c r="A30" s="370"/>
      <c r="B30" s="370"/>
      <c r="C30" s="190"/>
      <c r="D30" s="190"/>
      <c r="E30" s="190"/>
      <c r="F30" s="190"/>
      <c r="G30" s="190"/>
      <c r="H30" s="190"/>
      <c r="I30" s="190"/>
    </row>
    <row r="31" spans="1:9" ht="15">
      <c r="A31" s="21"/>
      <c r="B31" s="21"/>
      <c r="C31" s="371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549"/>
      <c r="E32" s="549"/>
      <c r="G32" s="193"/>
      <c r="H32" s="372"/>
    </row>
    <row r="33" spans="3:8" ht="15">
      <c r="C33" s="21"/>
      <c r="D33" s="550" t="s">
        <v>251</v>
      </c>
      <c r="E33" s="550"/>
      <c r="G33" s="551" t="s">
        <v>450</v>
      </c>
      <c r="H33" s="551"/>
    </row>
    <row r="34" spans="3:8" ht="15">
      <c r="C34" s="21"/>
      <c r="D34" s="21"/>
      <c r="E34" s="21"/>
      <c r="G34" s="552"/>
      <c r="H34" s="552"/>
    </row>
    <row r="35" spans="3:8" ht="15">
      <c r="C35" s="21"/>
      <c r="D35" s="553" t="s">
        <v>127</v>
      </c>
      <c r="E35" s="553"/>
      <c r="G35" s="552"/>
      <c r="H35" s="552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/>
  <cols>
    <col min="1" max="1" width="6.85546875" style="364" customWidth="1"/>
    <col min="2" max="2" width="14.85546875" style="364" customWidth="1"/>
    <col min="3" max="3" width="21.140625" style="364" customWidth="1"/>
    <col min="4" max="5" width="12.7109375" style="364" customWidth="1"/>
    <col min="6" max="6" width="13.42578125" style="364" bestFit="1" customWidth="1"/>
    <col min="7" max="7" width="15.28515625" style="364" customWidth="1"/>
    <col min="8" max="8" width="23.85546875" style="364" customWidth="1"/>
    <col min="9" max="9" width="12.140625" style="364" bestFit="1" customWidth="1"/>
    <col min="10" max="10" width="19" style="364" customWidth="1"/>
    <col min="11" max="11" width="17.7109375" style="364" customWidth="1"/>
    <col min="12" max="16384" width="9.140625" style="364"/>
  </cols>
  <sheetData>
    <row r="1" spans="1:12" s="194" customFormat="1" ht="15">
      <c r="A1" s="187" t="s">
        <v>288</v>
      </c>
      <c r="B1" s="187"/>
      <c r="C1" s="187"/>
      <c r="D1" s="188"/>
      <c r="E1" s="188"/>
      <c r="F1" s="188"/>
      <c r="G1" s="188"/>
      <c r="H1" s="188"/>
      <c r="I1" s="188"/>
      <c r="J1" s="188"/>
      <c r="K1" s="353" t="s">
        <v>97</v>
      </c>
    </row>
    <row r="2" spans="1:12" s="194" customFormat="1" ht="15">
      <c r="A2" s="146" t="s">
        <v>128</v>
      </c>
      <c r="B2" s="146"/>
      <c r="C2" s="146"/>
      <c r="D2" s="188"/>
      <c r="E2" s="188"/>
      <c r="F2" s="188"/>
      <c r="G2" s="188"/>
      <c r="H2" s="188"/>
      <c r="I2" s="188"/>
      <c r="J2" s="188"/>
      <c r="K2" s="350" t="str">
        <f>'ფორმა N1'!L2</f>
        <v>10/04/2019-30/04/2019</v>
      </c>
    </row>
    <row r="3" spans="1:12" s="194" customFormat="1" ht="1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39"/>
      <c r="L3" s="364"/>
    </row>
    <row r="4" spans="1:12" s="194" customFormat="1" ht="15">
      <c r="A4" s="113" t="s">
        <v>257</v>
      </c>
      <c r="B4" s="113"/>
      <c r="C4" s="113"/>
      <c r="D4" s="113"/>
      <c r="E4" s="113"/>
      <c r="F4" s="359"/>
      <c r="G4" s="189"/>
      <c r="H4" s="188"/>
      <c r="I4" s="188"/>
      <c r="J4" s="188"/>
      <c r="K4" s="188"/>
    </row>
    <row r="5" spans="1:12" ht="15">
      <c r="A5" s="360" t="str">
        <f>'ფორმა N1'!A5</f>
        <v>პ/გ "თავისუფალი საქართველო"</v>
      </c>
      <c r="B5" s="360"/>
      <c r="C5" s="360"/>
      <c r="D5" s="361"/>
      <c r="E5" s="361"/>
      <c r="F5" s="361"/>
      <c r="G5" s="362"/>
      <c r="H5" s="363"/>
      <c r="I5" s="363"/>
      <c r="J5" s="363"/>
      <c r="K5" s="362"/>
    </row>
    <row r="6" spans="1:12" s="194" customFormat="1" ht="13.5">
      <c r="A6" s="140"/>
      <c r="B6" s="140"/>
      <c r="C6" s="140"/>
      <c r="D6" s="365"/>
      <c r="E6" s="365"/>
      <c r="F6" s="365"/>
      <c r="G6" s="188"/>
      <c r="H6" s="188"/>
      <c r="I6" s="188"/>
      <c r="J6" s="188"/>
      <c r="K6" s="188"/>
    </row>
    <row r="7" spans="1:12" s="194" customFormat="1" ht="60">
      <c r="A7" s="366" t="s">
        <v>64</v>
      </c>
      <c r="B7" s="366" t="s">
        <v>443</v>
      </c>
      <c r="C7" s="366" t="s">
        <v>231</v>
      </c>
      <c r="D7" s="367" t="s">
        <v>228</v>
      </c>
      <c r="E7" s="367" t="s">
        <v>229</v>
      </c>
      <c r="F7" s="367" t="s">
        <v>322</v>
      </c>
      <c r="G7" s="367" t="s">
        <v>230</v>
      </c>
      <c r="H7" s="367" t="s">
        <v>451</v>
      </c>
      <c r="I7" s="367" t="s">
        <v>227</v>
      </c>
      <c r="J7" s="367" t="s">
        <v>448</v>
      </c>
      <c r="K7" s="367" t="s">
        <v>449</v>
      </c>
    </row>
    <row r="8" spans="1:12" s="194" customFormat="1" ht="15">
      <c r="A8" s="366">
        <v>1</v>
      </c>
      <c r="B8" s="366">
        <v>2</v>
      </c>
      <c r="C8" s="366">
        <v>3</v>
      </c>
      <c r="D8" s="367">
        <v>4</v>
      </c>
      <c r="E8" s="366">
        <v>5</v>
      </c>
      <c r="F8" s="367">
        <v>6</v>
      </c>
      <c r="G8" s="366">
        <v>7</v>
      </c>
      <c r="H8" s="367">
        <v>8</v>
      </c>
      <c r="I8" s="366">
        <v>9</v>
      </c>
      <c r="J8" s="366">
        <v>10</v>
      </c>
      <c r="K8" s="367">
        <v>11</v>
      </c>
    </row>
    <row r="9" spans="1:12" s="194" customFormat="1" ht="15">
      <c r="A9" s="368">
        <v>1</v>
      </c>
      <c r="B9" s="368"/>
      <c r="C9" s="368"/>
      <c r="D9" s="369"/>
      <c r="E9" s="369"/>
      <c r="F9" s="369"/>
      <c r="G9" s="369"/>
      <c r="H9" s="369"/>
      <c r="I9" s="369"/>
      <c r="J9" s="369"/>
      <c r="K9" s="369"/>
    </row>
    <row r="10" spans="1:12" s="194" customFormat="1" ht="15">
      <c r="A10" s="368">
        <v>2</v>
      </c>
      <c r="B10" s="368"/>
      <c r="C10" s="368"/>
      <c r="D10" s="369"/>
      <c r="E10" s="369"/>
      <c r="F10" s="369"/>
      <c r="G10" s="369"/>
      <c r="H10" s="369"/>
      <c r="I10" s="369"/>
      <c r="J10" s="369"/>
      <c r="K10" s="369"/>
    </row>
    <row r="11" spans="1:12" s="194" customFormat="1" ht="15">
      <c r="A11" s="368">
        <v>3</v>
      </c>
      <c r="B11" s="368"/>
      <c r="C11" s="368"/>
      <c r="D11" s="369"/>
      <c r="E11" s="369"/>
      <c r="F11" s="369"/>
      <c r="G11" s="369"/>
      <c r="H11" s="369"/>
      <c r="I11" s="369"/>
      <c r="J11" s="369"/>
      <c r="K11" s="369"/>
    </row>
    <row r="12" spans="1:12" s="194" customFormat="1" ht="15">
      <c r="A12" s="368">
        <v>4</v>
      </c>
      <c r="B12" s="368"/>
      <c r="C12" s="368"/>
      <c r="D12" s="369"/>
      <c r="E12" s="369"/>
      <c r="F12" s="369"/>
      <c r="G12" s="369"/>
      <c r="H12" s="369"/>
      <c r="I12" s="369"/>
      <c r="J12" s="369"/>
      <c r="K12" s="369"/>
    </row>
    <row r="13" spans="1:12" s="194" customFormat="1" ht="15">
      <c r="A13" s="368">
        <v>5</v>
      </c>
      <c r="B13" s="368"/>
      <c r="C13" s="368"/>
      <c r="D13" s="369"/>
      <c r="E13" s="369"/>
      <c r="F13" s="369"/>
      <c r="G13" s="369"/>
      <c r="H13" s="369"/>
      <c r="I13" s="369"/>
      <c r="J13" s="369"/>
      <c r="K13" s="369"/>
    </row>
    <row r="14" spans="1:12" s="194" customFormat="1" ht="15">
      <c r="A14" s="368">
        <v>6</v>
      </c>
      <c r="B14" s="368"/>
      <c r="C14" s="368"/>
      <c r="D14" s="369"/>
      <c r="E14" s="369"/>
      <c r="F14" s="369"/>
      <c r="G14" s="369"/>
      <c r="H14" s="369"/>
      <c r="I14" s="369"/>
      <c r="J14" s="369"/>
      <c r="K14" s="369"/>
    </row>
    <row r="15" spans="1:12" s="194" customFormat="1" ht="15">
      <c r="A15" s="368">
        <v>7</v>
      </c>
      <c r="B15" s="368"/>
      <c r="C15" s="368"/>
      <c r="D15" s="369"/>
      <c r="E15" s="369"/>
      <c r="F15" s="369"/>
      <c r="G15" s="369"/>
      <c r="H15" s="369"/>
      <c r="I15" s="369"/>
      <c r="J15" s="369"/>
      <c r="K15" s="369"/>
    </row>
    <row r="16" spans="1:12" s="194" customFormat="1" ht="15">
      <c r="A16" s="368">
        <v>8</v>
      </c>
      <c r="B16" s="368"/>
      <c r="C16" s="368"/>
      <c r="D16" s="369"/>
      <c r="E16" s="369"/>
      <c r="F16" s="369"/>
      <c r="G16" s="369"/>
      <c r="H16" s="369"/>
      <c r="I16" s="369"/>
      <c r="J16" s="369"/>
      <c r="K16" s="369"/>
    </row>
    <row r="17" spans="1:11" s="194" customFormat="1" ht="15">
      <c r="A17" s="368">
        <v>9</v>
      </c>
      <c r="B17" s="368"/>
      <c r="C17" s="368"/>
      <c r="D17" s="369"/>
      <c r="E17" s="369"/>
      <c r="F17" s="369"/>
      <c r="G17" s="369"/>
      <c r="H17" s="369"/>
      <c r="I17" s="369"/>
      <c r="J17" s="369"/>
      <c r="K17" s="369"/>
    </row>
    <row r="18" spans="1:11" s="194" customFormat="1" ht="15">
      <c r="A18" s="368">
        <v>10</v>
      </c>
      <c r="B18" s="368"/>
      <c r="C18" s="368"/>
      <c r="D18" s="369"/>
      <c r="E18" s="369"/>
      <c r="F18" s="369"/>
      <c r="G18" s="369"/>
      <c r="H18" s="369"/>
      <c r="I18" s="369"/>
      <c r="J18" s="369"/>
      <c r="K18" s="369"/>
    </row>
    <row r="19" spans="1:11" s="194" customFormat="1" ht="15">
      <c r="A19" s="368">
        <v>11</v>
      </c>
      <c r="B19" s="368"/>
      <c r="C19" s="368"/>
      <c r="D19" s="369"/>
      <c r="E19" s="369"/>
      <c r="F19" s="369"/>
      <c r="G19" s="369"/>
      <c r="H19" s="369"/>
      <c r="I19" s="369"/>
      <c r="J19" s="369"/>
      <c r="K19" s="369"/>
    </row>
    <row r="20" spans="1:11" s="194" customFormat="1" ht="15">
      <c r="A20" s="368">
        <v>12</v>
      </c>
      <c r="B20" s="368"/>
      <c r="C20" s="368"/>
      <c r="D20" s="369"/>
      <c r="E20" s="369"/>
      <c r="F20" s="369"/>
      <c r="G20" s="369"/>
      <c r="H20" s="369"/>
      <c r="I20" s="369"/>
      <c r="J20" s="369"/>
      <c r="K20" s="369"/>
    </row>
    <row r="21" spans="1:11" s="194" customFormat="1" ht="15">
      <c r="A21" s="368">
        <v>13</v>
      </c>
      <c r="B21" s="368"/>
      <c r="C21" s="368"/>
      <c r="D21" s="369"/>
      <c r="E21" s="369"/>
      <c r="F21" s="369"/>
      <c r="G21" s="369"/>
      <c r="H21" s="369"/>
      <c r="I21" s="369"/>
      <c r="J21" s="369"/>
      <c r="K21" s="369"/>
    </row>
    <row r="22" spans="1:11" s="194" customFormat="1" ht="15">
      <c r="A22" s="368">
        <v>14</v>
      </c>
      <c r="B22" s="368"/>
      <c r="C22" s="368"/>
      <c r="D22" s="369"/>
      <c r="E22" s="369"/>
      <c r="F22" s="369"/>
      <c r="G22" s="369"/>
      <c r="H22" s="369"/>
      <c r="I22" s="369"/>
      <c r="J22" s="369"/>
      <c r="K22" s="369"/>
    </row>
    <row r="23" spans="1:11" s="194" customFormat="1" ht="15">
      <c r="A23" s="368">
        <v>15</v>
      </c>
      <c r="B23" s="368"/>
      <c r="C23" s="368"/>
      <c r="D23" s="369"/>
      <c r="E23" s="369"/>
      <c r="F23" s="369"/>
      <c r="G23" s="369"/>
      <c r="H23" s="369"/>
      <c r="I23" s="369"/>
      <c r="J23" s="369"/>
      <c r="K23" s="369"/>
    </row>
    <row r="24" spans="1:11" s="194" customFormat="1" ht="15">
      <c r="A24" s="368">
        <v>16</v>
      </c>
      <c r="B24" s="368"/>
      <c r="C24" s="368"/>
      <c r="D24" s="369"/>
      <c r="E24" s="369"/>
      <c r="F24" s="369"/>
      <c r="G24" s="369"/>
      <c r="H24" s="369"/>
      <c r="I24" s="369"/>
      <c r="J24" s="369"/>
      <c r="K24" s="369"/>
    </row>
    <row r="25" spans="1:11" s="194" customFormat="1" ht="15">
      <c r="A25" s="368">
        <v>17</v>
      </c>
      <c r="B25" s="368"/>
      <c r="C25" s="368"/>
      <c r="D25" s="369"/>
      <c r="E25" s="369"/>
      <c r="F25" s="369"/>
      <c r="G25" s="369"/>
      <c r="H25" s="369"/>
      <c r="I25" s="369"/>
      <c r="J25" s="369"/>
      <c r="K25" s="369"/>
    </row>
    <row r="26" spans="1:11" s="194" customFormat="1" ht="15">
      <c r="A26" s="368">
        <v>18</v>
      </c>
      <c r="B26" s="368"/>
      <c r="C26" s="368"/>
      <c r="D26" s="369"/>
      <c r="E26" s="369"/>
      <c r="F26" s="369"/>
      <c r="G26" s="369"/>
      <c r="H26" s="369"/>
      <c r="I26" s="369"/>
      <c r="J26" s="369"/>
      <c r="K26" s="369"/>
    </row>
    <row r="27" spans="1:11" s="194" customFormat="1" ht="15">
      <c r="A27" s="368" t="s">
        <v>261</v>
      </c>
      <c r="B27" s="368"/>
      <c r="C27" s="368"/>
      <c r="D27" s="369"/>
      <c r="E27" s="369"/>
      <c r="F27" s="369"/>
      <c r="G27" s="369"/>
      <c r="H27" s="369"/>
      <c r="I27" s="369"/>
      <c r="J27" s="369"/>
      <c r="K27" s="369"/>
    </row>
    <row r="28" spans="1:11">
      <c r="A28" s="373"/>
      <c r="B28" s="373"/>
      <c r="C28" s="373"/>
      <c r="D28" s="373"/>
      <c r="E28" s="373"/>
      <c r="F28" s="373"/>
      <c r="G28" s="373"/>
      <c r="H28" s="373"/>
      <c r="I28" s="373"/>
      <c r="J28" s="373"/>
      <c r="K28" s="373"/>
    </row>
    <row r="29" spans="1:11">
      <c r="A29" s="373"/>
      <c r="B29" s="373"/>
      <c r="C29" s="373"/>
      <c r="D29" s="373"/>
      <c r="E29" s="373"/>
      <c r="F29" s="373"/>
      <c r="G29" s="373"/>
      <c r="H29" s="373"/>
      <c r="I29" s="373"/>
      <c r="J29" s="373"/>
      <c r="K29" s="373"/>
    </row>
    <row r="30" spans="1:11">
      <c r="A30" s="374"/>
      <c r="B30" s="374"/>
      <c r="C30" s="374"/>
      <c r="D30" s="373"/>
      <c r="E30" s="373"/>
      <c r="F30" s="373"/>
      <c r="G30" s="373"/>
      <c r="H30" s="373"/>
      <c r="I30" s="373"/>
      <c r="J30" s="373"/>
      <c r="K30" s="373"/>
    </row>
    <row r="31" spans="1:11" ht="15">
      <c r="A31" s="375"/>
      <c r="B31" s="375"/>
      <c r="C31" s="375"/>
      <c r="D31" s="376" t="s">
        <v>96</v>
      </c>
      <c r="E31" s="375"/>
      <c r="F31" s="375"/>
      <c r="G31" s="377"/>
      <c r="H31" s="375"/>
      <c r="I31" s="375"/>
      <c r="J31" s="375"/>
      <c r="K31" s="375"/>
    </row>
    <row r="32" spans="1:11" ht="15">
      <c r="A32" s="375"/>
      <c r="B32" s="375"/>
      <c r="C32" s="375"/>
      <c r="D32" s="375"/>
      <c r="E32" s="378"/>
      <c r="F32" s="375"/>
      <c r="H32" s="378"/>
      <c r="I32" s="378"/>
      <c r="J32" s="379"/>
    </row>
    <row r="33" spans="4:9" ht="15">
      <c r="D33" s="375"/>
      <c r="E33" s="380" t="s">
        <v>251</v>
      </c>
      <c r="F33" s="375"/>
      <c r="H33" s="381" t="s">
        <v>256</v>
      </c>
      <c r="I33" s="381"/>
    </row>
    <row r="34" spans="4:9" ht="15">
      <c r="D34" s="375"/>
      <c r="E34" s="382" t="s">
        <v>127</v>
      </c>
      <c r="F34" s="375"/>
      <c r="H34" s="375" t="s">
        <v>252</v>
      </c>
      <c r="I34" s="375"/>
    </row>
    <row r="35" spans="4:9" ht="15">
      <c r="D35" s="375"/>
      <c r="E35" s="382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/>
  <cols>
    <col min="1" max="1" width="11.7109375" style="179" customWidth="1"/>
    <col min="2" max="2" width="21.5703125" style="179" customWidth="1"/>
    <col min="3" max="3" width="19.140625" style="179" customWidth="1"/>
    <col min="4" max="4" width="23.7109375" style="179" customWidth="1"/>
    <col min="5" max="6" width="16.5703125" style="179" bestFit="1" customWidth="1"/>
    <col min="7" max="7" width="17" style="179" customWidth="1"/>
    <col min="8" max="8" width="19" style="179" customWidth="1"/>
    <col min="9" max="9" width="24.42578125" style="179" customWidth="1"/>
    <col min="10" max="16384" width="9.140625" style="179"/>
  </cols>
  <sheetData>
    <row r="1" spans="1:13" customFormat="1" ht="15">
      <c r="A1" s="135" t="s">
        <v>395</v>
      </c>
      <c r="B1" s="136"/>
      <c r="C1" s="136"/>
      <c r="D1" s="136"/>
      <c r="E1" s="136"/>
      <c r="F1" s="136"/>
      <c r="G1" s="136"/>
      <c r="H1" s="142"/>
      <c r="I1" s="77" t="s">
        <v>97</v>
      </c>
    </row>
    <row r="2" spans="1:13" customFormat="1" ht="15">
      <c r="A2" s="104" t="s">
        <v>128</v>
      </c>
      <c r="B2" s="136"/>
      <c r="C2" s="136"/>
      <c r="D2" s="136"/>
      <c r="E2" s="136"/>
      <c r="F2" s="136"/>
      <c r="G2" s="136"/>
      <c r="H2" s="142"/>
      <c r="I2" s="199" t="str">
        <f>'ფორმა N1'!L2</f>
        <v>10/04/2019-30/04/2019</v>
      </c>
    </row>
    <row r="3" spans="1:13" customFormat="1" ht="15">
      <c r="A3" s="136"/>
      <c r="B3" s="136"/>
      <c r="C3" s="136"/>
      <c r="D3" s="136"/>
      <c r="E3" s="136"/>
      <c r="F3" s="136"/>
      <c r="G3" s="136"/>
      <c r="H3" s="139"/>
      <c r="I3" s="139"/>
      <c r="M3" s="179"/>
    </row>
    <row r="4" spans="1:13" customFormat="1" ht="15">
      <c r="A4" s="75" t="str">
        <f>'ფორმა N2'!A4</f>
        <v>ანგარიშვალდებული პირის დასახელება:</v>
      </c>
      <c r="B4" s="75"/>
      <c r="C4" s="75"/>
      <c r="D4" s="136"/>
      <c r="E4" s="136"/>
      <c r="F4" s="136"/>
      <c r="G4" s="136"/>
      <c r="H4" s="136"/>
      <c r="I4" s="144"/>
    </row>
    <row r="5" spans="1:13" ht="15">
      <c r="A5" s="200" t="str">
        <f>'ფორმა N1'!A5</f>
        <v>პ/გ "თავისუფალი საქართველო"</v>
      </c>
      <c r="B5" s="79"/>
      <c r="C5" s="79"/>
      <c r="D5" s="202"/>
      <c r="E5" s="202"/>
      <c r="F5" s="202"/>
      <c r="G5" s="202"/>
      <c r="H5" s="202"/>
      <c r="I5" s="201"/>
    </row>
    <row r="6" spans="1:13" customFormat="1" ht="13.5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60">
      <c r="A7" s="145" t="s">
        <v>64</v>
      </c>
      <c r="B7" s="134" t="s">
        <v>347</v>
      </c>
      <c r="C7" s="134" t="s">
        <v>348</v>
      </c>
      <c r="D7" s="134" t="s">
        <v>353</v>
      </c>
      <c r="E7" s="134" t="s">
        <v>354</v>
      </c>
      <c r="F7" s="134" t="s">
        <v>349</v>
      </c>
      <c r="G7" s="134" t="s">
        <v>350</v>
      </c>
      <c r="H7" s="134" t="s">
        <v>361</v>
      </c>
      <c r="I7" s="134" t="s">
        <v>351</v>
      </c>
    </row>
    <row r="8" spans="1:13" customFormat="1" ht="15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>
      <c r="A9" s="66">
        <v>1</v>
      </c>
      <c r="B9" s="26"/>
      <c r="C9" s="26"/>
      <c r="D9" s="26"/>
      <c r="E9" s="26"/>
      <c r="F9" s="198"/>
      <c r="G9" s="198"/>
      <c r="H9" s="198"/>
      <c r="I9" s="26"/>
    </row>
    <row r="10" spans="1:13" customFormat="1" ht="15">
      <c r="A10" s="66">
        <v>2</v>
      </c>
      <c r="B10" s="26"/>
      <c r="C10" s="26"/>
      <c r="D10" s="26"/>
      <c r="E10" s="26"/>
      <c r="F10" s="198"/>
      <c r="G10" s="198"/>
      <c r="H10" s="198"/>
      <c r="I10" s="26"/>
    </row>
    <row r="11" spans="1:13" customFormat="1" ht="15">
      <c r="A11" s="66">
        <v>3</v>
      </c>
      <c r="B11" s="26"/>
      <c r="C11" s="26"/>
      <c r="D11" s="26"/>
      <c r="E11" s="26"/>
      <c r="F11" s="198"/>
      <c r="G11" s="198"/>
      <c r="H11" s="198"/>
      <c r="I11" s="26"/>
    </row>
    <row r="12" spans="1:13" customFormat="1" ht="15">
      <c r="A12" s="66">
        <v>4</v>
      </c>
      <c r="B12" s="26"/>
      <c r="C12" s="26"/>
      <c r="D12" s="26"/>
      <c r="E12" s="26"/>
      <c r="F12" s="198"/>
      <c r="G12" s="198"/>
      <c r="H12" s="198"/>
      <c r="I12" s="26"/>
    </row>
    <row r="13" spans="1:13" customFormat="1" ht="15">
      <c r="A13" s="66">
        <v>5</v>
      </c>
      <c r="B13" s="26"/>
      <c r="C13" s="26"/>
      <c r="D13" s="26"/>
      <c r="E13" s="26"/>
      <c r="F13" s="198"/>
      <c r="G13" s="198"/>
      <c r="H13" s="198"/>
      <c r="I13" s="26"/>
    </row>
    <row r="14" spans="1:13" customFormat="1" ht="15">
      <c r="A14" s="66">
        <v>6</v>
      </c>
      <c r="B14" s="26"/>
      <c r="C14" s="26"/>
      <c r="D14" s="26"/>
      <c r="E14" s="26"/>
      <c r="F14" s="198"/>
      <c r="G14" s="198"/>
      <c r="H14" s="198"/>
      <c r="I14" s="26"/>
    </row>
    <row r="15" spans="1:13" customFormat="1" ht="15">
      <c r="A15" s="66">
        <v>7</v>
      </c>
      <c r="B15" s="26"/>
      <c r="C15" s="26"/>
      <c r="D15" s="26"/>
      <c r="E15" s="26"/>
      <c r="F15" s="198"/>
      <c r="G15" s="198"/>
      <c r="H15" s="198"/>
      <c r="I15" s="26"/>
    </row>
    <row r="16" spans="1:13" customFormat="1" ht="15">
      <c r="A16" s="66">
        <v>8</v>
      </c>
      <c r="B16" s="26"/>
      <c r="C16" s="26"/>
      <c r="D16" s="26"/>
      <c r="E16" s="26"/>
      <c r="F16" s="198"/>
      <c r="G16" s="198"/>
      <c r="H16" s="198"/>
      <c r="I16" s="26"/>
    </row>
    <row r="17" spans="1:9" customFormat="1" ht="15">
      <c r="A17" s="66">
        <v>9</v>
      </c>
      <c r="B17" s="26"/>
      <c r="C17" s="26"/>
      <c r="D17" s="26"/>
      <c r="E17" s="26"/>
      <c r="F17" s="198"/>
      <c r="G17" s="198"/>
      <c r="H17" s="198"/>
      <c r="I17" s="26"/>
    </row>
    <row r="18" spans="1:9" customFormat="1" ht="15">
      <c r="A18" s="66">
        <v>10</v>
      </c>
      <c r="B18" s="26"/>
      <c r="C18" s="26"/>
      <c r="D18" s="26"/>
      <c r="E18" s="26"/>
      <c r="F18" s="198"/>
      <c r="G18" s="198"/>
      <c r="H18" s="198"/>
      <c r="I18" s="26"/>
    </row>
    <row r="19" spans="1:9" customFormat="1" ht="15">
      <c r="A19" s="66">
        <v>11</v>
      </c>
      <c r="B19" s="26"/>
      <c r="C19" s="26"/>
      <c r="D19" s="26"/>
      <c r="E19" s="26"/>
      <c r="F19" s="198"/>
      <c r="G19" s="198"/>
      <c r="H19" s="198"/>
      <c r="I19" s="26"/>
    </row>
    <row r="20" spans="1:9" customFormat="1" ht="15">
      <c r="A20" s="66">
        <v>12</v>
      </c>
      <c r="B20" s="26"/>
      <c r="C20" s="26"/>
      <c r="D20" s="26"/>
      <c r="E20" s="26"/>
      <c r="F20" s="198"/>
      <c r="G20" s="198"/>
      <c r="H20" s="198"/>
      <c r="I20" s="26"/>
    </row>
    <row r="21" spans="1:9" customFormat="1" ht="15">
      <c r="A21" s="66">
        <v>13</v>
      </c>
      <c r="B21" s="26"/>
      <c r="C21" s="26"/>
      <c r="D21" s="26"/>
      <c r="E21" s="26"/>
      <c r="F21" s="198"/>
      <c r="G21" s="198"/>
      <c r="H21" s="198"/>
      <c r="I21" s="26"/>
    </row>
    <row r="22" spans="1:9" customFormat="1" ht="15">
      <c r="A22" s="66">
        <v>14</v>
      </c>
      <c r="B22" s="26"/>
      <c r="C22" s="26"/>
      <c r="D22" s="26"/>
      <c r="E22" s="26"/>
      <c r="F22" s="198"/>
      <c r="G22" s="198"/>
      <c r="H22" s="198"/>
      <c r="I22" s="26"/>
    </row>
    <row r="23" spans="1:9" customFormat="1" ht="15">
      <c r="A23" s="66">
        <v>15</v>
      </c>
      <c r="B23" s="26"/>
      <c r="C23" s="26"/>
      <c r="D23" s="26"/>
      <c r="E23" s="26"/>
      <c r="F23" s="198"/>
      <c r="G23" s="198"/>
      <c r="H23" s="198"/>
      <c r="I23" s="26"/>
    </row>
    <row r="24" spans="1:9" customFormat="1" ht="15">
      <c r="A24" s="66">
        <v>16</v>
      </c>
      <c r="B24" s="26"/>
      <c r="C24" s="26"/>
      <c r="D24" s="26"/>
      <c r="E24" s="26"/>
      <c r="F24" s="198"/>
      <c r="G24" s="198"/>
      <c r="H24" s="198"/>
      <c r="I24" s="26"/>
    </row>
    <row r="25" spans="1:9" customFormat="1" ht="15">
      <c r="A25" s="66">
        <v>17</v>
      </c>
      <c r="B25" s="26"/>
      <c r="C25" s="26"/>
      <c r="D25" s="26"/>
      <c r="E25" s="26"/>
      <c r="F25" s="198"/>
      <c r="G25" s="198"/>
      <c r="H25" s="198"/>
      <c r="I25" s="26"/>
    </row>
    <row r="26" spans="1:9" customFormat="1" ht="15">
      <c r="A26" s="66">
        <v>18</v>
      </c>
      <c r="B26" s="26"/>
      <c r="C26" s="26"/>
      <c r="D26" s="26"/>
      <c r="E26" s="26"/>
      <c r="F26" s="198"/>
      <c r="G26" s="198"/>
      <c r="H26" s="198"/>
      <c r="I26" s="26"/>
    </row>
    <row r="27" spans="1:9" customFormat="1" ht="15">
      <c r="A27" s="66" t="s">
        <v>261</v>
      </c>
      <c r="B27" s="26"/>
      <c r="C27" s="26"/>
      <c r="D27" s="26"/>
      <c r="E27" s="26"/>
      <c r="F27" s="198"/>
      <c r="G27" s="198"/>
      <c r="H27" s="198"/>
      <c r="I27" s="26"/>
    </row>
    <row r="28" spans="1:9">
      <c r="A28" s="204"/>
      <c r="B28" s="204"/>
      <c r="C28" s="204"/>
      <c r="D28" s="204"/>
      <c r="E28" s="204"/>
      <c r="F28" s="204"/>
      <c r="G28" s="204"/>
      <c r="H28" s="204"/>
      <c r="I28" s="204"/>
    </row>
    <row r="29" spans="1:9">
      <c r="A29" s="204"/>
      <c r="B29" s="204"/>
      <c r="C29" s="204"/>
      <c r="D29" s="204"/>
      <c r="E29" s="204"/>
      <c r="F29" s="204"/>
      <c r="G29" s="204"/>
      <c r="H29" s="204"/>
      <c r="I29" s="204"/>
    </row>
    <row r="30" spans="1:9">
      <c r="A30" s="205"/>
      <c r="B30" s="204"/>
      <c r="C30" s="204"/>
      <c r="D30" s="204"/>
      <c r="E30" s="204"/>
      <c r="F30" s="204"/>
      <c r="G30" s="204"/>
      <c r="H30" s="204"/>
      <c r="I30" s="204"/>
    </row>
    <row r="31" spans="1:9" ht="15">
      <c r="A31" s="178"/>
      <c r="B31" s="180" t="s">
        <v>96</v>
      </c>
      <c r="C31" s="178"/>
      <c r="D31" s="178"/>
      <c r="E31" s="181"/>
      <c r="F31" s="178"/>
      <c r="G31" s="178"/>
      <c r="H31" s="178"/>
      <c r="I31" s="178"/>
    </row>
    <row r="32" spans="1:9" ht="15">
      <c r="A32" s="178"/>
      <c r="B32" s="178"/>
      <c r="C32" s="182"/>
      <c r="D32" s="178"/>
      <c r="F32" s="182"/>
      <c r="G32" s="209"/>
    </row>
    <row r="33" spans="2:6" ht="15">
      <c r="B33" s="178"/>
      <c r="C33" s="184" t="s">
        <v>251</v>
      </c>
      <c r="D33" s="178"/>
      <c r="F33" s="185" t="s">
        <v>256</v>
      </c>
    </row>
    <row r="34" spans="2:6" ht="15">
      <c r="B34" s="178"/>
      <c r="C34" s="186" t="s">
        <v>127</v>
      </c>
      <c r="D34" s="178"/>
      <c r="F34" s="178" t="s">
        <v>252</v>
      </c>
    </row>
    <row r="35" spans="2:6" ht="15">
      <c r="B35" s="178"/>
      <c r="C35" s="186"/>
    </row>
  </sheetData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topLeftCell="A4" zoomScale="80" zoomScaleNormal="100" zoomScaleSheetLayoutView="80" workbookViewId="0">
      <selection activeCell="B18" sqref="B18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3" t="s">
        <v>284</v>
      </c>
      <c r="B1" s="75"/>
      <c r="C1" s="533" t="s">
        <v>97</v>
      </c>
      <c r="D1" s="533"/>
      <c r="E1" s="107"/>
    </row>
    <row r="2" spans="1:7">
      <c r="A2" s="75" t="s">
        <v>128</v>
      </c>
      <c r="B2" s="75"/>
      <c r="C2" s="532" t="str">
        <f>'ფორმა N1'!L2</f>
        <v>10/04/2019-30/04/2019</v>
      </c>
      <c r="D2" s="532"/>
      <c r="E2" s="107"/>
    </row>
    <row r="3" spans="1:7">
      <c r="A3" s="73"/>
      <c r="B3" s="75"/>
      <c r="C3" s="74"/>
      <c r="D3" s="74"/>
      <c r="E3" s="107"/>
    </row>
    <row r="4" spans="1:7">
      <c r="A4" s="76" t="s">
        <v>257</v>
      </c>
      <c r="B4" s="101"/>
      <c r="C4" s="102"/>
      <c r="D4" s="75"/>
      <c r="E4" s="107"/>
    </row>
    <row r="5" spans="1:7">
      <c r="A5" s="347" t="str">
        <f>'ფორმა N1'!A5</f>
        <v>პ/გ "თავისუფალი საქართველო"</v>
      </c>
      <c r="B5" s="12"/>
      <c r="C5" s="12"/>
      <c r="E5" s="107"/>
    </row>
    <row r="6" spans="1:7">
      <c r="A6" s="103"/>
      <c r="B6" s="103"/>
      <c r="C6" s="103"/>
      <c r="D6" s="104"/>
      <c r="E6" s="107"/>
    </row>
    <row r="7" spans="1:7">
      <c r="A7" s="75"/>
      <c r="B7" s="75"/>
      <c r="C7" s="75"/>
      <c r="D7" s="75"/>
      <c r="E7" s="107"/>
    </row>
    <row r="8" spans="1:7" s="6" customFormat="1" ht="39" customHeight="1">
      <c r="A8" s="105" t="s">
        <v>64</v>
      </c>
      <c r="B8" s="78" t="s">
        <v>232</v>
      </c>
      <c r="C8" s="78" t="s">
        <v>66</v>
      </c>
      <c r="D8" s="78" t="s">
        <v>67</v>
      </c>
      <c r="E8" s="107"/>
    </row>
    <row r="9" spans="1:7" s="7" customFormat="1" ht="16.5" customHeight="1">
      <c r="A9" s="215">
        <v>1</v>
      </c>
      <c r="B9" s="215" t="s">
        <v>65</v>
      </c>
      <c r="C9" s="84">
        <f>SUM(C10,C26)</f>
        <v>12602</v>
      </c>
      <c r="D9" s="84">
        <f>C9</f>
        <v>12602</v>
      </c>
      <c r="E9" s="107"/>
    </row>
    <row r="10" spans="1:7" s="7" customFormat="1" ht="16.5" customHeight="1">
      <c r="A10" s="86">
        <v>1.1000000000000001</v>
      </c>
      <c r="B10" s="86" t="s">
        <v>69</v>
      </c>
      <c r="C10" s="84">
        <f>SUM(C11,C12,C16,C19,C25,)</f>
        <v>12602</v>
      </c>
      <c r="D10" s="84">
        <f>SUM(D11,D12,D16,D19,D24,D25)</f>
        <v>12602</v>
      </c>
      <c r="E10" s="107"/>
    </row>
    <row r="11" spans="1:7" s="9" customFormat="1" ht="16.5" customHeight="1">
      <c r="A11" s="87" t="s">
        <v>30</v>
      </c>
      <c r="B11" s="87" t="s">
        <v>68</v>
      </c>
      <c r="C11" s="8"/>
      <c r="D11" s="8"/>
      <c r="E11" s="107"/>
    </row>
    <row r="12" spans="1:7" s="10" customFormat="1" ht="16.5" customHeight="1">
      <c r="A12" s="87" t="s">
        <v>31</v>
      </c>
      <c r="B12" s="87" t="s">
        <v>290</v>
      </c>
      <c r="C12" s="106">
        <f>C13</f>
        <v>3850</v>
      </c>
      <c r="D12" s="106">
        <f>D13</f>
        <v>3850</v>
      </c>
      <c r="E12" s="107"/>
      <c r="G12" s="67"/>
    </row>
    <row r="13" spans="1:7" s="3" customFormat="1" ht="16.5" customHeight="1">
      <c r="A13" s="96" t="s">
        <v>70</v>
      </c>
      <c r="B13" s="96" t="s">
        <v>293</v>
      </c>
      <c r="C13" s="8">
        <f>'ფორმა N1'!D28</f>
        <v>3850</v>
      </c>
      <c r="D13" s="8">
        <f>C13</f>
        <v>3850</v>
      </c>
      <c r="E13" s="107"/>
    </row>
    <row r="14" spans="1:7" s="3" customFormat="1" ht="16.5" customHeight="1">
      <c r="A14" s="96" t="s">
        <v>437</v>
      </c>
      <c r="B14" s="96" t="s">
        <v>436</v>
      </c>
      <c r="C14" s="8"/>
      <c r="D14" s="8"/>
      <c r="E14" s="107"/>
    </row>
    <row r="15" spans="1:7" s="3" customFormat="1" ht="16.5" customHeight="1">
      <c r="A15" s="96" t="s">
        <v>438</v>
      </c>
      <c r="B15" s="96" t="s">
        <v>86</v>
      </c>
      <c r="C15" s="8"/>
      <c r="D15" s="8"/>
      <c r="E15" s="107"/>
    </row>
    <row r="16" spans="1:7" s="3" customFormat="1" ht="16.5" customHeight="1">
      <c r="A16" s="87" t="s">
        <v>71</v>
      </c>
      <c r="B16" s="87" t="s">
        <v>72</v>
      </c>
      <c r="C16" s="106">
        <f>SUM(C17:C18)</f>
        <v>7252</v>
      </c>
      <c r="D16" s="106">
        <f>SUM(D17:D18)</f>
        <v>7252</v>
      </c>
      <c r="E16" s="107"/>
    </row>
    <row r="17" spans="1:5" s="3" customFormat="1" ht="16.5" customHeight="1">
      <c r="A17" s="96" t="s">
        <v>73</v>
      </c>
      <c r="B17" s="96" t="s">
        <v>75</v>
      </c>
      <c r="C17" s="8">
        <v>7252</v>
      </c>
      <c r="D17" s="8">
        <f>C17</f>
        <v>7252</v>
      </c>
      <c r="E17" s="107"/>
    </row>
    <row r="18" spans="1:5" s="3" customFormat="1" ht="30">
      <c r="A18" s="96" t="s">
        <v>74</v>
      </c>
      <c r="B18" s="96" t="s">
        <v>98</v>
      </c>
      <c r="C18" s="8"/>
      <c r="D18" s="8">
        <f>C18</f>
        <v>0</v>
      </c>
      <c r="E18" s="107"/>
    </row>
    <row r="19" spans="1:5" s="3" customFormat="1" ht="16.5" customHeight="1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>
      <c r="A20" s="96" t="s">
        <v>77</v>
      </c>
      <c r="B20" s="96" t="s">
        <v>78</v>
      </c>
      <c r="C20" s="8"/>
      <c r="D20" s="8"/>
      <c r="E20" s="107"/>
    </row>
    <row r="21" spans="1:5" s="3" customFormat="1" ht="30">
      <c r="A21" s="96" t="s">
        <v>81</v>
      </c>
      <c r="B21" s="96" t="s">
        <v>79</v>
      </c>
      <c r="C21" s="8"/>
      <c r="D21" s="8"/>
      <c r="E21" s="107"/>
    </row>
    <row r="22" spans="1:5" s="3" customFormat="1" ht="16.5" customHeight="1">
      <c r="A22" s="96" t="s">
        <v>82</v>
      </c>
      <c r="B22" s="96" t="s">
        <v>80</v>
      </c>
      <c r="C22" s="8"/>
      <c r="D22" s="8"/>
      <c r="E22" s="107"/>
    </row>
    <row r="23" spans="1:5" s="3" customFormat="1" ht="16.5" customHeight="1">
      <c r="A23" s="96" t="s">
        <v>83</v>
      </c>
      <c r="B23" s="96" t="s">
        <v>384</v>
      </c>
      <c r="C23" s="8"/>
      <c r="D23" s="8"/>
      <c r="E23" s="107"/>
    </row>
    <row r="24" spans="1:5" s="3" customFormat="1" ht="16.5" customHeight="1">
      <c r="A24" s="87" t="s">
        <v>84</v>
      </c>
      <c r="B24" s="87" t="s">
        <v>385</v>
      </c>
      <c r="C24" s="239"/>
      <c r="D24" s="8"/>
      <c r="E24" s="107"/>
    </row>
    <row r="25" spans="1:5" s="3" customFormat="1">
      <c r="A25" s="87" t="s">
        <v>234</v>
      </c>
      <c r="B25" s="87" t="s">
        <v>489</v>
      </c>
      <c r="C25" s="8">
        <v>1500</v>
      </c>
      <c r="D25" s="8">
        <f>C25</f>
        <v>1500</v>
      </c>
      <c r="E25" s="107"/>
    </row>
    <row r="26" spans="1:5" ht="16.5" customHeight="1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07"/>
    </row>
    <row r="27" spans="1:5" ht="16.5" customHeight="1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07"/>
    </row>
    <row r="28" spans="1:5">
      <c r="A28" s="223" t="s">
        <v>87</v>
      </c>
      <c r="B28" s="223" t="s">
        <v>291</v>
      </c>
      <c r="C28" s="8"/>
      <c r="D28" s="8"/>
      <c r="E28" s="107"/>
    </row>
    <row r="29" spans="1:5">
      <c r="A29" s="223" t="s">
        <v>88</v>
      </c>
      <c r="B29" s="223" t="s">
        <v>294</v>
      </c>
      <c r="C29" s="8"/>
      <c r="D29" s="8"/>
      <c r="E29" s="107"/>
    </row>
    <row r="30" spans="1:5">
      <c r="A30" s="223" t="s">
        <v>393</v>
      </c>
      <c r="B30" s="223" t="s">
        <v>292</v>
      </c>
      <c r="C30" s="8"/>
      <c r="D30" s="8"/>
      <c r="E30" s="107"/>
    </row>
    <row r="31" spans="1:5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07"/>
    </row>
    <row r="32" spans="1:5">
      <c r="A32" s="223" t="s">
        <v>12</v>
      </c>
      <c r="B32" s="223" t="s">
        <v>439</v>
      </c>
      <c r="C32" s="8"/>
      <c r="D32" s="8"/>
      <c r="E32" s="107"/>
    </row>
    <row r="33" spans="1:9">
      <c r="A33" s="223" t="s">
        <v>13</v>
      </c>
      <c r="B33" s="223" t="s">
        <v>440</v>
      </c>
      <c r="C33" s="8"/>
      <c r="D33" s="8"/>
      <c r="E33" s="107"/>
    </row>
    <row r="34" spans="1:9">
      <c r="A34" s="223" t="s">
        <v>264</v>
      </c>
      <c r="B34" s="223" t="s">
        <v>441</v>
      </c>
      <c r="C34" s="8"/>
      <c r="D34" s="8"/>
      <c r="E34" s="107"/>
    </row>
    <row r="35" spans="1:9">
      <c r="A35" s="87" t="s">
        <v>34</v>
      </c>
      <c r="B35" s="236" t="s">
        <v>390</v>
      </c>
      <c r="C35" s="8"/>
      <c r="D35" s="8"/>
      <c r="E35" s="107"/>
    </row>
    <row r="36" spans="1:9">
      <c r="D36" s="27"/>
      <c r="E36" s="108"/>
      <c r="F36" s="27"/>
    </row>
    <row r="37" spans="1:9">
      <c r="A37" s="1"/>
      <c r="D37" s="27"/>
      <c r="E37" s="108"/>
      <c r="F37" s="27"/>
    </row>
    <row r="38" spans="1:9">
      <c r="D38" s="27"/>
      <c r="E38" s="108"/>
      <c r="F38" s="27"/>
    </row>
    <row r="39" spans="1:9">
      <c r="D39" s="27"/>
      <c r="E39" s="108"/>
      <c r="F39" s="27"/>
    </row>
    <row r="40" spans="1:9">
      <c r="A40" s="68" t="s">
        <v>96</v>
      </c>
      <c r="D40" s="27"/>
      <c r="E40" s="108"/>
      <c r="F40" s="27"/>
    </row>
    <row r="41" spans="1:9">
      <c r="D41" s="27"/>
      <c r="E41" s="109"/>
      <c r="F41" s="109"/>
      <c r="G41"/>
      <c r="H41"/>
      <c r="I41"/>
    </row>
    <row r="42" spans="1:9">
      <c r="D42" s="110"/>
      <c r="E42" s="109"/>
      <c r="F42" s="109"/>
      <c r="G42"/>
      <c r="H42"/>
      <c r="I42"/>
    </row>
    <row r="43" spans="1:9">
      <c r="A43"/>
      <c r="B43" s="68" t="s">
        <v>254</v>
      </c>
      <c r="D43" s="110"/>
      <c r="E43" s="109"/>
      <c r="F43" s="109"/>
      <c r="G43"/>
      <c r="H43"/>
      <c r="I43"/>
    </row>
    <row r="44" spans="1:9">
      <c r="A44"/>
      <c r="B44" s="2" t="s">
        <v>253</v>
      </c>
      <c r="D44" s="110"/>
      <c r="E44" s="109"/>
      <c r="F44" s="109"/>
      <c r="G44"/>
      <c r="H44"/>
      <c r="I44"/>
    </row>
    <row r="45" spans="1:9" customFormat="1" ht="12.75">
      <c r="B45" s="65" t="s">
        <v>127</v>
      </c>
      <c r="D45" s="109"/>
      <c r="E45" s="109"/>
      <c r="F45" s="109"/>
    </row>
    <row r="46" spans="1:9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/>
  <cols>
    <col min="1" max="1" width="10" style="178" customWidth="1"/>
    <col min="2" max="2" width="20.28515625" style="178" customWidth="1"/>
    <col min="3" max="3" width="30" style="178" customWidth="1"/>
    <col min="4" max="4" width="29" style="178" customWidth="1"/>
    <col min="5" max="5" width="22.5703125" style="178" customWidth="1"/>
    <col min="6" max="6" width="20" style="178" customWidth="1"/>
    <col min="7" max="7" width="29.28515625" style="178" customWidth="1"/>
    <col min="8" max="8" width="27.140625" style="178" customWidth="1"/>
    <col min="9" max="9" width="26.42578125" style="178" customWidth="1"/>
    <col min="10" max="10" width="0.5703125" style="178" customWidth="1"/>
    <col min="11" max="16384" width="9.140625" style="178"/>
  </cols>
  <sheetData>
    <row r="1" spans="1:10">
      <c r="A1" s="73" t="s">
        <v>362</v>
      </c>
      <c r="B1" s="75"/>
      <c r="C1" s="75"/>
      <c r="D1" s="75"/>
      <c r="E1" s="75"/>
      <c r="F1" s="75"/>
      <c r="G1" s="75"/>
      <c r="H1" s="75"/>
      <c r="I1" s="157" t="s">
        <v>186</v>
      </c>
      <c r="J1" s="158"/>
    </row>
    <row r="2" spans="1:10">
      <c r="A2" s="75" t="s">
        <v>128</v>
      </c>
      <c r="B2" s="75"/>
      <c r="C2" s="75"/>
      <c r="D2" s="75"/>
      <c r="E2" s="75"/>
      <c r="F2" s="75"/>
      <c r="G2" s="75"/>
      <c r="H2" s="75"/>
      <c r="I2" s="159" t="str">
        <f>'ფორმა N1'!L2</f>
        <v>10/04/2019-30/04/2019</v>
      </c>
      <c r="J2" s="158"/>
    </row>
    <row r="3" spans="1:10">
      <c r="A3" s="75"/>
      <c r="B3" s="75"/>
      <c r="C3" s="75"/>
      <c r="D3" s="75"/>
      <c r="E3" s="75"/>
      <c r="F3" s="75"/>
      <c r="G3" s="75"/>
      <c r="H3" s="75"/>
      <c r="I3" s="101"/>
      <c r="J3" s="158"/>
    </row>
    <row r="4" spans="1:10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>
      <c r="A5" s="200" t="str">
        <f>'ფორმა N1'!A5</f>
        <v>პ/გ "თავისუფალი საქართველო"</v>
      </c>
      <c r="B5" s="200"/>
      <c r="C5" s="200"/>
      <c r="D5" s="200"/>
      <c r="E5" s="200"/>
      <c r="F5" s="200"/>
      <c r="G5" s="200"/>
      <c r="H5" s="200"/>
      <c r="I5" s="200"/>
      <c r="J5" s="185"/>
    </row>
    <row r="6" spans="1:10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>
      <c r="A8" s="160" t="s">
        <v>64</v>
      </c>
      <c r="B8" s="342" t="s">
        <v>344</v>
      </c>
      <c r="C8" s="343" t="s">
        <v>381</v>
      </c>
      <c r="D8" s="343" t="s">
        <v>382</v>
      </c>
      <c r="E8" s="343" t="s">
        <v>345</v>
      </c>
      <c r="F8" s="343" t="s">
        <v>358</v>
      </c>
      <c r="G8" s="343" t="s">
        <v>359</v>
      </c>
      <c r="H8" s="343" t="s">
        <v>383</v>
      </c>
      <c r="I8" s="161" t="s">
        <v>360</v>
      </c>
      <c r="J8" s="104"/>
    </row>
    <row r="9" spans="1:10">
      <c r="A9" s="163">
        <v>1</v>
      </c>
      <c r="B9" s="191"/>
      <c r="C9" s="168"/>
      <c r="D9" s="168"/>
      <c r="E9" s="167"/>
      <c r="F9" s="167"/>
      <c r="G9" s="167"/>
      <c r="H9" s="167"/>
      <c r="I9" s="167"/>
      <c r="J9" s="104"/>
    </row>
    <row r="10" spans="1:10">
      <c r="A10" s="163">
        <v>2</v>
      </c>
      <c r="B10" s="191"/>
      <c r="C10" s="168"/>
      <c r="D10" s="168"/>
      <c r="E10" s="167"/>
      <c r="F10" s="167"/>
      <c r="G10" s="167"/>
      <c r="H10" s="167"/>
      <c r="I10" s="167"/>
      <c r="J10" s="104"/>
    </row>
    <row r="11" spans="1:10">
      <c r="A11" s="163">
        <v>3</v>
      </c>
      <c r="B11" s="191"/>
      <c r="C11" s="168"/>
      <c r="D11" s="168"/>
      <c r="E11" s="167"/>
      <c r="F11" s="167"/>
      <c r="G11" s="167"/>
      <c r="H11" s="167"/>
      <c r="I11" s="167"/>
      <c r="J11" s="104"/>
    </row>
    <row r="12" spans="1:10">
      <c r="A12" s="163">
        <v>4</v>
      </c>
      <c r="B12" s="191"/>
      <c r="C12" s="168"/>
      <c r="D12" s="168"/>
      <c r="E12" s="167"/>
      <c r="F12" s="167"/>
      <c r="G12" s="167"/>
      <c r="H12" s="167"/>
      <c r="I12" s="167"/>
      <c r="J12" s="104"/>
    </row>
    <row r="13" spans="1:10">
      <c r="A13" s="163">
        <v>5</v>
      </c>
      <c r="B13" s="191"/>
      <c r="C13" s="168"/>
      <c r="D13" s="168"/>
      <c r="E13" s="167"/>
      <c r="F13" s="167"/>
      <c r="G13" s="167"/>
      <c r="H13" s="167"/>
      <c r="I13" s="167"/>
      <c r="J13" s="104"/>
    </row>
    <row r="14" spans="1:10">
      <c r="A14" s="163">
        <v>6</v>
      </c>
      <c r="B14" s="191"/>
      <c r="C14" s="168"/>
      <c r="D14" s="168"/>
      <c r="E14" s="167"/>
      <c r="F14" s="167"/>
      <c r="G14" s="167"/>
      <c r="H14" s="167"/>
      <c r="I14" s="167"/>
      <c r="J14" s="104"/>
    </row>
    <row r="15" spans="1:10">
      <c r="A15" s="163">
        <v>7</v>
      </c>
      <c r="B15" s="191"/>
      <c r="C15" s="168"/>
      <c r="D15" s="168"/>
      <c r="E15" s="167"/>
      <c r="F15" s="167"/>
      <c r="G15" s="167"/>
      <c r="H15" s="167"/>
      <c r="I15" s="167"/>
      <c r="J15" s="104"/>
    </row>
    <row r="16" spans="1:10">
      <c r="A16" s="163">
        <v>8</v>
      </c>
      <c r="B16" s="191"/>
      <c r="C16" s="168"/>
      <c r="D16" s="168"/>
      <c r="E16" s="167"/>
      <c r="F16" s="167"/>
      <c r="G16" s="167"/>
      <c r="H16" s="167"/>
      <c r="I16" s="167"/>
      <c r="J16" s="104"/>
    </row>
    <row r="17" spans="1:10">
      <c r="A17" s="163">
        <v>9</v>
      </c>
      <c r="B17" s="191"/>
      <c r="C17" s="168"/>
      <c r="D17" s="168"/>
      <c r="E17" s="167"/>
      <c r="F17" s="167"/>
      <c r="G17" s="167"/>
      <c r="H17" s="167"/>
      <c r="I17" s="167"/>
      <c r="J17" s="104"/>
    </row>
    <row r="18" spans="1:10">
      <c r="A18" s="163">
        <v>10</v>
      </c>
      <c r="B18" s="191"/>
      <c r="C18" s="168"/>
      <c r="D18" s="168"/>
      <c r="E18" s="167"/>
      <c r="F18" s="167"/>
      <c r="G18" s="167"/>
      <c r="H18" s="167"/>
      <c r="I18" s="167"/>
      <c r="J18" s="104"/>
    </row>
    <row r="19" spans="1:10">
      <c r="A19" s="163">
        <v>11</v>
      </c>
      <c r="B19" s="191"/>
      <c r="C19" s="168"/>
      <c r="D19" s="168"/>
      <c r="E19" s="167"/>
      <c r="F19" s="167"/>
      <c r="G19" s="167"/>
      <c r="H19" s="167"/>
      <c r="I19" s="167"/>
      <c r="J19" s="104"/>
    </row>
    <row r="20" spans="1:10">
      <c r="A20" s="163">
        <v>12</v>
      </c>
      <c r="B20" s="191"/>
      <c r="C20" s="168"/>
      <c r="D20" s="168"/>
      <c r="E20" s="167"/>
      <c r="F20" s="167"/>
      <c r="G20" s="167"/>
      <c r="H20" s="167"/>
      <c r="I20" s="167"/>
      <c r="J20" s="104"/>
    </row>
    <row r="21" spans="1:10">
      <c r="A21" s="163">
        <v>13</v>
      </c>
      <c r="B21" s="191"/>
      <c r="C21" s="168"/>
      <c r="D21" s="168"/>
      <c r="E21" s="167"/>
      <c r="F21" s="167"/>
      <c r="G21" s="167"/>
      <c r="H21" s="167"/>
      <c r="I21" s="167"/>
      <c r="J21" s="104"/>
    </row>
    <row r="22" spans="1:10">
      <c r="A22" s="163">
        <v>14</v>
      </c>
      <c r="B22" s="191"/>
      <c r="C22" s="168"/>
      <c r="D22" s="168"/>
      <c r="E22" s="167"/>
      <c r="F22" s="167"/>
      <c r="G22" s="167"/>
      <c r="H22" s="167"/>
      <c r="I22" s="167"/>
      <c r="J22" s="104"/>
    </row>
    <row r="23" spans="1:10">
      <c r="A23" s="163">
        <v>15</v>
      </c>
      <c r="B23" s="191"/>
      <c r="C23" s="168"/>
      <c r="D23" s="168"/>
      <c r="E23" s="167"/>
      <c r="F23" s="167"/>
      <c r="G23" s="167"/>
      <c r="H23" s="167"/>
      <c r="I23" s="167"/>
      <c r="J23" s="104"/>
    </row>
    <row r="24" spans="1:10">
      <c r="A24" s="163">
        <v>16</v>
      </c>
      <c r="B24" s="191"/>
      <c r="C24" s="168"/>
      <c r="D24" s="168"/>
      <c r="E24" s="167"/>
      <c r="F24" s="167"/>
      <c r="G24" s="167"/>
      <c r="H24" s="167"/>
      <c r="I24" s="167"/>
      <c r="J24" s="104"/>
    </row>
    <row r="25" spans="1:10">
      <c r="A25" s="163">
        <v>17</v>
      </c>
      <c r="B25" s="191"/>
      <c r="C25" s="168"/>
      <c r="D25" s="168"/>
      <c r="E25" s="167"/>
      <c r="F25" s="167"/>
      <c r="G25" s="167"/>
      <c r="H25" s="167"/>
      <c r="I25" s="167"/>
      <c r="J25" s="104"/>
    </row>
    <row r="26" spans="1:10">
      <c r="A26" s="163">
        <v>18</v>
      </c>
      <c r="B26" s="191"/>
      <c r="C26" s="168"/>
      <c r="D26" s="168"/>
      <c r="E26" s="167"/>
      <c r="F26" s="167"/>
      <c r="G26" s="167"/>
      <c r="H26" s="167"/>
      <c r="I26" s="167"/>
      <c r="J26" s="104"/>
    </row>
    <row r="27" spans="1:10">
      <c r="A27" s="163">
        <v>19</v>
      </c>
      <c r="B27" s="191"/>
      <c r="C27" s="168"/>
      <c r="D27" s="168"/>
      <c r="E27" s="167"/>
      <c r="F27" s="167"/>
      <c r="G27" s="167"/>
      <c r="H27" s="167"/>
      <c r="I27" s="167"/>
      <c r="J27" s="104"/>
    </row>
    <row r="28" spans="1:10">
      <c r="A28" s="163">
        <v>20</v>
      </c>
      <c r="B28" s="191"/>
      <c r="C28" s="168"/>
      <c r="D28" s="168"/>
      <c r="E28" s="167"/>
      <c r="F28" s="167"/>
      <c r="G28" s="167"/>
      <c r="H28" s="167"/>
      <c r="I28" s="167"/>
      <c r="J28" s="104"/>
    </row>
    <row r="29" spans="1:10">
      <c r="A29" s="163">
        <v>21</v>
      </c>
      <c r="B29" s="191"/>
      <c r="C29" s="171"/>
      <c r="D29" s="171"/>
      <c r="E29" s="170"/>
      <c r="F29" s="170"/>
      <c r="G29" s="170"/>
      <c r="H29" s="237"/>
      <c r="I29" s="167"/>
      <c r="J29" s="104"/>
    </row>
    <row r="30" spans="1:10">
      <c r="A30" s="163">
        <v>22</v>
      </c>
      <c r="B30" s="191"/>
      <c r="C30" s="171"/>
      <c r="D30" s="171"/>
      <c r="E30" s="170"/>
      <c r="F30" s="170"/>
      <c r="G30" s="170"/>
      <c r="H30" s="237"/>
      <c r="I30" s="167"/>
      <c r="J30" s="104"/>
    </row>
    <row r="31" spans="1:10">
      <c r="A31" s="163">
        <v>23</v>
      </c>
      <c r="B31" s="191"/>
      <c r="C31" s="171"/>
      <c r="D31" s="171"/>
      <c r="E31" s="170"/>
      <c r="F31" s="170"/>
      <c r="G31" s="170"/>
      <c r="H31" s="237"/>
      <c r="I31" s="167"/>
      <c r="J31" s="104"/>
    </row>
    <row r="32" spans="1:10">
      <c r="A32" s="163">
        <v>24</v>
      </c>
      <c r="B32" s="191"/>
      <c r="C32" s="171"/>
      <c r="D32" s="171"/>
      <c r="E32" s="170"/>
      <c r="F32" s="170"/>
      <c r="G32" s="170"/>
      <c r="H32" s="237"/>
      <c r="I32" s="167"/>
      <c r="J32" s="104"/>
    </row>
    <row r="33" spans="1:12">
      <c r="A33" s="163">
        <v>25</v>
      </c>
      <c r="B33" s="191"/>
      <c r="C33" s="171"/>
      <c r="D33" s="171"/>
      <c r="E33" s="170"/>
      <c r="F33" s="170"/>
      <c r="G33" s="170"/>
      <c r="H33" s="237"/>
      <c r="I33" s="167"/>
      <c r="J33" s="104"/>
    </row>
    <row r="34" spans="1:12">
      <c r="A34" s="163">
        <v>26</v>
      </c>
      <c r="B34" s="191"/>
      <c r="C34" s="171"/>
      <c r="D34" s="171"/>
      <c r="E34" s="170"/>
      <c r="F34" s="170"/>
      <c r="G34" s="170"/>
      <c r="H34" s="237"/>
      <c r="I34" s="167"/>
      <c r="J34" s="104"/>
    </row>
    <row r="35" spans="1:12">
      <c r="A35" s="163">
        <v>27</v>
      </c>
      <c r="B35" s="191"/>
      <c r="C35" s="171"/>
      <c r="D35" s="171"/>
      <c r="E35" s="170"/>
      <c r="F35" s="170"/>
      <c r="G35" s="170"/>
      <c r="H35" s="237"/>
      <c r="I35" s="167"/>
      <c r="J35" s="104"/>
    </row>
    <row r="36" spans="1:12">
      <c r="A36" s="163">
        <v>28</v>
      </c>
      <c r="B36" s="191"/>
      <c r="C36" s="171"/>
      <c r="D36" s="171"/>
      <c r="E36" s="170"/>
      <c r="F36" s="170"/>
      <c r="G36" s="170"/>
      <c r="H36" s="237"/>
      <c r="I36" s="167"/>
      <c r="J36" s="104"/>
    </row>
    <row r="37" spans="1:12">
      <c r="A37" s="163">
        <v>29</v>
      </c>
      <c r="B37" s="191"/>
      <c r="C37" s="171"/>
      <c r="D37" s="171"/>
      <c r="E37" s="170"/>
      <c r="F37" s="170"/>
      <c r="G37" s="170"/>
      <c r="H37" s="237"/>
      <c r="I37" s="167"/>
      <c r="J37" s="104"/>
    </row>
    <row r="38" spans="1:12">
      <c r="A38" s="163" t="s">
        <v>261</v>
      </c>
      <c r="B38" s="191"/>
      <c r="C38" s="171"/>
      <c r="D38" s="171"/>
      <c r="E38" s="170"/>
      <c r="F38" s="170"/>
      <c r="G38" s="238"/>
      <c r="H38" s="247" t="s">
        <v>374</v>
      </c>
      <c r="I38" s="348">
        <f>SUM(I9:I37)</f>
        <v>0</v>
      </c>
      <c r="J38" s="104"/>
    </row>
    <row r="40" spans="1:12">
      <c r="A40" s="178" t="s">
        <v>396</v>
      </c>
    </row>
    <row r="42" spans="1:12">
      <c r="B42" s="180" t="s">
        <v>96</v>
      </c>
      <c r="F42" s="181"/>
    </row>
    <row r="43" spans="1:12">
      <c r="F43" s="179"/>
      <c r="I43" s="179"/>
      <c r="J43" s="179"/>
      <c r="K43" s="179"/>
      <c r="L43" s="179"/>
    </row>
    <row r="44" spans="1:12">
      <c r="C44" s="182"/>
      <c r="F44" s="182"/>
      <c r="G44" s="182"/>
      <c r="H44" s="185"/>
      <c r="I44" s="183"/>
      <c r="J44" s="179"/>
      <c r="K44" s="179"/>
      <c r="L44" s="179"/>
    </row>
    <row r="45" spans="1:12">
      <c r="A45" s="179"/>
      <c r="C45" s="184" t="s">
        <v>251</v>
      </c>
      <c r="F45" s="185" t="s">
        <v>256</v>
      </c>
      <c r="G45" s="184"/>
      <c r="H45" s="184"/>
      <c r="I45" s="183"/>
      <c r="J45" s="179"/>
      <c r="K45" s="179"/>
      <c r="L45" s="179"/>
    </row>
    <row r="46" spans="1:12">
      <c r="A46" s="179"/>
      <c r="C46" s="186" t="s">
        <v>127</v>
      </c>
      <c r="F46" s="178" t="s">
        <v>252</v>
      </c>
      <c r="I46" s="179"/>
      <c r="J46" s="179"/>
      <c r="K46" s="179"/>
      <c r="L46" s="179"/>
    </row>
    <row r="47" spans="1:12" s="179" customFormat="1">
      <c r="B47" s="178"/>
      <c r="C47" s="186"/>
      <c r="G47" s="186"/>
      <c r="H47" s="186"/>
    </row>
    <row r="48" spans="1:12" s="179" customFormat="1" ht="12.75"/>
    <row r="49" s="179" customFormat="1" ht="12.75"/>
    <row r="50" s="179" customFormat="1" ht="12.75"/>
    <row r="51" s="179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43"/>
  <sheetViews>
    <sheetView zoomScaleNormal="100" workbookViewId="0">
      <selection activeCell="Q11" sqref="Q11"/>
    </sheetView>
  </sheetViews>
  <sheetFormatPr defaultRowHeight="12.75"/>
  <cols>
    <col min="1" max="1" width="2.7109375" style="190" customWidth="1"/>
    <col min="2" max="2" width="9" style="190" customWidth="1"/>
    <col min="3" max="3" width="23.42578125" style="190" customWidth="1"/>
    <col min="4" max="4" width="13.28515625" style="190" customWidth="1"/>
    <col min="5" max="5" width="9.5703125" style="190" customWidth="1"/>
    <col min="6" max="6" width="11.5703125" style="190" customWidth="1"/>
    <col min="7" max="7" width="12.28515625" style="190" customWidth="1"/>
    <col min="8" max="8" width="15.28515625" style="190" customWidth="1"/>
    <col min="9" max="9" width="17.5703125" style="190" customWidth="1"/>
    <col min="10" max="11" width="12.42578125" style="190" customWidth="1"/>
    <col min="12" max="12" width="23.5703125" style="190" customWidth="1"/>
    <col min="13" max="13" width="18.5703125" style="190" customWidth="1"/>
    <col min="14" max="14" width="0.85546875" style="190" customWidth="1"/>
    <col min="15" max="16384" width="9.140625" style="190"/>
  </cols>
  <sheetData>
    <row r="1" spans="1:14" ht="13.5">
      <c r="A1" s="187" t="s">
        <v>613</v>
      </c>
      <c r="B1" s="188"/>
      <c r="C1" s="188"/>
      <c r="D1" s="188"/>
      <c r="E1" s="188"/>
      <c r="F1" s="188"/>
      <c r="G1" s="188"/>
      <c r="H1" s="188"/>
      <c r="I1" s="575"/>
      <c r="J1" s="576"/>
      <c r="K1" s="576"/>
      <c r="L1" s="576"/>
      <c r="M1" s="576" t="s">
        <v>614</v>
      </c>
      <c r="N1" s="575"/>
    </row>
    <row r="2" spans="1:14" ht="15">
      <c r="A2" s="575" t="s">
        <v>615</v>
      </c>
      <c r="B2" s="188"/>
      <c r="C2" s="188"/>
      <c r="D2" s="189"/>
      <c r="E2" s="189"/>
      <c r="F2" s="189"/>
      <c r="G2" s="189"/>
      <c r="H2" s="189"/>
      <c r="I2" s="188"/>
      <c r="J2" s="188"/>
      <c r="K2" s="188"/>
      <c r="L2" s="188"/>
      <c r="M2" s="577" t="str">
        <f>'ფორმა N1'!L2</f>
        <v>10/04/2019-30/04/2019</v>
      </c>
      <c r="N2" s="578"/>
    </row>
    <row r="3" spans="1:14">
      <c r="A3" s="575"/>
      <c r="B3" s="188"/>
      <c r="C3" s="188"/>
      <c r="D3" s="189"/>
      <c r="E3" s="189"/>
      <c r="F3" s="189"/>
      <c r="G3" s="189"/>
      <c r="H3" s="189"/>
      <c r="I3" s="188"/>
      <c r="J3" s="188"/>
      <c r="K3" s="188"/>
      <c r="L3" s="188"/>
      <c r="M3" s="188"/>
      <c r="N3" s="575"/>
    </row>
    <row r="4" spans="1:14" ht="15">
      <c r="A4" s="113" t="s">
        <v>257</v>
      </c>
      <c r="B4" s="188"/>
      <c r="C4" s="188"/>
      <c r="D4" s="579"/>
      <c r="E4" s="580"/>
      <c r="F4" s="579"/>
      <c r="G4" s="189"/>
      <c r="H4" s="189"/>
      <c r="I4" s="189"/>
      <c r="J4" s="189"/>
      <c r="K4" s="189"/>
      <c r="L4" s="188"/>
      <c r="M4" s="189"/>
      <c r="N4" s="575"/>
    </row>
    <row r="5" spans="1:14">
      <c r="A5" s="581" t="str">
        <f>'[3]ფორმა N1'!D4</f>
        <v>პ/პ თავისუფალი საქართველო</v>
      </c>
      <c r="B5" s="581"/>
      <c r="C5" s="581"/>
      <c r="D5" s="581"/>
      <c r="E5" s="582"/>
      <c r="F5" s="582"/>
      <c r="G5" s="582"/>
      <c r="H5" s="582"/>
      <c r="I5" s="582"/>
      <c r="J5" s="582"/>
      <c r="K5" s="582"/>
      <c r="L5" s="582"/>
      <c r="M5" s="582"/>
      <c r="N5" s="575"/>
    </row>
    <row r="6" spans="1:14" ht="13.5" thickBot="1">
      <c r="A6" s="583"/>
      <c r="B6" s="583"/>
      <c r="C6" s="583"/>
      <c r="D6" s="583"/>
      <c r="E6" s="583"/>
      <c r="F6" s="583"/>
      <c r="G6" s="583"/>
      <c r="H6" s="583"/>
      <c r="I6" s="583"/>
      <c r="J6" s="583"/>
      <c r="K6" s="583"/>
      <c r="L6" s="583"/>
      <c r="M6" s="583"/>
      <c r="N6" s="575"/>
    </row>
    <row r="7" spans="1:14" ht="51">
      <c r="A7" s="584" t="s">
        <v>64</v>
      </c>
      <c r="B7" s="585" t="s">
        <v>616</v>
      </c>
      <c r="C7" s="585" t="s">
        <v>617</v>
      </c>
      <c r="D7" s="586" t="s">
        <v>618</v>
      </c>
      <c r="E7" s="586" t="s">
        <v>258</v>
      </c>
      <c r="F7" s="586" t="s">
        <v>619</v>
      </c>
      <c r="G7" s="586" t="s">
        <v>620</v>
      </c>
      <c r="H7" s="585" t="s">
        <v>621</v>
      </c>
      <c r="I7" s="587" t="s">
        <v>622</v>
      </c>
      <c r="J7" s="587" t="s">
        <v>623</v>
      </c>
      <c r="K7" s="588" t="s">
        <v>624</v>
      </c>
      <c r="L7" s="588" t="s">
        <v>625</v>
      </c>
      <c r="M7" s="586" t="s">
        <v>614</v>
      </c>
      <c r="N7" s="575"/>
    </row>
    <row r="8" spans="1:14">
      <c r="A8" s="589">
        <v>1</v>
      </c>
      <c r="B8" s="590">
        <v>2</v>
      </c>
      <c r="C8" s="590">
        <v>3</v>
      </c>
      <c r="D8" s="591">
        <v>4</v>
      </c>
      <c r="E8" s="591">
        <v>5</v>
      </c>
      <c r="F8" s="591">
        <v>6</v>
      </c>
      <c r="G8" s="591">
        <v>7</v>
      </c>
      <c r="H8" s="591">
        <v>8</v>
      </c>
      <c r="I8" s="591">
        <v>9</v>
      </c>
      <c r="J8" s="591">
        <v>10</v>
      </c>
      <c r="K8" s="591">
        <v>11</v>
      </c>
      <c r="L8" s="591">
        <v>12</v>
      </c>
      <c r="M8" s="591">
        <v>13</v>
      </c>
      <c r="N8" s="575"/>
    </row>
    <row r="9" spans="1:14" ht="15">
      <c r="A9" s="592">
        <v>1</v>
      </c>
      <c r="B9" s="191"/>
      <c r="C9" s="593"/>
      <c r="D9" s="592"/>
      <c r="E9" s="592"/>
      <c r="F9" s="592"/>
      <c r="G9" s="592"/>
      <c r="H9" s="592"/>
      <c r="I9" s="592"/>
      <c r="J9" s="592"/>
      <c r="K9" s="592"/>
      <c r="L9" s="592"/>
      <c r="M9" s="594" t="str">
        <f t="shared" ref="M9:M33" si="0">IF(ISBLANK(B9),"",$M$2)</f>
        <v/>
      </c>
      <c r="N9" s="575"/>
    </row>
    <row r="10" spans="1:14" ht="15">
      <c r="A10" s="592">
        <v>2</v>
      </c>
      <c r="B10" s="191"/>
      <c r="C10" s="593"/>
      <c r="D10" s="592"/>
      <c r="E10" s="592"/>
      <c r="F10" s="592"/>
      <c r="G10" s="592"/>
      <c r="H10" s="592"/>
      <c r="I10" s="592"/>
      <c r="J10" s="592"/>
      <c r="K10" s="592"/>
      <c r="L10" s="592"/>
      <c r="M10" s="594" t="str">
        <f t="shared" si="0"/>
        <v/>
      </c>
      <c r="N10" s="575"/>
    </row>
    <row r="11" spans="1:14" ht="15">
      <c r="A11" s="592">
        <v>3</v>
      </c>
      <c r="B11" s="191"/>
      <c r="C11" s="593"/>
      <c r="D11" s="592"/>
      <c r="E11" s="592"/>
      <c r="F11" s="592"/>
      <c r="G11" s="592"/>
      <c r="H11" s="592"/>
      <c r="I11" s="592"/>
      <c r="J11" s="592"/>
      <c r="K11" s="592"/>
      <c r="L11" s="592"/>
      <c r="M11" s="594" t="str">
        <f t="shared" si="0"/>
        <v/>
      </c>
      <c r="N11" s="575"/>
    </row>
    <row r="12" spans="1:14" ht="15">
      <c r="A12" s="592">
        <v>4</v>
      </c>
      <c r="B12" s="191"/>
      <c r="C12" s="593"/>
      <c r="D12" s="592"/>
      <c r="E12" s="592"/>
      <c r="F12" s="592"/>
      <c r="G12" s="592"/>
      <c r="H12" s="592"/>
      <c r="I12" s="592"/>
      <c r="J12" s="592"/>
      <c r="K12" s="592"/>
      <c r="L12" s="592"/>
      <c r="M12" s="594" t="str">
        <f t="shared" si="0"/>
        <v/>
      </c>
      <c r="N12" s="575"/>
    </row>
    <row r="13" spans="1:14" ht="15">
      <c r="A13" s="592">
        <v>5</v>
      </c>
      <c r="B13" s="191"/>
      <c r="C13" s="593"/>
      <c r="D13" s="592"/>
      <c r="E13" s="592"/>
      <c r="F13" s="592"/>
      <c r="G13" s="592"/>
      <c r="H13" s="592"/>
      <c r="I13" s="592"/>
      <c r="J13" s="592"/>
      <c r="K13" s="592"/>
      <c r="L13" s="592"/>
      <c r="M13" s="594" t="str">
        <f t="shared" si="0"/>
        <v/>
      </c>
      <c r="N13" s="575"/>
    </row>
    <row r="14" spans="1:14" ht="15">
      <c r="A14" s="592">
        <v>6</v>
      </c>
      <c r="B14" s="191"/>
      <c r="C14" s="593"/>
      <c r="D14" s="592"/>
      <c r="E14" s="592"/>
      <c r="F14" s="592"/>
      <c r="G14" s="592"/>
      <c r="H14" s="592"/>
      <c r="I14" s="592"/>
      <c r="J14" s="592"/>
      <c r="K14" s="592"/>
      <c r="L14" s="592"/>
      <c r="M14" s="594" t="str">
        <f t="shared" si="0"/>
        <v/>
      </c>
      <c r="N14" s="575"/>
    </row>
    <row r="15" spans="1:14" ht="15">
      <c r="A15" s="592">
        <v>7</v>
      </c>
      <c r="B15" s="191"/>
      <c r="C15" s="593"/>
      <c r="D15" s="592"/>
      <c r="E15" s="592"/>
      <c r="F15" s="592"/>
      <c r="G15" s="592"/>
      <c r="H15" s="592"/>
      <c r="I15" s="592"/>
      <c r="J15" s="592"/>
      <c r="K15" s="592"/>
      <c r="L15" s="592"/>
      <c r="M15" s="594" t="str">
        <f t="shared" si="0"/>
        <v/>
      </c>
      <c r="N15" s="575"/>
    </row>
    <row r="16" spans="1:14" ht="15">
      <c r="A16" s="592">
        <v>8</v>
      </c>
      <c r="B16" s="191"/>
      <c r="C16" s="593"/>
      <c r="D16" s="592"/>
      <c r="E16" s="592"/>
      <c r="F16" s="592"/>
      <c r="G16" s="592"/>
      <c r="H16" s="592"/>
      <c r="I16" s="592"/>
      <c r="J16" s="592"/>
      <c r="K16" s="592"/>
      <c r="L16" s="592"/>
      <c r="M16" s="594" t="str">
        <f t="shared" si="0"/>
        <v/>
      </c>
      <c r="N16" s="575"/>
    </row>
    <row r="17" spans="1:14" ht="15">
      <c r="A17" s="592">
        <v>9</v>
      </c>
      <c r="B17" s="191"/>
      <c r="C17" s="593"/>
      <c r="D17" s="592"/>
      <c r="E17" s="592"/>
      <c r="F17" s="592"/>
      <c r="G17" s="592"/>
      <c r="H17" s="592"/>
      <c r="I17" s="592"/>
      <c r="J17" s="592"/>
      <c r="K17" s="592"/>
      <c r="L17" s="592"/>
      <c r="M17" s="594" t="str">
        <f t="shared" si="0"/>
        <v/>
      </c>
      <c r="N17" s="575"/>
    </row>
    <row r="18" spans="1:14" ht="15">
      <c r="A18" s="592">
        <v>10</v>
      </c>
      <c r="B18" s="191"/>
      <c r="C18" s="593"/>
      <c r="D18" s="592"/>
      <c r="E18" s="592"/>
      <c r="F18" s="592"/>
      <c r="G18" s="592"/>
      <c r="H18" s="592"/>
      <c r="I18" s="592"/>
      <c r="J18" s="592"/>
      <c r="K18" s="592"/>
      <c r="L18" s="592"/>
      <c r="M18" s="594" t="str">
        <f t="shared" si="0"/>
        <v/>
      </c>
      <c r="N18" s="575"/>
    </row>
    <row r="19" spans="1:14" ht="15">
      <c r="A19" s="592">
        <v>11</v>
      </c>
      <c r="B19" s="191"/>
      <c r="C19" s="593"/>
      <c r="D19" s="592"/>
      <c r="E19" s="592"/>
      <c r="F19" s="592"/>
      <c r="G19" s="592"/>
      <c r="H19" s="592"/>
      <c r="I19" s="592"/>
      <c r="J19" s="592"/>
      <c r="K19" s="592"/>
      <c r="L19" s="592"/>
      <c r="M19" s="594" t="str">
        <f t="shared" si="0"/>
        <v/>
      </c>
      <c r="N19" s="575"/>
    </row>
    <row r="20" spans="1:14" ht="15">
      <c r="A20" s="592">
        <v>12</v>
      </c>
      <c r="B20" s="191"/>
      <c r="C20" s="593"/>
      <c r="D20" s="592"/>
      <c r="E20" s="592"/>
      <c r="F20" s="592"/>
      <c r="G20" s="592"/>
      <c r="H20" s="592"/>
      <c r="I20" s="592"/>
      <c r="J20" s="592"/>
      <c r="K20" s="592"/>
      <c r="L20" s="592"/>
      <c r="M20" s="594" t="str">
        <f t="shared" si="0"/>
        <v/>
      </c>
      <c r="N20" s="575"/>
    </row>
    <row r="21" spans="1:14" ht="15">
      <c r="A21" s="592">
        <v>13</v>
      </c>
      <c r="B21" s="191"/>
      <c r="C21" s="593"/>
      <c r="D21" s="592"/>
      <c r="E21" s="592"/>
      <c r="F21" s="592"/>
      <c r="G21" s="592"/>
      <c r="H21" s="592"/>
      <c r="I21" s="592"/>
      <c r="J21" s="592"/>
      <c r="K21" s="592"/>
      <c r="L21" s="592"/>
      <c r="M21" s="594" t="str">
        <f t="shared" si="0"/>
        <v/>
      </c>
      <c r="N21" s="575"/>
    </row>
    <row r="22" spans="1:14" ht="15">
      <c r="A22" s="592">
        <v>14</v>
      </c>
      <c r="B22" s="191"/>
      <c r="C22" s="593"/>
      <c r="D22" s="592"/>
      <c r="E22" s="592"/>
      <c r="F22" s="592"/>
      <c r="G22" s="592"/>
      <c r="H22" s="592"/>
      <c r="I22" s="592"/>
      <c r="J22" s="592"/>
      <c r="K22" s="592"/>
      <c r="L22" s="592"/>
      <c r="M22" s="594" t="str">
        <f t="shared" si="0"/>
        <v/>
      </c>
      <c r="N22" s="575"/>
    </row>
    <row r="23" spans="1:14" ht="15">
      <c r="A23" s="592">
        <v>15</v>
      </c>
      <c r="B23" s="191"/>
      <c r="C23" s="593"/>
      <c r="D23" s="592"/>
      <c r="E23" s="592"/>
      <c r="F23" s="592"/>
      <c r="G23" s="592"/>
      <c r="H23" s="592"/>
      <c r="I23" s="592"/>
      <c r="J23" s="592"/>
      <c r="K23" s="592"/>
      <c r="L23" s="592"/>
      <c r="M23" s="594" t="str">
        <f t="shared" si="0"/>
        <v/>
      </c>
      <c r="N23" s="575"/>
    </row>
    <row r="24" spans="1:14" ht="15">
      <c r="A24" s="592">
        <v>16</v>
      </c>
      <c r="B24" s="191"/>
      <c r="C24" s="593"/>
      <c r="D24" s="592"/>
      <c r="E24" s="592"/>
      <c r="F24" s="592"/>
      <c r="G24" s="592"/>
      <c r="H24" s="592"/>
      <c r="I24" s="592"/>
      <c r="J24" s="592"/>
      <c r="K24" s="592"/>
      <c r="L24" s="592"/>
      <c r="M24" s="594" t="str">
        <f t="shared" si="0"/>
        <v/>
      </c>
      <c r="N24" s="575"/>
    </row>
    <row r="25" spans="1:14" ht="15">
      <c r="A25" s="592">
        <v>17</v>
      </c>
      <c r="B25" s="191"/>
      <c r="C25" s="593"/>
      <c r="D25" s="592"/>
      <c r="E25" s="592"/>
      <c r="F25" s="592"/>
      <c r="G25" s="592"/>
      <c r="H25" s="592"/>
      <c r="I25" s="592"/>
      <c r="J25" s="592"/>
      <c r="K25" s="592"/>
      <c r="L25" s="592"/>
      <c r="M25" s="594" t="str">
        <f t="shared" si="0"/>
        <v/>
      </c>
      <c r="N25" s="575"/>
    </row>
    <row r="26" spans="1:14" ht="15">
      <c r="A26" s="592">
        <v>18</v>
      </c>
      <c r="B26" s="191"/>
      <c r="C26" s="593"/>
      <c r="D26" s="592"/>
      <c r="E26" s="592"/>
      <c r="F26" s="592"/>
      <c r="G26" s="592"/>
      <c r="H26" s="592"/>
      <c r="I26" s="592"/>
      <c r="J26" s="592"/>
      <c r="K26" s="592"/>
      <c r="L26" s="592"/>
      <c r="M26" s="594" t="str">
        <f t="shared" si="0"/>
        <v/>
      </c>
      <c r="N26" s="575"/>
    </row>
    <row r="27" spans="1:14" ht="15">
      <c r="A27" s="592">
        <v>19</v>
      </c>
      <c r="B27" s="191"/>
      <c r="C27" s="593"/>
      <c r="D27" s="592"/>
      <c r="E27" s="592"/>
      <c r="F27" s="592"/>
      <c r="G27" s="592"/>
      <c r="H27" s="592"/>
      <c r="I27" s="592"/>
      <c r="J27" s="592"/>
      <c r="K27" s="592"/>
      <c r="L27" s="592"/>
      <c r="M27" s="594" t="str">
        <f t="shared" si="0"/>
        <v/>
      </c>
      <c r="N27" s="575"/>
    </row>
    <row r="28" spans="1:14" ht="15">
      <c r="A28" s="592">
        <v>20</v>
      </c>
      <c r="B28" s="191"/>
      <c r="C28" s="593"/>
      <c r="D28" s="592"/>
      <c r="E28" s="592"/>
      <c r="F28" s="592"/>
      <c r="G28" s="592"/>
      <c r="H28" s="592"/>
      <c r="I28" s="592"/>
      <c r="J28" s="592"/>
      <c r="K28" s="592"/>
      <c r="L28" s="592"/>
      <c r="M28" s="594" t="str">
        <f t="shared" si="0"/>
        <v/>
      </c>
      <c r="N28" s="575"/>
    </row>
    <row r="29" spans="1:14" ht="15">
      <c r="A29" s="592">
        <v>21</v>
      </c>
      <c r="B29" s="191"/>
      <c r="C29" s="593"/>
      <c r="D29" s="592"/>
      <c r="E29" s="592"/>
      <c r="F29" s="592"/>
      <c r="G29" s="592"/>
      <c r="H29" s="592"/>
      <c r="I29" s="592"/>
      <c r="J29" s="592"/>
      <c r="K29" s="592"/>
      <c r="L29" s="592"/>
      <c r="M29" s="594" t="str">
        <f t="shared" si="0"/>
        <v/>
      </c>
      <c r="N29" s="575"/>
    </row>
    <row r="30" spans="1:14" ht="15">
      <c r="A30" s="592">
        <v>22</v>
      </c>
      <c r="B30" s="191"/>
      <c r="C30" s="593"/>
      <c r="D30" s="592"/>
      <c r="E30" s="592"/>
      <c r="F30" s="592"/>
      <c r="G30" s="592"/>
      <c r="H30" s="592"/>
      <c r="I30" s="592"/>
      <c r="J30" s="592"/>
      <c r="K30" s="592"/>
      <c r="L30" s="592"/>
      <c r="M30" s="594" t="str">
        <f t="shared" si="0"/>
        <v/>
      </c>
      <c r="N30" s="575"/>
    </row>
    <row r="31" spans="1:14" ht="15">
      <c r="A31" s="592">
        <v>23</v>
      </c>
      <c r="B31" s="191"/>
      <c r="C31" s="593"/>
      <c r="D31" s="592"/>
      <c r="E31" s="592"/>
      <c r="F31" s="592"/>
      <c r="G31" s="592"/>
      <c r="H31" s="592"/>
      <c r="I31" s="592"/>
      <c r="J31" s="592"/>
      <c r="K31" s="592"/>
      <c r="L31" s="592"/>
      <c r="M31" s="594" t="str">
        <f t="shared" si="0"/>
        <v/>
      </c>
      <c r="N31" s="575"/>
    </row>
    <row r="32" spans="1:14" ht="15">
      <c r="A32" s="592">
        <v>24</v>
      </c>
      <c r="B32" s="191"/>
      <c r="C32" s="593"/>
      <c r="D32" s="592"/>
      <c r="E32" s="592"/>
      <c r="F32" s="592"/>
      <c r="G32" s="592"/>
      <c r="H32" s="592"/>
      <c r="I32" s="592"/>
      <c r="J32" s="592"/>
      <c r="K32" s="592"/>
      <c r="L32" s="592"/>
      <c r="M32" s="594" t="str">
        <f t="shared" si="0"/>
        <v/>
      </c>
      <c r="N32" s="575"/>
    </row>
    <row r="33" spans="1:14" ht="15">
      <c r="A33" s="595" t="s">
        <v>261</v>
      </c>
      <c r="B33" s="191"/>
      <c r="C33" s="593"/>
      <c r="D33" s="592"/>
      <c r="E33" s="592"/>
      <c r="F33" s="592"/>
      <c r="G33" s="592"/>
      <c r="H33" s="592"/>
      <c r="I33" s="592"/>
      <c r="J33" s="592"/>
      <c r="K33" s="592"/>
      <c r="L33" s="592"/>
      <c r="M33" s="594" t="str">
        <f t="shared" si="0"/>
        <v/>
      </c>
      <c r="N33" s="575"/>
    </row>
    <row r="34" spans="1:14" s="194" customFormat="1"/>
    <row r="37" spans="1:14" s="21" customFormat="1" ht="15">
      <c r="B37" s="192" t="s">
        <v>96</v>
      </c>
    </row>
    <row r="38" spans="1:14" s="21" customFormat="1" ht="15">
      <c r="B38" s="192"/>
    </row>
    <row r="39" spans="1:14" s="21" customFormat="1" ht="15">
      <c r="C39" s="193"/>
      <c r="D39" s="596"/>
      <c r="E39" s="596"/>
      <c r="H39" s="193"/>
      <c r="I39" s="193"/>
      <c r="J39" s="596"/>
      <c r="K39" s="596"/>
      <c r="L39" s="596"/>
    </row>
    <row r="40" spans="1:14" s="21" customFormat="1" ht="15">
      <c r="C40" s="597" t="s">
        <v>251</v>
      </c>
      <c r="D40" s="596"/>
      <c r="E40" s="596"/>
      <c r="H40" s="192" t="s">
        <v>626</v>
      </c>
      <c r="M40" s="596"/>
    </row>
    <row r="41" spans="1:14" s="21" customFormat="1" ht="15">
      <c r="C41" s="597" t="s">
        <v>127</v>
      </c>
      <c r="D41" s="596"/>
      <c r="E41" s="596"/>
      <c r="H41" s="598" t="s">
        <v>252</v>
      </c>
      <c r="M41" s="596"/>
    </row>
    <row r="42" spans="1:14" ht="15">
      <c r="C42" s="597"/>
      <c r="F42" s="598"/>
      <c r="J42" s="599"/>
      <c r="K42" s="599"/>
      <c r="L42" s="599"/>
      <c r="M42" s="599"/>
    </row>
    <row r="43" spans="1:14" ht="15">
      <c r="C43" s="597"/>
    </row>
  </sheetData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68" orientation="landscape" r:id="rId1"/>
  <colBreaks count="1" manualBreakCount="1">
    <brk id="13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zoomScaleNormal="100" zoomScaleSheetLayoutView="100" workbookViewId="0">
      <selection activeCell="C28" sqref="C28"/>
    </sheetView>
  </sheetViews>
  <sheetFormatPr defaultRowHeight="12.75"/>
  <cols>
    <col min="1" max="1" width="7.28515625" style="194" customWidth="1"/>
    <col min="2" max="2" width="57.28515625" style="194" customWidth="1"/>
    <col min="3" max="3" width="24.140625" style="194" customWidth="1"/>
    <col min="4" max="16384" width="9.140625" style="194"/>
  </cols>
  <sheetData>
    <row r="1" spans="1:3" s="6" customFormat="1" ht="18.75" customHeight="1">
      <c r="A1" s="554" t="s">
        <v>457</v>
      </c>
      <c r="B1" s="554"/>
      <c r="C1" s="353" t="s">
        <v>97</v>
      </c>
    </row>
    <row r="2" spans="1:3" s="6" customFormat="1" ht="15">
      <c r="A2" s="554"/>
      <c r="B2" s="554"/>
      <c r="C2" s="406" t="str">
        <f>'ფორმა N1'!L2</f>
        <v>10/04/2019-30/04/2019</v>
      </c>
    </row>
    <row r="3" spans="1:3" s="6" customFormat="1" ht="15">
      <c r="A3" s="387" t="s">
        <v>128</v>
      </c>
      <c r="B3" s="351"/>
      <c r="C3" s="352"/>
    </row>
    <row r="4" spans="1:3" s="6" customFormat="1" ht="15">
      <c r="A4" s="113"/>
      <c r="B4" s="351"/>
      <c r="C4" s="352"/>
    </row>
    <row r="5" spans="1:3" s="21" customFormat="1" ht="15">
      <c r="A5" s="555" t="s">
        <v>257</v>
      </c>
      <c r="B5" s="555"/>
      <c r="C5" s="113"/>
    </row>
    <row r="6" spans="1:3" s="21" customFormat="1" ht="15">
      <c r="A6" s="556" t="str">
        <f>'ფორმა N1'!A5</f>
        <v>პ/გ "თავისუფალი საქართველო"</v>
      </c>
      <c r="B6" s="556"/>
      <c r="C6" s="113"/>
    </row>
    <row r="7" spans="1:3">
      <c r="A7" s="388"/>
      <c r="B7" s="388"/>
      <c r="C7" s="388"/>
    </row>
    <row r="8" spans="1:3">
      <c r="A8" s="388"/>
      <c r="B8" s="388"/>
      <c r="C8" s="388"/>
    </row>
    <row r="9" spans="1:3" ht="30" customHeight="1">
      <c r="A9" s="389" t="s">
        <v>64</v>
      </c>
      <c r="B9" s="389" t="s">
        <v>11</v>
      </c>
      <c r="C9" s="390" t="s">
        <v>9</v>
      </c>
    </row>
    <row r="10" spans="1:3" ht="15">
      <c r="A10" s="391">
        <v>1</v>
      </c>
      <c r="B10" s="392" t="s">
        <v>57</v>
      </c>
      <c r="C10" s="409">
        <f>'ფორმა N4'!D9+'ფორმა N5'!D9</f>
        <v>15814.99</v>
      </c>
    </row>
    <row r="11" spans="1:3" ht="15">
      <c r="A11" s="394">
        <v>1.1000000000000001</v>
      </c>
      <c r="B11" s="392" t="s">
        <v>458</v>
      </c>
      <c r="C11" s="410">
        <f>'ფორმა N4'!D37+'ფორმა N5'!D37</f>
        <v>1142.1199999999999</v>
      </c>
    </row>
    <row r="12" spans="1:3" ht="15">
      <c r="A12" s="395" t="s">
        <v>30</v>
      </c>
      <c r="B12" s="392" t="s">
        <v>459</v>
      </c>
      <c r="C12" s="410">
        <f>'ფორმა N4'!D38+'ფორმა N5'!D38</f>
        <v>0</v>
      </c>
    </row>
    <row r="13" spans="1:3" ht="15">
      <c r="A13" s="394">
        <v>1.2</v>
      </c>
      <c r="B13" s="392" t="s">
        <v>58</v>
      </c>
      <c r="C13" s="410">
        <f>'ფორმა N4'!D10+'ფორმა N5'!D10</f>
        <v>4229.08</v>
      </c>
    </row>
    <row r="14" spans="1:3" ht="15">
      <c r="A14" s="394">
        <v>1.3</v>
      </c>
      <c r="B14" s="392" t="s">
        <v>460</v>
      </c>
      <c r="C14" s="410">
        <f>'ფორმა N4'!D15+'ფორმა N5'!D15</f>
        <v>3495</v>
      </c>
    </row>
    <row r="15" spans="1:3" ht="15">
      <c r="A15" s="557"/>
      <c r="B15" s="557"/>
      <c r="C15" s="557"/>
    </row>
    <row r="16" spans="1:3" ht="30" customHeight="1">
      <c r="A16" s="389" t="s">
        <v>64</v>
      </c>
      <c r="B16" s="389" t="s">
        <v>232</v>
      </c>
      <c r="C16" s="390" t="s">
        <v>67</v>
      </c>
    </row>
    <row r="17" spans="1:4" ht="15">
      <c r="A17" s="391">
        <v>2</v>
      </c>
      <c r="B17" s="392" t="s">
        <v>461</v>
      </c>
      <c r="C17" s="393">
        <f>'ფორმა N2'!D9+'ფორმა N2'!C26+'ფორმა N3'!D9+'ფორმა N3'!C26</f>
        <v>12602</v>
      </c>
    </row>
    <row r="18" spans="1:4" ht="15">
      <c r="A18" s="396">
        <v>2.1</v>
      </c>
      <c r="B18" s="392" t="s">
        <v>462</v>
      </c>
      <c r="C18" s="392">
        <f>'ფორმა N2'!D17+'ფორმა N3'!D17</f>
        <v>7252</v>
      </c>
    </row>
    <row r="19" spans="1:4" ht="15">
      <c r="A19" s="396">
        <v>2.2000000000000002</v>
      </c>
      <c r="B19" s="392" t="s">
        <v>463</v>
      </c>
      <c r="C19" s="392">
        <f>'ფორმა N2'!D18+'ფორმა N3'!D18</f>
        <v>0</v>
      </c>
    </row>
    <row r="20" spans="1:4" ht="15">
      <c r="A20" s="396">
        <v>2.2999999999999998</v>
      </c>
      <c r="B20" s="392" t="s">
        <v>464</v>
      </c>
      <c r="C20" s="397">
        <f>SUM(C21:C25)</f>
        <v>3850</v>
      </c>
    </row>
    <row r="21" spans="1:4" ht="15">
      <c r="A21" s="395" t="s">
        <v>465</v>
      </c>
      <c r="B21" s="398" t="s">
        <v>466</v>
      </c>
      <c r="C21" s="392">
        <f>'ფორმა N2'!D13+'ფორმა N3'!D13</f>
        <v>3850</v>
      </c>
    </row>
    <row r="22" spans="1:4" ht="15">
      <c r="A22" s="395" t="s">
        <v>467</v>
      </c>
      <c r="B22" s="398" t="s">
        <v>468</v>
      </c>
      <c r="C22" s="392">
        <f>'ფორმა N2'!C27+'ფორმა N3'!C27</f>
        <v>0</v>
      </c>
    </row>
    <row r="23" spans="1:4" ht="15">
      <c r="A23" s="395" t="s">
        <v>469</v>
      </c>
      <c r="B23" s="398" t="s">
        <v>470</v>
      </c>
      <c r="C23" s="392">
        <f>'ფორმა N2'!D14+'ფორმა N3'!D14</f>
        <v>0</v>
      </c>
    </row>
    <row r="24" spans="1:4" ht="15">
      <c r="A24" s="395" t="s">
        <v>471</v>
      </c>
      <c r="B24" s="398" t="s">
        <v>472</v>
      </c>
      <c r="C24" s="392">
        <f>'ფორმა N2'!C31+'ფორმა N3'!C31</f>
        <v>0</v>
      </c>
    </row>
    <row r="25" spans="1:4" ht="15">
      <c r="A25" s="395" t="s">
        <v>473</v>
      </c>
      <c r="B25" s="398" t="s">
        <v>474</v>
      </c>
      <c r="C25" s="392">
        <f>'ფორმა N2'!D11+'ფორმა N3'!D11</f>
        <v>0</v>
      </c>
    </row>
    <row r="26" spans="1:4" ht="15">
      <c r="A26" s="399"/>
      <c r="B26" s="400"/>
      <c r="C26" s="401"/>
    </row>
    <row r="27" spans="1:4" ht="15">
      <c r="A27" s="399"/>
      <c r="B27" s="400"/>
      <c r="C27" s="401"/>
    </row>
    <row r="28" spans="1:4" ht="15">
      <c r="A28" s="21"/>
      <c r="B28" s="21"/>
      <c r="C28" s="21"/>
      <c r="D28" s="402"/>
    </row>
    <row r="29" spans="1:4" ht="15">
      <c r="A29" s="192" t="s">
        <v>96</v>
      </c>
      <c r="B29" s="21"/>
      <c r="C29" s="21"/>
      <c r="D29" s="402"/>
    </row>
    <row r="30" spans="1:4" ht="15">
      <c r="A30" s="21"/>
      <c r="B30" s="21"/>
      <c r="C30" s="21"/>
      <c r="D30" s="402"/>
    </row>
    <row r="31" spans="1:4" ht="15">
      <c r="A31" s="21"/>
      <c r="B31" s="21"/>
      <c r="C31" s="21"/>
      <c r="D31" s="403"/>
    </row>
    <row r="32" spans="1:4" ht="15">
      <c r="B32" s="192" t="s">
        <v>254</v>
      </c>
      <c r="C32" s="21"/>
      <c r="D32" s="403"/>
    </row>
    <row r="33" spans="2:4" ht="15">
      <c r="B33" s="21" t="s">
        <v>253</v>
      </c>
      <c r="C33" s="21"/>
      <c r="D33" s="403"/>
    </row>
    <row r="34" spans="2:4">
      <c r="B34" s="404" t="s">
        <v>127</v>
      </c>
      <c r="D34" s="405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3">
        <v>40907</v>
      </c>
      <c r="C2" t="s">
        <v>188</v>
      </c>
      <c r="E2" t="s">
        <v>219</v>
      </c>
      <c r="G2" s="64" t="s">
        <v>224</v>
      </c>
    </row>
    <row r="3" spans="1:7" ht="15">
      <c r="A3" s="63">
        <v>40908</v>
      </c>
      <c r="C3" t="s">
        <v>189</v>
      </c>
      <c r="E3" t="s">
        <v>220</v>
      </c>
      <c r="G3" s="64" t="s">
        <v>225</v>
      </c>
    </row>
    <row r="4" spans="1:7" ht="15">
      <c r="A4" s="63">
        <v>40909</v>
      </c>
      <c r="C4" t="s">
        <v>190</v>
      </c>
      <c r="E4" t="s">
        <v>221</v>
      </c>
      <c r="G4" s="64" t="s">
        <v>226</v>
      </c>
    </row>
    <row r="5" spans="1:7">
      <c r="A5" s="63">
        <v>40910</v>
      </c>
      <c r="C5" t="s">
        <v>191</v>
      </c>
      <c r="E5" t="s">
        <v>222</v>
      </c>
    </row>
    <row r="6" spans="1:7">
      <c r="A6" s="63">
        <v>40911</v>
      </c>
      <c r="C6" t="s">
        <v>192</v>
      </c>
    </row>
    <row r="7" spans="1:7">
      <c r="A7" s="63">
        <v>40912</v>
      </c>
      <c r="C7" t="s">
        <v>193</v>
      </c>
    </row>
    <row r="8" spans="1:7">
      <c r="A8" s="63">
        <v>40913</v>
      </c>
      <c r="C8" t="s">
        <v>194</v>
      </c>
    </row>
    <row r="9" spans="1:7">
      <c r="A9" s="63">
        <v>40914</v>
      </c>
      <c r="C9" t="s">
        <v>195</v>
      </c>
    </row>
    <row r="10" spans="1:7">
      <c r="A10" s="63">
        <v>40915</v>
      </c>
      <c r="C10" t="s">
        <v>196</v>
      </c>
    </row>
    <row r="11" spans="1:7">
      <c r="A11" s="63">
        <v>40916</v>
      </c>
      <c r="C11" t="s">
        <v>197</v>
      </c>
    </row>
    <row r="12" spans="1:7">
      <c r="A12" s="63">
        <v>40917</v>
      </c>
      <c r="C12" t="s">
        <v>198</v>
      </c>
    </row>
    <row r="13" spans="1:7">
      <c r="A13" s="63">
        <v>40918</v>
      </c>
      <c r="C13" t="s">
        <v>199</v>
      </c>
    </row>
    <row r="14" spans="1:7">
      <c r="A14" s="63">
        <v>40919</v>
      </c>
      <c r="C14" t="s">
        <v>200</v>
      </c>
    </row>
    <row r="15" spans="1:7">
      <c r="A15" s="63">
        <v>40920</v>
      </c>
      <c r="C15" t="s">
        <v>201</v>
      </c>
    </row>
    <row r="16" spans="1:7">
      <c r="A16" s="63">
        <v>40921</v>
      </c>
      <c r="C16" t="s">
        <v>202</v>
      </c>
    </row>
    <row r="17" spans="1:3">
      <c r="A17" s="63">
        <v>40922</v>
      </c>
      <c r="C17" t="s">
        <v>203</v>
      </c>
    </row>
    <row r="18" spans="1:3">
      <c r="A18" s="63">
        <v>40923</v>
      </c>
      <c r="C18" t="s">
        <v>204</v>
      </c>
    </row>
    <row r="19" spans="1:3">
      <c r="A19" s="63">
        <v>40924</v>
      </c>
      <c r="C19" t="s">
        <v>205</v>
      </c>
    </row>
    <row r="20" spans="1:3">
      <c r="A20" s="63">
        <v>40925</v>
      </c>
      <c r="C20" t="s">
        <v>206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32"/>
  <sheetViews>
    <sheetView zoomScaleNormal="100" workbookViewId="0">
      <selection activeCell="E22" sqref="E22"/>
    </sheetView>
  </sheetViews>
  <sheetFormatPr defaultRowHeight="12.75"/>
  <cols>
    <col min="1" max="1" width="4.28515625" style="452" customWidth="1"/>
    <col min="2" max="2" width="20.7109375" style="452" customWidth="1"/>
    <col min="3" max="3" width="16.7109375" style="452" customWidth="1"/>
    <col min="4" max="4" width="17.85546875" style="452" customWidth="1"/>
    <col min="5" max="5" width="15.28515625" style="452" customWidth="1"/>
    <col min="6" max="6" width="21.85546875" style="452" customWidth="1"/>
    <col min="7" max="7" width="9.140625" style="452"/>
    <col min="8" max="8" width="17.7109375" style="452" customWidth="1"/>
    <col min="9" max="16384" width="9.140625" style="452"/>
  </cols>
  <sheetData>
    <row r="1" spans="1:8" ht="15">
      <c r="A1" s="572" t="s">
        <v>494</v>
      </c>
      <c r="B1" s="572"/>
      <c r="C1" s="572"/>
      <c r="D1" s="572"/>
      <c r="E1" s="572"/>
      <c r="F1" s="572"/>
      <c r="G1" s="77" t="s">
        <v>97</v>
      </c>
      <c r="H1" s="77"/>
    </row>
    <row r="2" spans="1:8" ht="15">
      <c r="A2" s="573" t="s">
        <v>128</v>
      </c>
      <c r="B2" s="573"/>
      <c r="C2" s="573"/>
      <c r="D2" s="573"/>
      <c r="E2" s="453"/>
      <c r="F2" s="453"/>
      <c r="G2" s="454" t="str">
        <f>'ფორმა N1'!L2</f>
        <v>10/04/2019-30/04/2019</v>
      </c>
      <c r="H2" s="454"/>
    </row>
    <row r="3" spans="1:8" ht="15">
      <c r="A3" s="453"/>
      <c r="B3" s="453"/>
      <c r="C3" s="453"/>
      <c r="D3" s="453"/>
      <c r="E3" s="453"/>
      <c r="F3" s="453"/>
      <c r="G3" s="453"/>
      <c r="H3" s="453"/>
    </row>
    <row r="4" spans="1:8" ht="15">
      <c r="A4" s="574" t="s">
        <v>495</v>
      </c>
      <c r="B4" s="574"/>
      <c r="C4" s="574"/>
      <c r="D4" s="453" t="s">
        <v>496</v>
      </c>
      <c r="E4" s="453"/>
      <c r="F4" s="453"/>
      <c r="G4" s="453"/>
      <c r="H4" s="453"/>
    </row>
    <row r="6" spans="1:8" ht="15">
      <c r="A6" s="559" t="s">
        <v>497</v>
      </c>
      <c r="B6" s="559"/>
      <c r="C6" s="559"/>
      <c r="D6" s="560" t="s">
        <v>478</v>
      </c>
      <c r="E6" s="560"/>
      <c r="F6" s="455"/>
      <c r="G6" s="456"/>
      <c r="H6" s="457"/>
    </row>
    <row r="7" spans="1:8" ht="15">
      <c r="A7" s="559" t="s">
        <v>498</v>
      </c>
      <c r="B7" s="559"/>
      <c r="C7" s="559"/>
      <c r="D7" s="560" t="s">
        <v>482</v>
      </c>
      <c r="E7" s="560"/>
      <c r="F7" s="455"/>
      <c r="G7" s="456"/>
      <c r="H7" s="457"/>
    </row>
    <row r="8" spans="1:8" ht="15">
      <c r="A8" s="559" t="s">
        <v>499</v>
      </c>
      <c r="B8" s="559"/>
      <c r="C8" s="559"/>
      <c r="D8" s="560" t="s">
        <v>480</v>
      </c>
      <c r="E8" s="560"/>
      <c r="F8" s="455"/>
      <c r="G8" s="456"/>
      <c r="H8" s="457"/>
    </row>
    <row r="9" spans="1:8" ht="15">
      <c r="A9" s="567" t="s">
        <v>500</v>
      </c>
      <c r="B9" s="567"/>
      <c r="C9" s="567"/>
      <c r="D9" s="570" t="s">
        <v>612</v>
      </c>
      <c r="E9" s="560"/>
      <c r="F9" s="455"/>
      <c r="G9" s="456"/>
      <c r="H9" s="457"/>
    </row>
    <row r="10" spans="1:8" ht="15">
      <c r="A10" s="567" t="s">
        <v>501</v>
      </c>
      <c r="B10" s="567"/>
      <c r="C10" s="567"/>
      <c r="D10" s="571">
        <f>G26</f>
        <v>2845</v>
      </c>
      <c r="E10" s="560"/>
      <c r="F10" s="455"/>
      <c r="G10" s="456"/>
      <c r="H10" s="457"/>
    </row>
    <row r="11" spans="1:8" ht="15">
      <c r="A11" s="567" t="s">
        <v>502</v>
      </c>
      <c r="B11" s="567"/>
      <c r="C11" s="567"/>
      <c r="D11" s="560"/>
      <c r="E11" s="560"/>
      <c r="F11" s="455"/>
      <c r="G11" s="456"/>
      <c r="H11" s="457"/>
    </row>
    <row r="12" spans="1:8" ht="15">
      <c r="A12" s="567" t="s">
        <v>503</v>
      </c>
      <c r="B12" s="567"/>
      <c r="C12" s="567"/>
      <c r="D12" s="568" t="s">
        <v>504</v>
      </c>
      <c r="E12" s="560"/>
      <c r="F12" s="455"/>
      <c r="G12" s="456"/>
      <c r="H12" s="457"/>
    </row>
    <row r="13" spans="1:8" ht="15">
      <c r="A13" s="569" t="s">
        <v>505</v>
      </c>
      <c r="B13" s="569"/>
      <c r="C13" s="569"/>
      <c r="D13" s="570"/>
      <c r="E13" s="560"/>
      <c r="F13" s="455"/>
      <c r="G13" s="456"/>
      <c r="H13" s="457"/>
    </row>
    <row r="14" spans="1:8" ht="15">
      <c r="A14" s="559" t="s">
        <v>506</v>
      </c>
      <c r="B14" s="559"/>
      <c r="C14" s="559"/>
      <c r="D14" s="560"/>
      <c r="E14" s="560"/>
      <c r="F14" s="455"/>
      <c r="G14" s="456"/>
      <c r="H14" s="457"/>
    </row>
    <row r="15" spans="1:8">
      <c r="E15" s="455"/>
      <c r="F15" s="455"/>
      <c r="G15" s="455"/>
    </row>
    <row r="16" spans="1:8" ht="15">
      <c r="A16" s="561" t="s">
        <v>507</v>
      </c>
      <c r="B16" s="561"/>
      <c r="C16" s="561"/>
      <c r="D16" s="561"/>
      <c r="E16" s="457"/>
      <c r="F16" s="457"/>
      <c r="G16" s="457"/>
      <c r="H16" s="457"/>
    </row>
    <row r="17" spans="1:8" ht="15">
      <c r="A17" s="458" t="s">
        <v>64</v>
      </c>
      <c r="B17" s="459" t="s">
        <v>215</v>
      </c>
      <c r="C17" s="459" t="s">
        <v>312</v>
      </c>
      <c r="D17" s="459" t="s">
        <v>313</v>
      </c>
      <c r="E17" s="459" t="s">
        <v>317</v>
      </c>
      <c r="F17" s="459" t="s">
        <v>320</v>
      </c>
      <c r="G17" s="459" t="s">
        <v>508</v>
      </c>
      <c r="H17" s="459" t="s">
        <v>509</v>
      </c>
    </row>
    <row r="18" spans="1:8" ht="15">
      <c r="A18" s="460">
        <v>1</v>
      </c>
      <c r="B18" s="461" t="s">
        <v>492</v>
      </c>
      <c r="C18" s="462" t="s">
        <v>490</v>
      </c>
      <c r="D18" s="462" t="s">
        <v>491</v>
      </c>
      <c r="E18" s="462"/>
      <c r="F18" s="462" t="s">
        <v>460</v>
      </c>
      <c r="G18" s="462"/>
      <c r="H18" s="462"/>
    </row>
    <row r="19" spans="1:8" ht="15">
      <c r="A19" s="460">
        <v>2</v>
      </c>
      <c r="B19" s="462"/>
      <c r="C19" s="462"/>
      <c r="D19" s="462"/>
      <c r="E19" s="462"/>
      <c r="F19" s="462" t="s">
        <v>319</v>
      </c>
      <c r="G19" s="462"/>
      <c r="H19" s="462"/>
    </row>
    <row r="20" spans="1:8" ht="15">
      <c r="A20" s="460">
        <v>3</v>
      </c>
      <c r="B20" s="463"/>
      <c r="C20" s="463"/>
      <c r="D20" s="463"/>
      <c r="E20" s="463"/>
      <c r="F20" s="462" t="s">
        <v>0</v>
      </c>
      <c r="G20" s="463"/>
      <c r="H20" s="463"/>
    </row>
    <row r="21" spans="1:8" ht="15">
      <c r="A21" s="460">
        <v>4</v>
      </c>
      <c r="B21" s="463"/>
      <c r="C21" s="463"/>
      <c r="D21" s="463"/>
      <c r="E21" s="463"/>
      <c r="F21" s="462" t="s">
        <v>0</v>
      </c>
      <c r="G21" s="463"/>
      <c r="H21" s="463"/>
    </row>
    <row r="22" spans="1:8" ht="15">
      <c r="A22" s="460">
        <v>5</v>
      </c>
      <c r="B22" s="463"/>
      <c r="C22" s="463"/>
      <c r="D22" s="463"/>
      <c r="E22" s="463"/>
      <c r="F22" s="462" t="s">
        <v>460</v>
      </c>
      <c r="G22" s="463">
        <v>2845</v>
      </c>
      <c r="H22" s="464"/>
    </row>
    <row r="23" spans="1:8" ht="15">
      <c r="A23" s="460" t="s">
        <v>261</v>
      </c>
      <c r="B23" s="463"/>
      <c r="C23" s="463"/>
      <c r="D23" s="463"/>
      <c r="E23" s="463"/>
      <c r="F23" s="462" t="s">
        <v>460</v>
      </c>
      <c r="G23" s="463"/>
      <c r="H23" s="463"/>
    </row>
    <row r="24" spans="1:8" ht="15">
      <c r="A24" s="460"/>
      <c r="B24" s="463"/>
      <c r="C24" s="463"/>
      <c r="D24" s="463"/>
      <c r="E24" s="463"/>
      <c r="F24" s="462" t="s">
        <v>510</v>
      </c>
      <c r="G24" s="463"/>
      <c r="H24" s="463"/>
    </row>
    <row r="25" spans="1:8" ht="15">
      <c r="A25" s="460"/>
      <c r="B25" s="463"/>
      <c r="C25" s="463"/>
      <c r="D25" s="463"/>
      <c r="E25" s="463"/>
      <c r="F25" s="462" t="s">
        <v>510</v>
      </c>
      <c r="G25" s="463"/>
      <c r="H25" s="463"/>
    </row>
    <row r="26" spans="1:8" ht="15">
      <c r="A26" s="562"/>
      <c r="B26" s="563"/>
      <c r="C26" s="563"/>
      <c r="D26" s="563"/>
      <c r="E26" s="564"/>
      <c r="F26" s="465" t="s">
        <v>374</v>
      </c>
      <c r="G26" s="466">
        <f>G18+G19+G20+G21+G22+G23+G24+G25</f>
        <v>2845</v>
      </c>
      <c r="H26" s="466"/>
    </row>
    <row r="27" spans="1:8" ht="15">
      <c r="A27" s="457"/>
      <c r="B27" s="457"/>
      <c r="C27" s="457"/>
      <c r="D27" s="457"/>
      <c r="E27" s="457"/>
      <c r="F27" s="467"/>
      <c r="G27" s="457"/>
      <c r="H27" s="457"/>
    </row>
    <row r="28" spans="1:8" ht="15" customHeight="1">
      <c r="A28" s="565" t="s">
        <v>511</v>
      </c>
      <c r="B28" s="565"/>
      <c r="C28" s="565"/>
      <c r="D28" s="565"/>
      <c r="E28" s="565"/>
      <c r="F28" s="565"/>
      <c r="G28" s="565"/>
      <c r="H28" s="565"/>
    </row>
    <row r="29" spans="1:8" ht="15">
      <c r="A29" s="457"/>
      <c r="B29" s="468"/>
      <c r="C29" s="457"/>
      <c r="D29" s="457"/>
      <c r="E29" s="457"/>
      <c r="F29" s="457"/>
      <c r="G29" s="457"/>
      <c r="H29" s="457"/>
    </row>
    <row r="30" spans="1:8" ht="15">
      <c r="A30" s="457"/>
      <c r="B30" s="469" t="s">
        <v>96</v>
      </c>
      <c r="C30" s="470"/>
      <c r="D30" s="470"/>
      <c r="E30" s="471"/>
      <c r="F30" s="470"/>
      <c r="G30" s="457"/>
      <c r="H30" s="457"/>
    </row>
    <row r="31" spans="1:8" ht="15">
      <c r="B31" s="470"/>
      <c r="C31" s="472" t="s">
        <v>251</v>
      </c>
      <c r="D31" s="470"/>
      <c r="E31" s="566" t="s">
        <v>256</v>
      </c>
      <c r="F31" s="566"/>
      <c r="G31" s="566"/>
      <c r="H31" s="456"/>
    </row>
    <row r="32" spans="1:8" ht="15">
      <c r="B32" s="470"/>
      <c r="C32" s="473" t="s">
        <v>127</v>
      </c>
      <c r="D32" s="470"/>
      <c r="E32" s="558" t="s">
        <v>252</v>
      </c>
      <c r="F32" s="558"/>
      <c r="G32" s="558"/>
      <c r="H32" s="457"/>
    </row>
  </sheetData>
  <mergeCells count="26">
    <mergeCell ref="A7:C7"/>
    <mergeCell ref="D7:E7"/>
    <mergeCell ref="A1:F1"/>
    <mergeCell ref="A2:D2"/>
    <mergeCell ref="A4:C4"/>
    <mergeCell ref="A6:C6"/>
    <mergeCell ref="D6:E6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E32:G32"/>
    <mergeCell ref="A14:C14"/>
    <mergeCell ref="D14:E14"/>
    <mergeCell ref="A16:D16"/>
    <mergeCell ref="A26:E26"/>
    <mergeCell ref="A28:H28"/>
    <mergeCell ref="E31:G31"/>
  </mergeCells>
  <pageMargins left="0.7" right="0.7" top="0.75" bottom="0.75" header="0.3" footer="0.3"/>
  <pageSetup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B33" sqref="B33"/>
    </sheetView>
  </sheetViews>
  <sheetFormatPr defaultRowHeight="15"/>
  <cols>
    <col min="1" max="1" width="14.28515625" style="21" bestFit="1" customWidth="1"/>
    <col min="2" max="2" width="80" style="23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3" t="s">
        <v>255</v>
      </c>
      <c r="B1" s="228"/>
      <c r="C1" s="533" t="s">
        <v>97</v>
      </c>
      <c r="D1" s="533"/>
      <c r="E1" s="112"/>
    </row>
    <row r="2" spans="1:12" s="6" customFormat="1">
      <c r="A2" s="75" t="s">
        <v>128</v>
      </c>
      <c r="B2" s="228"/>
      <c r="C2" s="534" t="str">
        <f>'ფორმა N1'!L2</f>
        <v>10/04/2019-30/04/2019</v>
      </c>
      <c r="D2" s="534"/>
      <c r="E2" s="112"/>
    </row>
    <row r="3" spans="1:12" s="6" customFormat="1">
      <c r="A3" s="75"/>
      <c r="B3" s="228"/>
      <c r="C3" s="74"/>
      <c r="D3" s="74"/>
      <c r="E3" s="112"/>
    </row>
    <row r="4" spans="1:12" s="2" customFormat="1">
      <c r="A4" s="76" t="str">
        <f>'ფორმა N2'!A4</f>
        <v>ანგარიშვალდებული პირის დასახელება:</v>
      </c>
      <c r="B4" s="229"/>
      <c r="C4" s="75"/>
      <c r="D4" s="75"/>
      <c r="E4" s="107"/>
      <c r="L4" s="6"/>
    </row>
    <row r="5" spans="1:12" s="2" customFormat="1">
      <c r="A5" s="117" t="str">
        <f>'ფორმა N1'!A5</f>
        <v>პ/გ "თავისუფალი საქართველო"</v>
      </c>
      <c r="B5" s="230"/>
      <c r="C5" s="60"/>
      <c r="D5" s="60"/>
      <c r="E5" s="107"/>
    </row>
    <row r="6" spans="1:12" s="2" customFormat="1">
      <c r="A6" s="76"/>
      <c r="B6" s="229"/>
      <c r="C6" s="75"/>
      <c r="D6" s="75"/>
      <c r="E6" s="107"/>
    </row>
    <row r="7" spans="1:12" s="6" customFormat="1" ht="18">
      <c r="A7" s="99"/>
      <c r="B7" s="111"/>
      <c r="C7" s="77"/>
      <c r="D7" s="77"/>
      <c r="E7" s="112"/>
    </row>
    <row r="8" spans="1:12" s="6" customFormat="1" ht="30">
      <c r="A8" s="105" t="s">
        <v>64</v>
      </c>
      <c r="B8" s="78" t="s">
        <v>232</v>
      </c>
      <c r="C8" s="78" t="s">
        <v>66</v>
      </c>
      <c r="D8" s="78" t="s">
        <v>67</v>
      </c>
      <c r="E8" s="112"/>
      <c r="F8" s="20"/>
    </row>
    <row r="9" spans="1:12" s="7" customFormat="1">
      <c r="A9" s="215">
        <v>1</v>
      </c>
      <c r="B9" s="215" t="s">
        <v>65</v>
      </c>
      <c r="C9" s="84">
        <f>SUM(C10,C26)</f>
        <v>0</v>
      </c>
      <c r="D9" s="84">
        <f>SUM(D10,D26)</f>
        <v>0</v>
      </c>
      <c r="E9" s="112"/>
    </row>
    <row r="10" spans="1:12" s="7" customFormat="1">
      <c r="A10" s="86">
        <v>1.1000000000000001</v>
      </c>
      <c r="B10" s="86" t="s">
        <v>69</v>
      </c>
      <c r="C10" s="84">
        <f>SUM(C11,C12,C16,C19,C25,C26)</f>
        <v>0</v>
      </c>
      <c r="D10" s="84">
        <f>SUM(D11,D12,D16,D19,D24,D25)</f>
        <v>0</v>
      </c>
      <c r="E10" s="112"/>
    </row>
    <row r="11" spans="1:12" s="9" customFormat="1" ht="18">
      <c r="A11" s="87" t="s">
        <v>30</v>
      </c>
      <c r="B11" s="87" t="s">
        <v>68</v>
      </c>
      <c r="C11" s="8"/>
      <c r="D11" s="8"/>
      <c r="E11" s="112"/>
    </row>
    <row r="12" spans="1:12" s="10" customFormat="1">
      <c r="A12" s="87" t="s">
        <v>31</v>
      </c>
      <c r="B12" s="87" t="s">
        <v>290</v>
      </c>
      <c r="C12" s="106">
        <f>SUM(C14:C15)</f>
        <v>0</v>
      </c>
      <c r="D12" s="106">
        <f>SUM(D14:D15)</f>
        <v>0</v>
      </c>
      <c r="E12" s="112"/>
    </row>
    <row r="13" spans="1:12" s="3" customFormat="1">
      <c r="A13" s="96" t="s">
        <v>70</v>
      </c>
      <c r="B13" s="96" t="s">
        <v>293</v>
      </c>
      <c r="C13" s="8"/>
      <c r="D13" s="8"/>
      <c r="E13" s="112"/>
    </row>
    <row r="14" spans="1:12" s="3" customFormat="1">
      <c r="A14" s="96" t="s">
        <v>437</v>
      </c>
      <c r="B14" s="96" t="s">
        <v>436</v>
      </c>
      <c r="C14" s="8"/>
      <c r="D14" s="8"/>
      <c r="E14" s="112"/>
    </row>
    <row r="15" spans="1:12" s="3" customFormat="1">
      <c r="A15" s="96" t="s">
        <v>438</v>
      </c>
      <c r="B15" s="96" t="s">
        <v>86</v>
      </c>
      <c r="C15" s="8"/>
      <c r="D15" s="8"/>
      <c r="E15" s="112"/>
    </row>
    <row r="16" spans="1:12" s="3" customFormat="1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12"/>
    </row>
    <row r="17" spans="1:5" s="3" customFormat="1">
      <c r="A17" s="96" t="s">
        <v>73</v>
      </c>
      <c r="B17" s="96" t="s">
        <v>75</v>
      </c>
      <c r="C17" s="8"/>
      <c r="D17" s="8"/>
      <c r="E17" s="112"/>
    </row>
    <row r="18" spans="1:5" s="3" customFormat="1" ht="30">
      <c r="A18" s="96" t="s">
        <v>74</v>
      </c>
      <c r="B18" s="96" t="s">
        <v>98</v>
      </c>
      <c r="C18" s="8"/>
      <c r="D18" s="8"/>
      <c r="E18" s="112"/>
    </row>
    <row r="19" spans="1:5" s="3" customFormat="1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12"/>
    </row>
    <row r="20" spans="1:5" s="3" customFormat="1">
      <c r="A20" s="96" t="s">
        <v>77</v>
      </c>
      <c r="B20" s="96" t="s">
        <v>78</v>
      </c>
      <c r="C20" s="8"/>
      <c r="D20" s="8"/>
      <c r="E20" s="112"/>
    </row>
    <row r="21" spans="1:5" s="3" customFormat="1" ht="30">
      <c r="A21" s="96" t="s">
        <v>81</v>
      </c>
      <c r="B21" s="96" t="s">
        <v>79</v>
      </c>
      <c r="C21" s="8"/>
      <c r="D21" s="8"/>
      <c r="E21" s="112"/>
    </row>
    <row r="22" spans="1:5" s="3" customFormat="1">
      <c r="A22" s="96" t="s">
        <v>82</v>
      </c>
      <c r="B22" s="96" t="s">
        <v>80</v>
      </c>
      <c r="C22" s="8"/>
      <c r="D22" s="8"/>
      <c r="E22" s="112"/>
    </row>
    <row r="23" spans="1:5" s="3" customFormat="1">
      <c r="A23" s="96" t="s">
        <v>83</v>
      </c>
      <c r="B23" s="96" t="s">
        <v>384</v>
      </c>
      <c r="C23" s="8"/>
      <c r="D23" s="8"/>
      <c r="E23" s="112"/>
    </row>
    <row r="24" spans="1:5" s="3" customFormat="1">
      <c r="A24" s="87" t="s">
        <v>84</v>
      </c>
      <c r="B24" s="87" t="s">
        <v>385</v>
      </c>
      <c r="C24" s="239"/>
      <c r="D24" s="8"/>
      <c r="E24" s="112"/>
    </row>
    <row r="25" spans="1:5" s="3" customFormat="1">
      <c r="A25" s="87" t="s">
        <v>234</v>
      </c>
      <c r="B25" s="87" t="s">
        <v>391</v>
      </c>
      <c r="C25" s="8"/>
      <c r="D25" s="8"/>
      <c r="E25" s="112"/>
    </row>
    <row r="26" spans="1:5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12"/>
    </row>
    <row r="27" spans="1:5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12"/>
    </row>
    <row r="28" spans="1:5">
      <c r="A28" s="223" t="s">
        <v>87</v>
      </c>
      <c r="B28" s="223" t="s">
        <v>291</v>
      </c>
      <c r="C28" s="8"/>
      <c r="D28" s="8"/>
      <c r="E28" s="112"/>
    </row>
    <row r="29" spans="1:5">
      <c r="A29" s="223" t="s">
        <v>88</v>
      </c>
      <c r="B29" s="223" t="s">
        <v>294</v>
      </c>
      <c r="C29" s="8"/>
      <c r="D29" s="8"/>
      <c r="E29" s="112"/>
    </row>
    <row r="30" spans="1:5">
      <c r="A30" s="223" t="s">
        <v>393</v>
      </c>
      <c r="B30" s="223" t="s">
        <v>292</v>
      </c>
      <c r="C30" s="8"/>
      <c r="D30" s="8"/>
      <c r="E30" s="112"/>
    </row>
    <row r="31" spans="1:5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12"/>
    </row>
    <row r="32" spans="1:5">
      <c r="A32" s="223" t="s">
        <v>12</v>
      </c>
      <c r="B32" s="223" t="s">
        <v>439</v>
      </c>
      <c r="C32" s="8"/>
      <c r="D32" s="8"/>
      <c r="E32" s="112"/>
    </row>
    <row r="33" spans="1:9">
      <c r="A33" s="223" t="s">
        <v>13</v>
      </c>
      <c r="B33" s="223" t="s">
        <v>440</v>
      </c>
      <c r="C33" s="8"/>
      <c r="D33" s="8"/>
      <c r="E33" s="112"/>
    </row>
    <row r="34" spans="1:9">
      <c r="A34" s="223" t="s">
        <v>264</v>
      </c>
      <c r="B34" s="223" t="s">
        <v>441</v>
      </c>
      <c r="C34" s="8"/>
      <c r="D34" s="8"/>
      <c r="E34" s="112"/>
    </row>
    <row r="35" spans="1:9" s="23" customFormat="1">
      <c r="A35" s="87" t="s">
        <v>34</v>
      </c>
      <c r="B35" s="236" t="s">
        <v>390</v>
      </c>
      <c r="C35" s="8"/>
      <c r="D35" s="8"/>
    </row>
    <row r="36" spans="1:9" s="2" customFormat="1">
      <c r="A36" s="1"/>
      <c r="B36" s="231"/>
      <c r="E36" s="5"/>
    </row>
    <row r="37" spans="1:9" s="2" customFormat="1">
      <c r="B37" s="231"/>
      <c r="E37" s="5"/>
    </row>
    <row r="38" spans="1:9">
      <c r="A38" s="1"/>
    </row>
    <row r="39" spans="1:9">
      <c r="A39" s="2"/>
    </row>
    <row r="40" spans="1:9" s="2" customFormat="1">
      <c r="A40" s="68" t="s">
        <v>96</v>
      </c>
      <c r="B40" s="231"/>
      <c r="E40" s="5"/>
    </row>
    <row r="41" spans="1:9" s="2" customFormat="1">
      <c r="B41" s="231"/>
      <c r="E41"/>
      <c r="F41"/>
      <c r="G41"/>
      <c r="H41"/>
      <c r="I41"/>
    </row>
    <row r="42" spans="1:9" s="2" customFormat="1">
      <c r="B42" s="231"/>
      <c r="D42" s="12"/>
      <c r="E42"/>
      <c r="F42"/>
      <c r="G42"/>
      <c r="H42"/>
      <c r="I42"/>
    </row>
    <row r="43" spans="1:9" s="2" customFormat="1">
      <c r="A43"/>
      <c r="B43" s="233" t="s">
        <v>388</v>
      </c>
      <c r="D43" s="12"/>
      <c r="E43"/>
      <c r="F43"/>
      <c r="G43"/>
      <c r="H43"/>
      <c r="I43"/>
    </row>
    <row r="44" spans="1:9" s="2" customFormat="1">
      <c r="A44"/>
      <c r="B44" s="231" t="s">
        <v>253</v>
      </c>
      <c r="D44" s="12"/>
      <c r="E44"/>
      <c r="F44"/>
      <c r="G44"/>
      <c r="H44"/>
      <c r="I44"/>
    </row>
    <row r="45" spans="1:9" customFormat="1" ht="12.75">
      <c r="B45" s="234" t="s">
        <v>127</v>
      </c>
    </row>
    <row r="46" spans="1:9" customFormat="1" ht="12.75">
      <c r="B46" s="23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8"/>
  <sheetViews>
    <sheetView showGridLines="0" view="pageBreakPreview" topLeftCell="A22" zoomScale="80" zoomScaleNormal="100" zoomScaleSheetLayoutView="80" workbookViewId="0">
      <selection activeCell="C16" sqref="C16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453</v>
      </c>
      <c r="B1" s="212"/>
      <c r="C1" s="533" t="s">
        <v>97</v>
      </c>
      <c r="D1" s="533"/>
      <c r="E1" s="90"/>
    </row>
    <row r="2" spans="1:5" s="6" customFormat="1">
      <c r="A2" s="384" t="s">
        <v>454</v>
      </c>
      <c r="B2" s="212"/>
      <c r="C2" s="532" t="str">
        <f>'ფორმა N1'!L2</f>
        <v>10/04/2019-30/04/2019</v>
      </c>
      <c r="D2" s="532"/>
      <c r="E2" s="90"/>
    </row>
    <row r="3" spans="1:5" s="6" customFormat="1">
      <c r="A3" s="384" t="s">
        <v>452</v>
      </c>
      <c r="B3" s="212"/>
      <c r="C3" s="213"/>
      <c r="D3" s="213"/>
      <c r="E3" s="90"/>
    </row>
    <row r="4" spans="1:5" s="6" customFormat="1">
      <c r="A4" s="75" t="s">
        <v>128</v>
      </c>
      <c r="B4" s="212"/>
      <c r="C4" s="213"/>
      <c r="D4" s="213"/>
      <c r="E4" s="90"/>
    </row>
    <row r="5" spans="1:5" s="6" customFormat="1">
      <c r="A5" s="75"/>
      <c r="B5" s="212"/>
      <c r="C5" s="213"/>
      <c r="D5" s="213"/>
      <c r="E5" s="90"/>
    </row>
    <row r="6" spans="1:5">
      <c r="A6" s="76" t="str">
        <f>'[1]ფორმა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5">
      <c r="A7" s="214" t="str">
        <f>'ფორმა N1'!A5</f>
        <v>პ/გ "თავისუფალი საქართველო"</v>
      </c>
      <c r="B7" s="79"/>
      <c r="C7" s="80"/>
      <c r="D7" s="80"/>
      <c r="E7" s="91"/>
    </row>
    <row r="8" spans="1:5" s="6" customFormat="1" ht="30">
      <c r="A8" s="88" t="s">
        <v>64</v>
      </c>
      <c r="B8" s="89" t="s">
        <v>11</v>
      </c>
      <c r="C8" s="78" t="s">
        <v>10</v>
      </c>
      <c r="D8" s="78" t="s">
        <v>9</v>
      </c>
      <c r="E8" s="90"/>
    </row>
    <row r="9" spans="1:5" s="7" customFormat="1">
      <c r="A9" s="215">
        <v>1</v>
      </c>
      <c r="B9" s="215" t="s">
        <v>57</v>
      </c>
      <c r="C9" s="81">
        <f>SUM(C10,C14,C54,C57,C58,C59,C77)</f>
        <v>0</v>
      </c>
      <c r="D9" s="81">
        <f>SUM(D10,D14,D54,D57,D58,D59,D65,D73,D74)</f>
        <v>0</v>
      </c>
      <c r="E9" s="216"/>
    </row>
    <row r="10" spans="1:5" s="9" customFormat="1" ht="18">
      <c r="A10" s="86">
        <v>1.1000000000000001</v>
      </c>
      <c r="B10" s="86" t="s">
        <v>58</v>
      </c>
      <c r="C10" s="82">
        <f>SUM(C11:C12)</f>
        <v>0</v>
      </c>
      <c r="D10" s="82">
        <f>SUM(D11:D12)</f>
        <v>0</v>
      </c>
      <c r="E10" s="92"/>
    </row>
    <row r="11" spans="1:5" s="10" customFormat="1">
      <c r="A11" s="87" t="s">
        <v>30</v>
      </c>
      <c r="B11" s="87" t="s">
        <v>59</v>
      </c>
      <c r="C11" s="4"/>
      <c r="D11" s="4"/>
      <c r="E11" s="93"/>
    </row>
    <row r="12" spans="1:5" s="3" customFormat="1">
      <c r="A12" s="87" t="s">
        <v>31</v>
      </c>
      <c r="B12" s="87" t="s">
        <v>0</v>
      </c>
      <c r="C12" s="4"/>
      <c r="D12" s="4"/>
      <c r="E12" s="94"/>
    </row>
    <row r="13" spans="1:5" s="3" customFormat="1">
      <c r="A13" s="385" t="s">
        <v>455</v>
      </c>
      <c r="B13" s="386" t="s">
        <v>456</v>
      </c>
      <c r="C13" s="4"/>
      <c r="D13" s="4"/>
      <c r="E13" s="94"/>
    </row>
    <row r="14" spans="1:5" s="7" customFormat="1">
      <c r="A14" s="86">
        <v>1.2</v>
      </c>
      <c r="B14" s="86" t="s">
        <v>60</v>
      </c>
      <c r="C14" s="83">
        <f>SUM(C15,C18,C30,C31,C32,C33,C36,C37,C44:C48,C52,C53)</f>
        <v>0</v>
      </c>
      <c r="D14" s="83">
        <f>SUM(D15,D18,D30,D31,D32,D33,D36,D37,D44:D48,D52,D53)</f>
        <v>0</v>
      </c>
      <c r="E14" s="216"/>
    </row>
    <row r="15" spans="1:5" s="3" customFormat="1">
      <c r="A15" s="87" t="s">
        <v>32</v>
      </c>
      <c r="B15" s="87" t="s">
        <v>1</v>
      </c>
      <c r="C15" s="82">
        <f>SUM(C16:C17)</f>
        <v>0</v>
      </c>
      <c r="D15" s="82">
        <f>SUM(D16:D17)</f>
        <v>0</v>
      </c>
      <c r="E15" s="94"/>
    </row>
    <row r="16" spans="1:5" s="3" customFormat="1">
      <c r="A16" s="96" t="s">
        <v>87</v>
      </c>
      <c r="B16" s="96" t="s">
        <v>61</v>
      </c>
      <c r="C16" s="4"/>
      <c r="D16" s="217"/>
      <c r="E16" s="94"/>
    </row>
    <row r="17" spans="1:6" s="3" customFormat="1">
      <c r="A17" s="96" t="s">
        <v>88</v>
      </c>
      <c r="B17" s="96" t="s">
        <v>62</v>
      </c>
      <c r="C17" s="4"/>
      <c r="D17" s="217"/>
      <c r="E17" s="94"/>
    </row>
    <row r="18" spans="1:6" s="3" customFormat="1">
      <c r="A18" s="87" t="s">
        <v>33</v>
      </c>
      <c r="B18" s="87" t="s">
        <v>2</v>
      </c>
      <c r="C18" s="82">
        <f>SUM(C19:C24,C29)</f>
        <v>0</v>
      </c>
      <c r="D18" s="82">
        <f>SUM(D19:D24,D29)</f>
        <v>0</v>
      </c>
      <c r="E18" s="218"/>
      <c r="F18" s="219"/>
    </row>
    <row r="19" spans="1:6" s="222" customFormat="1" ht="30">
      <c r="A19" s="96" t="s">
        <v>12</v>
      </c>
      <c r="B19" s="96" t="s">
        <v>233</v>
      </c>
      <c r="C19" s="220"/>
      <c r="D19" s="39"/>
      <c r="E19" s="221"/>
    </row>
    <row r="20" spans="1:6" s="222" customFormat="1">
      <c r="A20" s="96" t="s">
        <v>13</v>
      </c>
      <c r="B20" s="96" t="s">
        <v>14</v>
      </c>
      <c r="C20" s="220"/>
      <c r="D20" s="40"/>
      <c r="E20" s="221"/>
    </row>
    <row r="21" spans="1:6" s="222" customFormat="1" ht="30">
      <c r="A21" s="96" t="s">
        <v>264</v>
      </c>
      <c r="B21" s="96" t="s">
        <v>22</v>
      </c>
      <c r="C21" s="220"/>
      <c r="D21" s="41"/>
      <c r="E21" s="221"/>
    </row>
    <row r="22" spans="1:6" s="222" customFormat="1" ht="16.5" customHeight="1">
      <c r="A22" s="96" t="s">
        <v>265</v>
      </c>
      <c r="B22" s="96" t="s">
        <v>15</v>
      </c>
      <c r="C22" s="220"/>
      <c r="D22" s="41"/>
      <c r="E22" s="221"/>
    </row>
    <row r="23" spans="1:6" s="222" customFormat="1" ht="16.5" customHeight="1">
      <c r="A23" s="96" t="s">
        <v>266</v>
      </c>
      <c r="B23" s="96" t="s">
        <v>16</v>
      </c>
      <c r="C23" s="220"/>
      <c r="D23" s="41"/>
      <c r="E23" s="221"/>
    </row>
    <row r="24" spans="1:6" s="222" customFormat="1" ht="16.5" customHeight="1">
      <c r="A24" s="96" t="s">
        <v>267</v>
      </c>
      <c r="B24" s="96" t="s">
        <v>17</v>
      </c>
      <c r="C24" s="82">
        <f>SUM(C25:C28)</f>
        <v>0</v>
      </c>
      <c r="D24" s="82">
        <f>SUM(D25:D28)</f>
        <v>0</v>
      </c>
      <c r="E24" s="221"/>
    </row>
    <row r="25" spans="1:6" s="222" customFormat="1" ht="16.5" customHeight="1">
      <c r="A25" s="223" t="s">
        <v>268</v>
      </c>
      <c r="B25" s="223" t="s">
        <v>18</v>
      </c>
      <c r="C25" s="220"/>
      <c r="D25" s="41"/>
      <c r="E25" s="221"/>
    </row>
    <row r="26" spans="1:6" s="222" customFormat="1" ht="16.5" customHeight="1">
      <c r="A26" s="223" t="s">
        <v>269</v>
      </c>
      <c r="B26" s="223" t="s">
        <v>19</v>
      </c>
      <c r="C26" s="220"/>
      <c r="D26" s="41"/>
      <c r="E26" s="221"/>
    </row>
    <row r="27" spans="1:6" s="222" customFormat="1" ht="16.5" customHeight="1">
      <c r="A27" s="223" t="s">
        <v>270</v>
      </c>
      <c r="B27" s="223" t="s">
        <v>20</v>
      </c>
      <c r="C27" s="220"/>
      <c r="D27" s="41"/>
      <c r="E27" s="221"/>
    </row>
    <row r="28" spans="1:6" s="222" customFormat="1" ht="16.5" customHeight="1">
      <c r="A28" s="223" t="s">
        <v>271</v>
      </c>
      <c r="B28" s="223" t="s">
        <v>23</v>
      </c>
      <c r="C28" s="220"/>
      <c r="D28" s="42"/>
      <c r="E28" s="221"/>
    </row>
    <row r="29" spans="1:6" s="222" customFormat="1" ht="16.5" customHeight="1">
      <c r="A29" s="96" t="s">
        <v>272</v>
      </c>
      <c r="B29" s="96" t="s">
        <v>21</v>
      </c>
      <c r="C29" s="220"/>
      <c r="D29" s="42"/>
      <c r="E29" s="221"/>
    </row>
    <row r="30" spans="1:6" s="3" customFormat="1" ht="16.5" customHeight="1">
      <c r="A30" s="87" t="s">
        <v>34</v>
      </c>
      <c r="B30" s="87" t="s">
        <v>3</v>
      </c>
      <c r="C30" s="4"/>
      <c r="D30" s="217"/>
      <c r="E30" s="218"/>
    </row>
    <row r="31" spans="1:6" s="3" customFormat="1" ht="16.5" customHeight="1">
      <c r="A31" s="87" t="s">
        <v>35</v>
      </c>
      <c r="B31" s="87" t="s">
        <v>4</v>
      </c>
      <c r="C31" s="4"/>
      <c r="D31" s="217"/>
      <c r="E31" s="94"/>
    </row>
    <row r="32" spans="1:6" s="3" customFormat="1" ht="16.5" customHeight="1">
      <c r="A32" s="87" t="s">
        <v>36</v>
      </c>
      <c r="B32" s="87" t="s">
        <v>5</v>
      </c>
      <c r="C32" s="4"/>
      <c r="D32" s="217"/>
      <c r="E32" s="94"/>
    </row>
    <row r="33" spans="1:5" s="3" customFormat="1">
      <c r="A33" s="87" t="s">
        <v>37</v>
      </c>
      <c r="B33" s="87" t="s">
        <v>63</v>
      </c>
      <c r="C33" s="82">
        <f>SUM(C34:C35)</f>
        <v>0</v>
      </c>
      <c r="D33" s="82">
        <f>SUM(D34:D35)</f>
        <v>0</v>
      </c>
      <c r="E33" s="94"/>
    </row>
    <row r="34" spans="1:5" s="3" customFormat="1" ht="16.5" customHeight="1">
      <c r="A34" s="96" t="s">
        <v>273</v>
      </c>
      <c r="B34" s="96" t="s">
        <v>56</v>
      </c>
      <c r="C34" s="4"/>
      <c r="D34" s="217"/>
      <c r="E34" s="94"/>
    </row>
    <row r="35" spans="1:5" s="3" customFormat="1" ht="16.5" customHeight="1">
      <c r="A35" s="96" t="s">
        <v>274</v>
      </c>
      <c r="B35" s="96" t="s">
        <v>55</v>
      </c>
      <c r="C35" s="4"/>
      <c r="D35" s="217"/>
      <c r="E35" s="94"/>
    </row>
    <row r="36" spans="1:5" s="3" customFormat="1" ht="16.5" customHeight="1">
      <c r="A36" s="87" t="s">
        <v>38</v>
      </c>
      <c r="B36" s="87" t="s">
        <v>49</v>
      </c>
      <c r="C36" s="4"/>
      <c r="D36" s="217"/>
      <c r="E36" s="94"/>
    </row>
    <row r="37" spans="1:5" s="3" customFormat="1" ht="16.5" customHeight="1">
      <c r="A37" s="87" t="s">
        <v>39</v>
      </c>
      <c r="B37" s="87" t="s">
        <v>363</v>
      </c>
      <c r="C37" s="82">
        <f>SUM(C38:C43)</f>
        <v>0</v>
      </c>
      <c r="D37" s="82">
        <f>SUM(D38:D43)</f>
        <v>0</v>
      </c>
      <c r="E37" s="94"/>
    </row>
    <row r="38" spans="1:5" s="3" customFormat="1" ht="16.5" customHeight="1">
      <c r="A38" s="17" t="s">
        <v>323</v>
      </c>
      <c r="B38" s="17" t="s">
        <v>327</v>
      </c>
      <c r="C38" s="4"/>
      <c r="D38" s="217"/>
      <c r="E38" s="94"/>
    </row>
    <row r="39" spans="1:5" s="3" customFormat="1" ht="16.5" customHeight="1">
      <c r="A39" s="17" t="s">
        <v>324</v>
      </c>
      <c r="B39" s="17" t="s">
        <v>328</v>
      </c>
      <c r="C39" s="4"/>
      <c r="D39" s="217"/>
      <c r="E39" s="94"/>
    </row>
    <row r="40" spans="1:5" s="3" customFormat="1" ht="16.5" customHeight="1">
      <c r="A40" s="17" t="s">
        <v>325</v>
      </c>
      <c r="B40" s="17" t="s">
        <v>331</v>
      </c>
      <c r="C40" s="4"/>
      <c r="D40" s="217"/>
      <c r="E40" s="94"/>
    </row>
    <row r="41" spans="1:5" s="3" customFormat="1" ht="16.5" customHeight="1">
      <c r="A41" s="17" t="s">
        <v>330</v>
      </c>
      <c r="B41" s="17" t="s">
        <v>332</v>
      </c>
      <c r="C41" s="4"/>
      <c r="D41" s="217"/>
      <c r="E41" s="94"/>
    </row>
    <row r="42" spans="1:5" s="3" customFormat="1" ht="16.5" customHeight="1">
      <c r="A42" s="17" t="s">
        <v>333</v>
      </c>
      <c r="B42" s="17" t="s">
        <v>429</v>
      </c>
      <c r="C42" s="4"/>
      <c r="D42" s="217"/>
      <c r="E42" s="94"/>
    </row>
    <row r="43" spans="1:5" s="3" customFormat="1" ht="16.5" customHeight="1">
      <c r="A43" s="17" t="s">
        <v>430</v>
      </c>
      <c r="B43" s="17" t="s">
        <v>329</v>
      </c>
      <c r="C43" s="4"/>
      <c r="D43" s="217"/>
      <c r="E43" s="94"/>
    </row>
    <row r="44" spans="1:5" s="3" customFormat="1" ht="30">
      <c r="A44" s="87" t="s">
        <v>40</v>
      </c>
      <c r="B44" s="87" t="s">
        <v>28</v>
      </c>
      <c r="C44" s="4"/>
      <c r="D44" s="217"/>
      <c r="E44" s="94"/>
    </row>
    <row r="45" spans="1:5" s="3" customFormat="1" ht="16.5" customHeight="1">
      <c r="A45" s="87" t="s">
        <v>41</v>
      </c>
      <c r="B45" s="87" t="s">
        <v>24</v>
      </c>
      <c r="C45" s="4"/>
      <c r="D45" s="217"/>
      <c r="E45" s="94"/>
    </row>
    <row r="46" spans="1:5" s="3" customFormat="1" ht="16.5" customHeight="1">
      <c r="A46" s="87" t="s">
        <v>42</v>
      </c>
      <c r="B46" s="87" t="s">
        <v>25</v>
      </c>
      <c r="C46" s="4"/>
      <c r="D46" s="217"/>
      <c r="E46" s="94"/>
    </row>
    <row r="47" spans="1:5" s="3" customFormat="1" ht="16.5" customHeight="1">
      <c r="A47" s="87" t="s">
        <v>43</v>
      </c>
      <c r="B47" s="87" t="s">
        <v>26</v>
      </c>
      <c r="C47" s="4"/>
      <c r="D47" s="217"/>
      <c r="E47" s="94"/>
    </row>
    <row r="48" spans="1:5" s="3" customFormat="1" ht="16.5" customHeight="1">
      <c r="A48" s="87" t="s">
        <v>44</v>
      </c>
      <c r="B48" s="87" t="s">
        <v>364</v>
      </c>
      <c r="C48" s="82">
        <f>SUM(C49:C51)</f>
        <v>0</v>
      </c>
      <c r="D48" s="82">
        <f>SUM(D49:D51)</f>
        <v>0</v>
      </c>
      <c r="E48" s="94"/>
    </row>
    <row r="49" spans="1:6" s="3" customFormat="1" ht="16.5" customHeight="1">
      <c r="A49" s="96" t="s">
        <v>338</v>
      </c>
      <c r="B49" s="96" t="s">
        <v>341</v>
      </c>
      <c r="C49" s="4"/>
      <c r="D49" s="217"/>
      <c r="E49" s="94"/>
    </row>
    <row r="50" spans="1:6" s="3" customFormat="1" ht="16.5" customHeight="1">
      <c r="A50" s="96" t="s">
        <v>339</v>
      </c>
      <c r="B50" s="96" t="s">
        <v>340</v>
      </c>
      <c r="C50" s="4"/>
      <c r="D50" s="217"/>
      <c r="E50" s="94"/>
    </row>
    <row r="51" spans="1:6" s="3" customFormat="1" ht="16.5" customHeight="1">
      <c r="A51" s="96" t="s">
        <v>342</v>
      </c>
      <c r="B51" s="96" t="s">
        <v>343</v>
      </c>
      <c r="C51" s="4"/>
      <c r="D51" s="217"/>
      <c r="E51" s="94"/>
    </row>
    <row r="52" spans="1:6" s="3" customFormat="1">
      <c r="A52" s="87" t="s">
        <v>45</v>
      </c>
      <c r="B52" s="87" t="s">
        <v>29</v>
      </c>
      <c r="C52" s="4"/>
      <c r="D52" s="217"/>
      <c r="E52" s="94"/>
    </row>
    <row r="53" spans="1:6" s="3" customFormat="1" ht="16.5" customHeight="1">
      <c r="A53" s="87" t="s">
        <v>46</v>
      </c>
      <c r="B53" s="87" t="s">
        <v>6</v>
      </c>
      <c r="C53" s="4"/>
      <c r="D53" s="217"/>
      <c r="E53" s="218"/>
      <c r="F53" s="219"/>
    </row>
    <row r="54" spans="1:6" s="3" customFormat="1" ht="30">
      <c r="A54" s="86">
        <v>1.3</v>
      </c>
      <c r="B54" s="86" t="s">
        <v>368</v>
      </c>
      <c r="C54" s="83">
        <f>SUM(C55:C56)</f>
        <v>0</v>
      </c>
      <c r="D54" s="83">
        <f>SUM(D55:D56)</f>
        <v>0</v>
      </c>
      <c r="E54" s="218"/>
      <c r="F54" s="219"/>
    </row>
    <row r="55" spans="1:6" s="3" customFormat="1" ht="30">
      <c r="A55" s="87" t="s">
        <v>50</v>
      </c>
      <c r="B55" s="87" t="s">
        <v>48</v>
      </c>
      <c r="C55" s="4"/>
      <c r="D55" s="217"/>
      <c r="E55" s="218"/>
      <c r="F55" s="219"/>
    </row>
    <row r="56" spans="1:6" s="3" customFormat="1" ht="16.5" customHeight="1">
      <c r="A56" s="87" t="s">
        <v>51</v>
      </c>
      <c r="B56" s="87" t="s">
        <v>47</v>
      </c>
      <c r="C56" s="4"/>
      <c r="D56" s="217"/>
      <c r="E56" s="218"/>
      <c r="F56" s="219"/>
    </row>
    <row r="57" spans="1:6" s="3" customFormat="1">
      <c r="A57" s="86">
        <v>1.4</v>
      </c>
      <c r="B57" s="86" t="s">
        <v>370</v>
      </c>
      <c r="C57" s="4"/>
      <c r="D57" s="217"/>
      <c r="E57" s="218"/>
      <c r="F57" s="219"/>
    </row>
    <row r="58" spans="1:6" s="222" customFormat="1">
      <c r="A58" s="86">
        <v>1.5</v>
      </c>
      <c r="B58" s="86" t="s">
        <v>7</v>
      </c>
      <c r="C58" s="220"/>
      <c r="D58" s="41"/>
      <c r="E58" s="221"/>
    </row>
    <row r="59" spans="1:6" s="222" customFormat="1">
      <c r="A59" s="86">
        <v>1.6</v>
      </c>
      <c r="B59" s="46" t="s">
        <v>8</v>
      </c>
      <c r="C59" s="84">
        <f>SUM(C60:C64)</f>
        <v>0</v>
      </c>
      <c r="D59" s="85">
        <f>SUM(D60:D64)</f>
        <v>0</v>
      </c>
      <c r="E59" s="221"/>
    </row>
    <row r="60" spans="1:6" s="222" customFormat="1">
      <c r="A60" s="87" t="s">
        <v>280</v>
      </c>
      <c r="B60" s="47" t="s">
        <v>52</v>
      </c>
      <c r="C60" s="220"/>
      <c r="D60" s="41"/>
      <c r="E60" s="221"/>
    </row>
    <row r="61" spans="1:6" s="222" customFormat="1" ht="30">
      <c r="A61" s="87" t="s">
        <v>281</v>
      </c>
      <c r="B61" s="47" t="s">
        <v>54</v>
      </c>
      <c r="C61" s="220"/>
      <c r="D61" s="41"/>
      <c r="E61" s="221"/>
    </row>
    <row r="62" spans="1:6" s="222" customFormat="1">
      <c r="A62" s="87" t="s">
        <v>282</v>
      </c>
      <c r="B62" s="47" t="s">
        <v>53</v>
      </c>
      <c r="C62" s="41"/>
      <c r="D62" s="41"/>
      <c r="E62" s="221"/>
    </row>
    <row r="63" spans="1:6" s="222" customFormat="1">
      <c r="A63" s="87" t="s">
        <v>283</v>
      </c>
      <c r="B63" s="47" t="s">
        <v>27</v>
      </c>
      <c r="C63" s="220"/>
      <c r="D63" s="41"/>
      <c r="E63" s="221"/>
    </row>
    <row r="64" spans="1:6" s="222" customFormat="1">
      <c r="A64" s="87" t="s">
        <v>309</v>
      </c>
      <c r="B64" s="47" t="s">
        <v>310</v>
      </c>
      <c r="C64" s="220"/>
      <c r="D64" s="41"/>
      <c r="E64" s="221"/>
    </row>
    <row r="65" spans="1:5">
      <c r="A65" s="215">
        <v>2</v>
      </c>
      <c r="B65" s="215" t="s">
        <v>365</v>
      </c>
      <c r="C65" s="224"/>
      <c r="D65" s="84">
        <f>SUM(D66:D72)</f>
        <v>0</v>
      </c>
      <c r="E65" s="95"/>
    </row>
    <row r="66" spans="1:5">
      <c r="A66" s="97">
        <v>2.1</v>
      </c>
      <c r="B66" s="225" t="s">
        <v>89</v>
      </c>
      <c r="C66" s="226"/>
      <c r="D66" s="22"/>
      <c r="E66" s="95"/>
    </row>
    <row r="67" spans="1:5">
      <c r="A67" s="97">
        <v>2.2000000000000002</v>
      </c>
      <c r="B67" s="225" t="s">
        <v>366</v>
      </c>
      <c r="C67" s="226"/>
      <c r="D67" s="22"/>
      <c r="E67" s="95"/>
    </row>
    <row r="68" spans="1:5">
      <c r="A68" s="97">
        <v>2.2999999999999998</v>
      </c>
      <c r="B68" s="225" t="s">
        <v>93</v>
      </c>
      <c r="C68" s="226"/>
      <c r="D68" s="22"/>
      <c r="E68" s="95"/>
    </row>
    <row r="69" spans="1:5">
      <c r="A69" s="97">
        <v>2.4</v>
      </c>
      <c r="B69" s="225" t="s">
        <v>92</v>
      </c>
      <c r="C69" s="226"/>
      <c r="D69" s="22"/>
      <c r="E69" s="95"/>
    </row>
    <row r="70" spans="1:5">
      <c r="A70" s="97">
        <v>2.5</v>
      </c>
      <c r="B70" s="225" t="s">
        <v>367</v>
      </c>
      <c r="C70" s="226"/>
      <c r="D70" s="22"/>
      <c r="E70" s="95"/>
    </row>
    <row r="71" spans="1:5">
      <c r="A71" s="97">
        <v>2.6</v>
      </c>
      <c r="B71" s="225" t="s">
        <v>90</v>
      </c>
      <c r="C71" s="226"/>
      <c r="D71" s="22"/>
      <c r="E71" s="95"/>
    </row>
    <row r="72" spans="1:5">
      <c r="A72" s="97">
        <v>2.7</v>
      </c>
      <c r="B72" s="225" t="s">
        <v>91</v>
      </c>
      <c r="C72" s="227"/>
      <c r="D72" s="22"/>
      <c r="E72" s="95"/>
    </row>
    <row r="73" spans="1:5">
      <c r="A73" s="215">
        <v>3</v>
      </c>
      <c r="B73" s="215" t="s">
        <v>389</v>
      </c>
      <c r="C73" s="84"/>
      <c r="D73" s="22"/>
      <c r="E73" s="95"/>
    </row>
    <row r="74" spans="1:5">
      <c r="A74" s="215">
        <v>4</v>
      </c>
      <c r="B74" s="215" t="s">
        <v>235</v>
      </c>
      <c r="C74" s="84"/>
      <c r="D74" s="84">
        <f>SUM(D75:D76)</f>
        <v>0</v>
      </c>
      <c r="E74" s="95"/>
    </row>
    <row r="75" spans="1:5">
      <c r="A75" s="97">
        <v>4.0999999999999996</v>
      </c>
      <c r="B75" s="97" t="s">
        <v>236</v>
      </c>
      <c r="C75" s="226"/>
      <c r="D75" s="8"/>
      <c r="E75" s="95"/>
    </row>
    <row r="76" spans="1:5">
      <c r="A76" s="97">
        <v>4.2</v>
      </c>
      <c r="B76" s="97" t="s">
        <v>237</v>
      </c>
      <c r="C76" s="227"/>
      <c r="D76" s="8"/>
      <c r="E76" s="95"/>
    </row>
    <row r="77" spans="1:5">
      <c r="A77" s="215">
        <v>5</v>
      </c>
      <c r="B77" s="215" t="s">
        <v>262</v>
      </c>
      <c r="C77" s="241"/>
      <c r="D77" s="227"/>
      <c r="E77" s="95"/>
    </row>
    <row r="78" spans="1:5">
      <c r="B78" s="45"/>
    </row>
    <row r="79" spans="1:5">
      <c r="A79" s="535" t="s">
        <v>431</v>
      </c>
      <c r="B79" s="535"/>
      <c r="C79" s="535"/>
      <c r="D79" s="535"/>
      <c r="E79" s="5"/>
    </row>
    <row r="80" spans="1:5">
      <c r="B80" s="45"/>
    </row>
    <row r="81" spans="1:9" s="23" customFormat="1" ht="12.75"/>
    <row r="82" spans="1:9">
      <c r="A82" s="68" t="s">
        <v>96</v>
      </c>
      <c r="E82" s="5"/>
    </row>
    <row r="83" spans="1:9">
      <c r="E83"/>
      <c r="F83"/>
      <c r="G83"/>
      <c r="H83"/>
      <c r="I83"/>
    </row>
    <row r="84" spans="1:9">
      <c r="D84" s="12"/>
      <c r="E84"/>
      <c r="F84"/>
      <c r="G84"/>
      <c r="H84"/>
      <c r="I84"/>
    </row>
    <row r="85" spans="1:9">
      <c r="A85"/>
      <c r="B85" s="68" t="s">
        <v>386</v>
      </c>
      <c r="D85" s="12"/>
      <c r="E85"/>
      <c r="F85"/>
      <c r="G85"/>
      <c r="H85"/>
      <c r="I85"/>
    </row>
    <row r="86" spans="1:9">
      <c r="A86"/>
      <c r="B86" s="2" t="s">
        <v>387</v>
      </c>
      <c r="D86" s="12"/>
      <c r="E86"/>
      <c r="F86"/>
      <c r="G86"/>
      <c r="H86"/>
      <c r="I86"/>
    </row>
    <row r="87" spans="1:9" customFormat="1" ht="12.75">
      <c r="B87" s="65" t="s">
        <v>127</v>
      </c>
    </row>
    <row r="88" spans="1:9" s="23" customFormat="1" ht="12.75"/>
  </sheetData>
  <mergeCells count="3">
    <mergeCell ref="C1:D1"/>
    <mergeCell ref="C2:D2"/>
    <mergeCell ref="A79:D79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3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topLeftCell="A25" zoomScale="80" zoomScaleSheetLayoutView="80" workbookViewId="0">
      <selection activeCell="D42" sqref="D4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3" t="s">
        <v>285</v>
      </c>
      <c r="B1" s="113"/>
      <c r="C1" s="533" t="s">
        <v>97</v>
      </c>
      <c r="D1" s="533"/>
      <c r="E1" s="146"/>
    </row>
    <row r="2" spans="1:12">
      <c r="A2" s="75" t="s">
        <v>128</v>
      </c>
      <c r="B2" s="113"/>
      <c r="C2" s="532" t="str">
        <f>'ფორმა N1'!L2</f>
        <v>10/04/2019-30/04/2019</v>
      </c>
      <c r="D2" s="532"/>
      <c r="E2" s="146"/>
    </row>
    <row r="3" spans="1:12">
      <c r="A3" s="75"/>
      <c r="B3" s="113"/>
      <c r="C3" s="329"/>
      <c r="D3" s="329"/>
      <c r="E3" s="146"/>
    </row>
    <row r="4" spans="1:12" s="2" customFormat="1">
      <c r="A4" s="76" t="s">
        <v>257</v>
      </c>
      <c r="B4" s="76"/>
      <c r="C4" s="75"/>
      <c r="D4" s="75"/>
      <c r="E4" s="107"/>
      <c r="L4" s="21"/>
    </row>
    <row r="5" spans="1:12" s="2" customFormat="1">
      <c r="A5" s="117" t="str">
        <f>'ფორმა N1'!A5</f>
        <v>პ/გ "თავისუფალი საქართველო"</v>
      </c>
      <c r="B5" s="110"/>
      <c r="C5" s="60"/>
      <c r="D5" s="60"/>
      <c r="E5" s="107"/>
    </row>
    <row r="6" spans="1:12" s="2" customFormat="1">
      <c r="A6" s="76"/>
      <c r="B6" s="76"/>
      <c r="C6" s="75"/>
      <c r="D6" s="75"/>
      <c r="E6" s="107"/>
    </row>
    <row r="7" spans="1:12" s="6" customFormat="1">
      <c r="A7" s="328"/>
      <c r="B7" s="328"/>
      <c r="C7" s="77"/>
      <c r="D7" s="77"/>
      <c r="E7" s="147"/>
    </row>
    <row r="8" spans="1:12" s="6" customFormat="1" ht="30">
      <c r="A8" s="105" t="s">
        <v>64</v>
      </c>
      <c r="B8" s="78" t="s">
        <v>11</v>
      </c>
      <c r="C8" s="78" t="s">
        <v>10</v>
      </c>
      <c r="D8" s="78" t="s">
        <v>9</v>
      </c>
      <c r="E8" s="147"/>
    </row>
    <row r="9" spans="1:12" s="9" customFormat="1" ht="18">
      <c r="A9" s="13">
        <v>1</v>
      </c>
      <c r="B9" s="13" t="s">
        <v>57</v>
      </c>
      <c r="C9" s="422">
        <f>SUM(C10,C14,C54,C57,C58,C59,C76)</f>
        <v>15814.99</v>
      </c>
      <c r="D9" s="422">
        <f>SUM(D10,D14,D54,D57,D58,D59,D65,D72,D73)</f>
        <v>15814.99</v>
      </c>
      <c r="E9" s="148"/>
    </row>
    <row r="10" spans="1:12" s="9" customFormat="1" ht="18">
      <c r="A10" s="14">
        <v>1.1000000000000001</v>
      </c>
      <c r="B10" s="14" t="s">
        <v>58</v>
      </c>
      <c r="C10" s="420">
        <f>C11+C12+C13</f>
        <v>4229.08</v>
      </c>
      <c r="D10" s="420">
        <f>D11+D12+D13</f>
        <v>4229.08</v>
      </c>
      <c r="E10" s="148"/>
    </row>
    <row r="11" spans="1:12" s="9" customFormat="1" ht="16.5" customHeight="1">
      <c r="A11" s="16" t="s">
        <v>30</v>
      </c>
      <c r="B11" s="16" t="s">
        <v>59</v>
      </c>
      <c r="C11" s="414">
        <f>'ფორმა 5.2'!G26</f>
        <v>4229.08</v>
      </c>
      <c r="D11" s="415">
        <f>C11</f>
        <v>4229.08</v>
      </c>
      <c r="E11" s="148"/>
    </row>
    <row r="12" spans="1:12" ht="16.5" customHeight="1">
      <c r="A12" s="16" t="s">
        <v>31</v>
      </c>
      <c r="B12" s="16" t="s">
        <v>0</v>
      </c>
      <c r="C12" s="34"/>
      <c r="D12" s="35"/>
      <c r="E12" s="146"/>
    </row>
    <row r="13" spans="1:12" ht="16.5" customHeight="1">
      <c r="A13" s="385" t="s">
        <v>455</v>
      </c>
      <c r="B13" s="386" t="s">
        <v>456</v>
      </c>
      <c r="C13" s="34"/>
      <c r="D13" s="35">
        <f>C13</f>
        <v>0</v>
      </c>
      <c r="E13" s="146"/>
    </row>
    <row r="14" spans="1:12">
      <c r="A14" s="14">
        <v>1.2</v>
      </c>
      <c r="B14" s="14" t="s">
        <v>60</v>
      </c>
      <c r="C14" s="420">
        <f>SUM(C15,C18,C29,C30:C33,C36,C37,C44,C45,C46,C47,C48,C52,C53)</f>
        <v>11585.91</v>
      </c>
      <c r="D14" s="420">
        <f>SUM(D15,D18,D29,D30:D33,D36,D37,D44,D45,D46,D47,D48,D52,D53)</f>
        <v>11585.91</v>
      </c>
      <c r="E14" s="146"/>
    </row>
    <row r="15" spans="1:12">
      <c r="A15" s="16" t="s">
        <v>32</v>
      </c>
      <c r="B15" s="16" t="s">
        <v>1</v>
      </c>
      <c r="C15" s="419">
        <f>SUM(C16:C17)</f>
        <v>3495</v>
      </c>
      <c r="D15" s="419">
        <f>SUM(D16:D17)</f>
        <v>3495</v>
      </c>
      <c r="E15" s="146"/>
    </row>
    <row r="16" spans="1:12" ht="17.25" customHeight="1">
      <c r="A16" s="17" t="s">
        <v>87</v>
      </c>
      <c r="B16" s="17" t="s">
        <v>61</v>
      </c>
      <c r="C16" s="418">
        <f>'ფორმა N5.3'!H48</f>
        <v>3495</v>
      </c>
      <c r="D16" s="421">
        <f>C16</f>
        <v>3495</v>
      </c>
      <c r="E16" s="146"/>
    </row>
    <row r="17" spans="1:5" ht="17.25" customHeight="1">
      <c r="A17" s="17" t="s">
        <v>88</v>
      </c>
      <c r="B17" s="17" t="s">
        <v>62</v>
      </c>
      <c r="C17" s="36"/>
      <c r="D17" s="37"/>
      <c r="E17" s="146"/>
    </row>
    <row r="18" spans="1:5">
      <c r="A18" s="16" t="s">
        <v>33</v>
      </c>
      <c r="B18" s="16" t="s">
        <v>2</v>
      </c>
      <c r="C18" s="419">
        <f>SUM(C19:C24,)</f>
        <v>3878.6000000000004</v>
      </c>
      <c r="D18" s="419">
        <f>SUM(D19:D24,)</f>
        <v>3878.6000000000004</v>
      </c>
      <c r="E18" s="146"/>
    </row>
    <row r="19" spans="1:5" ht="30">
      <c r="A19" s="17" t="s">
        <v>12</v>
      </c>
      <c r="B19" s="17" t="s">
        <v>233</v>
      </c>
      <c r="C19" s="485">
        <f>75+221+99+840+22+10.5+250+200+300+100+220+255.1-236.27</f>
        <v>2356.33</v>
      </c>
      <c r="D19" s="416">
        <f>C19</f>
        <v>2356.33</v>
      </c>
      <c r="E19" s="146"/>
    </row>
    <row r="20" spans="1:5">
      <c r="A20" s="17" t="s">
        <v>13</v>
      </c>
      <c r="B20" s="17" t="s">
        <v>14</v>
      </c>
      <c r="C20" s="38"/>
      <c r="D20" s="40"/>
      <c r="E20" s="146"/>
    </row>
    <row r="21" spans="1:5" ht="30">
      <c r="A21" s="17" t="s">
        <v>264</v>
      </c>
      <c r="B21" s="17" t="s">
        <v>22</v>
      </c>
      <c r="C21" s="38"/>
      <c r="D21" s="41"/>
      <c r="E21" s="146"/>
    </row>
    <row r="22" spans="1:5">
      <c r="A22" s="17" t="s">
        <v>265</v>
      </c>
      <c r="B22" s="17" t="s">
        <v>15</v>
      </c>
      <c r="C22" s="480">
        <f>25+30+25+25+25+25+95+25+25+13.55+75+25+25+25+25+25</f>
        <v>513.54999999999995</v>
      </c>
      <c r="D22" s="481">
        <f>C22</f>
        <v>513.54999999999995</v>
      </c>
      <c r="E22" s="146"/>
    </row>
    <row r="23" spans="1:5">
      <c r="A23" s="17" t="s">
        <v>266</v>
      </c>
      <c r="B23" s="17" t="s">
        <v>16</v>
      </c>
      <c r="C23" s="38"/>
      <c r="D23" s="41"/>
      <c r="E23" s="146"/>
    </row>
    <row r="24" spans="1:5">
      <c r="A24" s="17" t="s">
        <v>267</v>
      </c>
      <c r="B24" s="17" t="s">
        <v>17</v>
      </c>
      <c r="C24" s="479">
        <f>SUM(C25:C28)</f>
        <v>1008.72</v>
      </c>
      <c r="D24" s="479">
        <f>SUM(D25:D28)</f>
        <v>1008.72</v>
      </c>
      <c r="E24" s="146"/>
    </row>
    <row r="25" spans="1:5" ht="16.5" customHeight="1">
      <c r="A25" s="18" t="s">
        <v>268</v>
      </c>
      <c r="B25" s="18" t="s">
        <v>18</v>
      </c>
      <c r="C25" s="38">
        <v>939.32</v>
      </c>
      <c r="D25" s="41">
        <f>C25</f>
        <v>939.32</v>
      </c>
      <c r="E25" s="146"/>
    </row>
    <row r="26" spans="1:5" ht="16.5" customHeight="1">
      <c r="A26" s="18" t="s">
        <v>269</v>
      </c>
      <c r="B26" s="18" t="s">
        <v>19</v>
      </c>
      <c r="C26" s="38"/>
      <c r="D26" s="41">
        <f>C26</f>
        <v>0</v>
      </c>
      <c r="E26" s="146"/>
    </row>
    <row r="27" spans="1:5" ht="16.5" customHeight="1">
      <c r="A27" s="18" t="s">
        <v>270</v>
      </c>
      <c r="B27" s="18" t="s">
        <v>20</v>
      </c>
      <c r="C27" s="416"/>
      <c r="D27" s="41">
        <f>C27</f>
        <v>0</v>
      </c>
      <c r="E27" s="146"/>
    </row>
    <row r="28" spans="1:5" ht="16.5" customHeight="1">
      <c r="A28" s="18" t="s">
        <v>271</v>
      </c>
      <c r="B28" s="18" t="s">
        <v>23</v>
      </c>
      <c r="C28" s="416">
        <v>69.400000000000006</v>
      </c>
      <c r="D28" s="478">
        <f>C28</f>
        <v>69.400000000000006</v>
      </c>
      <c r="E28" s="146"/>
    </row>
    <row r="29" spans="1:5">
      <c r="A29" s="17" t="s">
        <v>272</v>
      </c>
      <c r="B29" s="17" t="s">
        <v>517</v>
      </c>
      <c r="C29" s="482"/>
      <c r="D29" s="483">
        <f>C29</f>
        <v>0</v>
      </c>
      <c r="E29" s="146"/>
    </row>
    <row r="30" spans="1:5">
      <c r="A30" s="16" t="s">
        <v>34</v>
      </c>
      <c r="B30" s="16" t="s">
        <v>3</v>
      </c>
      <c r="C30" s="34"/>
      <c r="D30" s="35"/>
      <c r="E30" s="146"/>
    </row>
    <row r="31" spans="1:5">
      <c r="A31" s="16" t="s">
        <v>35</v>
      </c>
      <c r="B31" s="16" t="s">
        <v>4</v>
      </c>
      <c r="C31" s="34"/>
      <c r="D31" s="35"/>
      <c r="E31" s="146"/>
    </row>
    <row r="32" spans="1:5">
      <c r="A32" s="16" t="s">
        <v>36</v>
      </c>
      <c r="B32" s="16" t="s">
        <v>5</v>
      </c>
      <c r="C32" s="34"/>
      <c r="D32" s="35"/>
      <c r="E32" s="146"/>
    </row>
    <row r="33" spans="1:5">
      <c r="A33" s="16" t="s">
        <v>37</v>
      </c>
      <c r="B33" s="16" t="s">
        <v>63</v>
      </c>
      <c r="C33" s="83">
        <f>SUM(C34:C35)</f>
        <v>2335</v>
      </c>
      <c r="D33" s="83">
        <f>SUM(D34:D35)</f>
        <v>2335</v>
      </c>
      <c r="E33" s="146"/>
    </row>
    <row r="34" spans="1:5">
      <c r="A34" s="17" t="s">
        <v>273</v>
      </c>
      <c r="B34" s="17" t="s">
        <v>56</v>
      </c>
      <c r="C34" s="418">
        <f>1155+1180</f>
        <v>2335</v>
      </c>
      <c r="D34" s="421">
        <f>C34</f>
        <v>2335</v>
      </c>
      <c r="E34" s="146"/>
    </row>
    <row r="35" spans="1:5">
      <c r="A35" s="17" t="s">
        <v>274</v>
      </c>
      <c r="B35" s="17" t="s">
        <v>55</v>
      </c>
      <c r="C35" s="34"/>
      <c r="D35" s="35"/>
      <c r="E35" s="146"/>
    </row>
    <row r="36" spans="1:5">
      <c r="A36" s="16" t="s">
        <v>38</v>
      </c>
      <c r="B36" s="16" t="s">
        <v>49</v>
      </c>
      <c r="C36" s="414">
        <v>21.69</v>
      </c>
      <c r="D36" s="415">
        <f>C36</f>
        <v>21.69</v>
      </c>
      <c r="E36" s="146"/>
    </row>
    <row r="37" spans="1:5">
      <c r="A37" s="16" t="s">
        <v>39</v>
      </c>
      <c r="B37" s="16" t="s">
        <v>326</v>
      </c>
      <c r="C37" s="420">
        <f>SUM(C38:C43)</f>
        <v>1142.1199999999999</v>
      </c>
      <c r="D37" s="420">
        <f>SUM(D38:D43)</f>
        <v>1142.1199999999999</v>
      </c>
      <c r="E37" s="146"/>
    </row>
    <row r="38" spans="1:5">
      <c r="A38" s="17" t="s">
        <v>323</v>
      </c>
      <c r="B38" s="17" t="s">
        <v>327</v>
      </c>
      <c r="C38" s="34"/>
      <c r="D38" s="34"/>
      <c r="E38" s="146"/>
    </row>
    <row r="39" spans="1:5">
      <c r="A39" s="17" t="s">
        <v>324</v>
      </c>
      <c r="B39" s="17" t="s">
        <v>328</v>
      </c>
      <c r="C39" s="418">
        <f>'ფორმა 5.5'!L13</f>
        <v>130</v>
      </c>
      <c r="D39" s="418">
        <f>C39</f>
        <v>130</v>
      </c>
      <c r="E39" s="146"/>
    </row>
    <row r="40" spans="1:5">
      <c r="A40" s="17" t="s">
        <v>325</v>
      </c>
      <c r="B40" s="17" t="s">
        <v>331</v>
      </c>
      <c r="C40" s="418">
        <f>'ფორმა 5.5'!L10+'ფორმა 5.5'!L11</f>
        <v>352.12</v>
      </c>
      <c r="D40" s="421">
        <f>C40</f>
        <v>352.12</v>
      </c>
      <c r="E40" s="146"/>
    </row>
    <row r="41" spans="1:5">
      <c r="A41" s="17" t="s">
        <v>330</v>
      </c>
      <c r="B41" s="17" t="s">
        <v>332</v>
      </c>
      <c r="C41" s="34">
        <f>'ფორმა 5.5'!L12</f>
        <v>660</v>
      </c>
      <c r="D41" s="35">
        <f>C41</f>
        <v>660</v>
      </c>
      <c r="E41" s="146"/>
    </row>
    <row r="42" spans="1:5">
      <c r="A42" s="17" t="s">
        <v>333</v>
      </c>
      <c r="B42" s="17" t="s">
        <v>429</v>
      </c>
      <c r="C42" s="34"/>
      <c r="D42" s="35"/>
      <c r="E42" s="146"/>
    </row>
    <row r="43" spans="1:5">
      <c r="A43" s="17" t="s">
        <v>430</v>
      </c>
      <c r="B43" s="17" t="s">
        <v>329</v>
      </c>
      <c r="C43" s="34"/>
      <c r="D43" s="35"/>
      <c r="E43" s="146"/>
    </row>
    <row r="44" spans="1:5" ht="30">
      <c r="A44" s="16" t="s">
        <v>40</v>
      </c>
      <c r="B44" s="16" t="s">
        <v>28</v>
      </c>
      <c r="C44" s="414">
        <v>88.5</v>
      </c>
      <c r="D44" s="415">
        <f>C44</f>
        <v>88.5</v>
      </c>
      <c r="E44" s="146"/>
    </row>
    <row r="45" spans="1:5">
      <c r="A45" s="16" t="s">
        <v>41</v>
      </c>
      <c r="B45" s="16" t="s">
        <v>24</v>
      </c>
      <c r="C45" s="34"/>
      <c r="D45" s="35">
        <f>C45</f>
        <v>0</v>
      </c>
      <c r="E45" s="146"/>
    </row>
    <row r="46" spans="1:5">
      <c r="A46" s="16" t="s">
        <v>42</v>
      </c>
      <c r="B46" s="16" t="s">
        <v>25</v>
      </c>
      <c r="C46" s="34"/>
      <c r="D46" s="35"/>
      <c r="E46" s="146"/>
    </row>
    <row r="47" spans="1:5">
      <c r="A47" s="16" t="s">
        <v>43</v>
      </c>
      <c r="B47" s="16" t="s">
        <v>26</v>
      </c>
      <c r="C47" s="34"/>
      <c r="D47" s="35"/>
      <c r="E47" s="146"/>
    </row>
    <row r="48" spans="1:5">
      <c r="A48" s="16" t="s">
        <v>44</v>
      </c>
      <c r="B48" s="16" t="s">
        <v>279</v>
      </c>
      <c r="C48" s="82">
        <f>SUM(C49:C51)</f>
        <v>625</v>
      </c>
      <c r="D48" s="82">
        <f>SUM(D49:D51)</f>
        <v>625</v>
      </c>
      <c r="E48" s="146"/>
    </row>
    <row r="49" spans="1:5">
      <c r="A49" s="96" t="s">
        <v>338</v>
      </c>
      <c r="B49" s="96" t="s">
        <v>341</v>
      </c>
      <c r="C49" s="34">
        <v>625</v>
      </c>
      <c r="D49" s="35">
        <f>C49</f>
        <v>625</v>
      </c>
      <c r="E49" s="146"/>
    </row>
    <row r="50" spans="1:5">
      <c r="A50" s="96" t="s">
        <v>339</v>
      </c>
      <c r="B50" s="96" t="s">
        <v>340</v>
      </c>
      <c r="C50" s="34"/>
      <c r="D50" s="35"/>
      <c r="E50" s="146"/>
    </row>
    <row r="51" spans="1:5">
      <c r="A51" s="96" t="s">
        <v>342</v>
      </c>
      <c r="B51" s="96" t="s">
        <v>343</v>
      </c>
      <c r="C51" s="34"/>
      <c r="D51" s="35"/>
      <c r="E51" s="146"/>
    </row>
    <row r="52" spans="1:5" ht="26.25" customHeight="1">
      <c r="A52" s="16" t="s">
        <v>45</v>
      </c>
      <c r="B52" s="16" t="s">
        <v>29</v>
      </c>
      <c r="C52" s="34"/>
      <c r="D52" s="35">
        <f>C52</f>
        <v>0</v>
      </c>
      <c r="E52" s="146"/>
    </row>
    <row r="53" spans="1:5">
      <c r="A53" s="16" t="s">
        <v>46</v>
      </c>
      <c r="B53" s="16" t="s">
        <v>6</v>
      </c>
      <c r="C53" s="34"/>
      <c r="D53" s="35"/>
      <c r="E53" s="146"/>
    </row>
    <row r="54" spans="1:5" ht="30">
      <c r="A54" s="14">
        <v>1.3</v>
      </c>
      <c r="B54" s="86" t="s">
        <v>368</v>
      </c>
      <c r="C54" s="83">
        <f>SUM(C55:C56)</f>
        <v>0</v>
      </c>
      <c r="D54" s="83">
        <f>SUM(D55:D56)</f>
        <v>0</v>
      </c>
      <c r="E54" s="146"/>
    </row>
    <row r="55" spans="1:5" ht="30">
      <c r="A55" s="16" t="s">
        <v>50</v>
      </c>
      <c r="B55" s="16" t="s">
        <v>48</v>
      </c>
      <c r="C55" s="34"/>
      <c r="D55" s="35"/>
      <c r="E55" s="146"/>
    </row>
    <row r="56" spans="1:5">
      <c r="A56" s="16" t="s">
        <v>51</v>
      </c>
      <c r="B56" s="16" t="s">
        <v>47</v>
      </c>
      <c r="C56" s="34"/>
      <c r="D56" s="35"/>
      <c r="E56" s="146"/>
    </row>
    <row r="57" spans="1:5">
      <c r="A57" s="14">
        <v>1.4</v>
      </c>
      <c r="B57" s="14" t="s">
        <v>370</v>
      </c>
      <c r="C57" s="34"/>
      <c r="D57" s="35"/>
      <c r="E57" s="146"/>
    </row>
    <row r="58" spans="1:5">
      <c r="A58" s="14">
        <v>1.5</v>
      </c>
      <c r="B58" s="14" t="s">
        <v>7</v>
      </c>
      <c r="C58" s="38"/>
      <c r="D58" s="41"/>
      <c r="E58" s="146"/>
    </row>
    <row r="59" spans="1:5">
      <c r="A59" s="14">
        <v>1.6</v>
      </c>
      <c r="B59" s="46" t="s">
        <v>8</v>
      </c>
      <c r="C59" s="83">
        <f>SUM(C60:C64)</f>
        <v>0</v>
      </c>
      <c r="D59" s="83">
        <f>SUM(D60:D64)</f>
        <v>0</v>
      </c>
      <c r="E59" s="146"/>
    </row>
    <row r="60" spans="1:5">
      <c r="A60" s="16" t="s">
        <v>280</v>
      </c>
      <c r="B60" s="47" t="s">
        <v>52</v>
      </c>
      <c r="C60" s="38"/>
      <c r="D60" s="41"/>
      <c r="E60" s="146"/>
    </row>
    <row r="61" spans="1:5" ht="30">
      <c r="A61" s="16" t="s">
        <v>281</v>
      </c>
      <c r="B61" s="47" t="s">
        <v>54</v>
      </c>
      <c r="C61" s="38"/>
      <c r="D61" s="41"/>
      <c r="E61" s="146"/>
    </row>
    <row r="62" spans="1:5">
      <c r="A62" s="16" t="s">
        <v>282</v>
      </c>
      <c r="B62" s="47" t="s">
        <v>53</v>
      </c>
      <c r="C62" s="41"/>
      <c r="D62" s="41"/>
      <c r="E62" s="146"/>
    </row>
    <row r="63" spans="1:5">
      <c r="A63" s="16" t="s">
        <v>283</v>
      </c>
      <c r="B63" s="47" t="s">
        <v>27</v>
      </c>
      <c r="C63" s="38"/>
      <c r="D63" s="41">
        <f>C63</f>
        <v>0</v>
      </c>
      <c r="E63" s="146"/>
    </row>
    <row r="64" spans="1:5">
      <c r="A64" s="16" t="s">
        <v>309</v>
      </c>
      <c r="B64" s="196" t="s">
        <v>310</v>
      </c>
      <c r="C64" s="38"/>
      <c r="D64" s="197"/>
      <c r="E64" s="146"/>
    </row>
    <row r="65" spans="1:5">
      <c r="A65" s="13">
        <v>2</v>
      </c>
      <c r="B65" s="48" t="s">
        <v>95</v>
      </c>
      <c r="C65" s="244"/>
      <c r="D65" s="116">
        <f>D69</f>
        <v>0</v>
      </c>
      <c r="E65" s="146"/>
    </row>
    <row r="66" spans="1:5">
      <c r="A66" s="15">
        <v>2.1</v>
      </c>
      <c r="B66" s="49" t="s">
        <v>89</v>
      </c>
      <c r="C66" s="244"/>
      <c r="D66" s="43"/>
      <c r="E66" s="146"/>
    </row>
    <row r="67" spans="1:5">
      <c r="A67" s="15">
        <v>2.2000000000000002</v>
      </c>
      <c r="B67" s="49" t="s">
        <v>93</v>
      </c>
      <c r="C67" s="246"/>
      <c r="D67" s="44"/>
      <c r="E67" s="146"/>
    </row>
    <row r="68" spans="1:5">
      <c r="A68" s="15">
        <v>2.2999999999999998</v>
      </c>
      <c r="B68" s="49" t="s">
        <v>92</v>
      </c>
      <c r="C68" s="246"/>
      <c r="D68" s="44"/>
      <c r="E68" s="146"/>
    </row>
    <row r="69" spans="1:5">
      <c r="A69" s="15">
        <v>2.4</v>
      </c>
      <c r="B69" s="49" t="s">
        <v>94</v>
      </c>
      <c r="C69" s="246"/>
      <c r="D69" s="44"/>
      <c r="E69" s="146"/>
    </row>
    <row r="70" spans="1:5">
      <c r="A70" s="15">
        <v>2.5</v>
      </c>
      <c r="B70" s="49" t="s">
        <v>90</v>
      </c>
      <c r="C70" s="246"/>
      <c r="D70" s="44"/>
      <c r="E70" s="146"/>
    </row>
    <row r="71" spans="1:5">
      <c r="A71" s="15">
        <v>2.6</v>
      </c>
      <c r="B71" s="49" t="s">
        <v>91</v>
      </c>
      <c r="C71" s="246"/>
      <c r="D71" s="44"/>
      <c r="E71" s="146"/>
    </row>
    <row r="72" spans="1:5" s="2" customFormat="1">
      <c r="A72" s="13">
        <v>3</v>
      </c>
      <c r="B72" s="242" t="s">
        <v>389</v>
      </c>
      <c r="C72" s="245"/>
      <c r="D72" s="243"/>
      <c r="E72" s="104"/>
    </row>
    <row r="73" spans="1:5" s="2" customFormat="1">
      <c r="A73" s="13">
        <v>4</v>
      </c>
      <c r="B73" s="13" t="s">
        <v>235</v>
      </c>
      <c r="C73" s="245">
        <f>SUM(C74:C75)</f>
        <v>0</v>
      </c>
      <c r="D73" s="84">
        <f>SUM(D74:D75)</f>
        <v>0</v>
      </c>
      <c r="E73" s="104"/>
    </row>
    <row r="74" spans="1:5" s="2" customFormat="1">
      <c r="A74" s="15">
        <v>4.0999999999999996</v>
      </c>
      <c r="B74" s="15" t="s">
        <v>236</v>
      </c>
      <c r="C74" s="8"/>
      <c r="D74" s="8"/>
      <c r="E74" s="104"/>
    </row>
    <row r="75" spans="1:5" s="2" customFormat="1">
      <c r="A75" s="15">
        <v>4.2</v>
      </c>
      <c r="B75" s="15" t="s">
        <v>237</v>
      </c>
      <c r="C75" s="8"/>
      <c r="D75" s="8"/>
      <c r="E75" s="104"/>
    </row>
    <row r="76" spans="1:5" s="2" customFormat="1">
      <c r="A76" s="13">
        <v>5</v>
      </c>
      <c r="B76" s="240" t="s">
        <v>262</v>
      </c>
      <c r="C76" s="8"/>
      <c r="D76" s="84"/>
      <c r="E76" s="104"/>
    </row>
    <row r="77" spans="1:5" s="2" customFormat="1">
      <c r="A77" s="338"/>
      <c r="B77" s="338"/>
      <c r="C77" s="12"/>
      <c r="D77" s="12"/>
      <c r="E77" s="104"/>
    </row>
    <row r="78" spans="1:5" s="2" customFormat="1">
      <c r="A78" s="535" t="s">
        <v>431</v>
      </c>
      <c r="B78" s="535"/>
      <c r="C78" s="535"/>
      <c r="D78" s="535"/>
      <c r="E78" s="104"/>
    </row>
    <row r="79" spans="1:5" s="2" customFormat="1">
      <c r="A79" s="338"/>
      <c r="B79" s="338"/>
      <c r="C79" s="12"/>
      <c r="D79" s="12"/>
      <c r="E79" s="104"/>
    </row>
    <row r="80" spans="1:5" s="23" customFormat="1" ht="12.75"/>
    <row r="81" spans="1:9" s="2" customFormat="1">
      <c r="A81" s="68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432</v>
      </c>
      <c r="D84" s="12"/>
      <c r="E84"/>
      <c r="F84"/>
      <c r="G84"/>
      <c r="H84"/>
      <c r="I84"/>
    </row>
    <row r="85" spans="1:9" s="2" customFormat="1">
      <c r="A85"/>
      <c r="B85" s="536" t="s">
        <v>433</v>
      </c>
      <c r="C85" s="536"/>
      <c r="D85" s="536"/>
      <c r="E85"/>
      <c r="F85"/>
      <c r="G85"/>
      <c r="H85"/>
      <c r="I85"/>
    </row>
    <row r="86" spans="1:9" customFormat="1" ht="12.75">
      <c r="B86" s="65" t="s">
        <v>434</v>
      </c>
    </row>
    <row r="87" spans="1:9" s="2" customFormat="1">
      <c r="A87" s="11"/>
      <c r="B87" s="536" t="s">
        <v>435</v>
      </c>
      <c r="C87" s="536"/>
      <c r="D87" s="536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Normal="100" zoomScaleSheetLayoutView="80" workbookViewId="0">
      <selection activeCell="D10" sqref="D10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3" t="s">
        <v>307</v>
      </c>
      <c r="B1" s="76"/>
      <c r="C1" s="533" t="s">
        <v>97</v>
      </c>
      <c r="D1" s="533"/>
      <c r="E1" s="90"/>
    </row>
    <row r="2" spans="1:5" s="6" customFormat="1">
      <c r="A2" s="73" t="s">
        <v>301</v>
      </c>
      <c r="B2" s="76"/>
      <c r="C2" s="537" t="str">
        <f>'ფორმა N1'!L2</f>
        <v>10/04/2019-30/04/2019</v>
      </c>
      <c r="D2" s="537"/>
      <c r="E2" s="90"/>
    </row>
    <row r="3" spans="1:5" s="6" customFormat="1">
      <c r="A3" s="75" t="s">
        <v>128</v>
      </c>
      <c r="B3" s="73"/>
      <c r="C3" s="156"/>
      <c r="D3" s="156"/>
      <c r="E3" s="90"/>
    </row>
    <row r="4" spans="1:5" s="6" customFormat="1">
      <c r="A4" s="76" t="s">
        <v>257</v>
      </c>
      <c r="B4" s="75"/>
      <c r="C4" s="156"/>
      <c r="D4" s="156"/>
      <c r="E4" s="90"/>
    </row>
    <row r="5" spans="1:5">
      <c r="A5" s="76" t="str">
        <f>'ფორმა N2'!A5</f>
        <v>პ/გ "თავისუფალი საქართველო"</v>
      </c>
      <c r="B5" s="76"/>
      <c r="C5" s="75"/>
      <c r="D5" s="75"/>
      <c r="E5" s="91"/>
    </row>
    <row r="6" spans="1:5">
      <c r="A6" s="76"/>
      <c r="B6" s="76"/>
      <c r="C6" s="75"/>
      <c r="D6" s="75"/>
      <c r="E6" s="91"/>
    </row>
    <row r="7" spans="1:5">
      <c r="A7" s="76"/>
      <c r="B7" s="76"/>
      <c r="C7" s="75"/>
      <c r="D7" s="75"/>
      <c r="E7" s="91"/>
    </row>
    <row r="8" spans="1:5" s="6" customFormat="1">
      <c r="A8" s="155"/>
      <c r="B8" s="155"/>
      <c r="C8" s="77"/>
      <c r="D8" s="77"/>
      <c r="E8" s="90"/>
    </row>
    <row r="9" spans="1:5" s="6" customFormat="1" ht="30">
      <c r="A9" s="88" t="s">
        <v>64</v>
      </c>
      <c r="B9" s="88" t="s">
        <v>306</v>
      </c>
      <c r="C9" s="78" t="s">
        <v>10</v>
      </c>
      <c r="D9" s="78" t="s">
        <v>9</v>
      </c>
      <c r="E9" s="90"/>
    </row>
    <row r="10" spans="1:5" s="9" customFormat="1" ht="18">
      <c r="A10" s="97" t="s">
        <v>302</v>
      </c>
      <c r="B10" s="97"/>
      <c r="C10" s="4"/>
      <c r="D10" s="4"/>
      <c r="E10" s="92"/>
    </row>
    <row r="11" spans="1:5" s="10" customFormat="1">
      <c r="A11" s="97" t="s">
        <v>303</v>
      </c>
      <c r="B11" s="97"/>
      <c r="C11" s="4"/>
      <c r="D11" s="4"/>
      <c r="E11" s="93"/>
    </row>
    <row r="12" spans="1:5" s="10" customFormat="1">
      <c r="A12" s="86" t="s">
        <v>261</v>
      </c>
      <c r="B12" s="86"/>
      <c r="C12" s="4"/>
      <c r="D12" s="4"/>
      <c r="E12" s="93"/>
    </row>
    <row r="13" spans="1:5" s="10" customFormat="1">
      <c r="A13" s="86" t="s">
        <v>261</v>
      </c>
      <c r="B13" s="86"/>
      <c r="C13" s="4"/>
      <c r="D13" s="4"/>
      <c r="E13" s="93"/>
    </row>
    <row r="14" spans="1:5" s="10" customFormat="1">
      <c r="A14" s="86" t="s">
        <v>261</v>
      </c>
      <c r="B14" s="86"/>
      <c r="C14" s="4"/>
      <c r="D14" s="4"/>
      <c r="E14" s="93"/>
    </row>
    <row r="15" spans="1:5" s="10" customFormat="1">
      <c r="A15" s="86" t="s">
        <v>261</v>
      </c>
      <c r="B15" s="86"/>
      <c r="C15" s="4"/>
      <c r="D15" s="4"/>
      <c r="E15" s="93"/>
    </row>
    <row r="16" spans="1:5" s="10" customFormat="1">
      <c r="A16" s="86" t="s">
        <v>261</v>
      </c>
      <c r="B16" s="86"/>
      <c r="C16" s="4"/>
      <c r="D16" s="4"/>
      <c r="E16" s="93"/>
    </row>
    <row r="17" spans="1:5" s="10" customFormat="1" ht="17.25" customHeight="1">
      <c r="A17" s="97" t="s">
        <v>304</v>
      </c>
      <c r="B17" s="86"/>
      <c r="C17" s="4"/>
      <c r="D17" s="4"/>
      <c r="E17" s="93"/>
    </row>
    <row r="18" spans="1:5" s="10" customFormat="1" ht="18" customHeight="1">
      <c r="A18" s="97" t="s">
        <v>305</v>
      </c>
      <c r="B18" s="86"/>
      <c r="C18" s="4"/>
      <c r="D18" s="4"/>
      <c r="E18" s="93"/>
    </row>
    <row r="19" spans="1:5" s="10" customFormat="1">
      <c r="A19" s="86" t="s">
        <v>261</v>
      </c>
      <c r="B19" s="86"/>
      <c r="C19" s="4"/>
      <c r="D19" s="4"/>
      <c r="E19" s="93"/>
    </row>
    <row r="20" spans="1:5" s="10" customFormat="1">
      <c r="A20" s="86" t="s">
        <v>261</v>
      </c>
      <c r="B20" s="86"/>
      <c r="C20" s="4"/>
      <c r="D20" s="4"/>
      <c r="E20" s="93"/>
    </row>
    <row r="21" spans="1:5" s="10" customFormat="1">
      <c r="A21" s="86" t="s">
        <v>261</v>
      </c>
      <c r="B21" s="86"/>
      <c r="C21" s="4"/>
      <c r="D21" s="4"/>
      <c r="E21" s="93"/>
    </row>
    <row r="22" spans="1:5" s="10" customFormat="1">
      <c r="A22" s="86" t="s">
        <v>261</v>
      </c>
      <c r="B22" s="86"/>
      <c r="C22" s="4"/>
      <c r="D22" s="4"/>
      <c r="E22" s="93"/>
    </row>
    <row r="23" spans="1:5" s="10" customFormat="1">
      <c r="A23" s="86" t="s">
        <v>261</v>
      </c>
      <c r="B23" s="86"/>
      <c r="C23" s="4"/>
      <c r="D23" s="4"/>
      <c r="E23" s="93"/>
    </row>
    <row r="24" spans="1:5" s="3" customFormat="1">
      <c r="A24" s="87"/>
      <c r="B24" s="87"/>
      <c r="C24" s="4"/>
      <c r="D24" s="4"/>
      <c r="E24" s="94"/>
    </row>
    <row r="25" spans="1:5">
      <c r="A25" s="98"/>
      <c r="B25" s="98" t="s">
        <v>308</v>
      </c>
      <c r="C25" s="85">
        <f>SUM(C10:C24)</f>
        <v>0</v>
      </c>
      <c r="D25" s="85">
        <f>SUM(D10:D24)</f>
        <v>0</v>
      </c>
      <c r="E25" s="95"/>
    </row>
    <row r="26" spans="1:5">
      <c r="A26" s="45"/>
      <c r="B26" s="45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5" t="s">
        <v>373</v>
      </c>
    </row>
    <row r="30" spans="1:5">
      <c r="A30" s="195"/>
    </row>
    <row r="31" spans="1:5">
      <c r="A31" s="195" t="s">
        <v>321</v>
      </c>
    </row>
    <row r="32" spans="1:5" s="23" customFormat="1" ht="12.75"/>
    <row r="33" spans="1:9">
      <c r="A33" s="68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8"/>
      <c r="B36" s="68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5"/>
      <c r="B38" s="65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view="pageBreakPreview" topLeftCell="A4" zoomScale="80" zoomScaleSheetLayoutView="80" workbookViewId="0">
      <selection activeCell="F23" sqref="F23"/>
    </sheetView>
  </sheetViews>
  <sheetFormatPr defaultRowHeight="12.75"/>
  <cols>
    <col min="1" max="1" width="5.42578125" style="179" customWidth="1"/>
    <col min="2" max="2" width="20.85546875" style="179" customWidth="1"/>
    <col min="3" max="3" width="26" style="179" customWidth="1"/>
    <col min="4" max="4" width="17" style="179" customWidth="1"/>
    <col min="5" max="5" width="18.140625" style="179" customWidth="1"/>
    <col min="6" max="6" width="14.7109375" style="179" customWidth="1"/>
    <col min="7" max="7" width="15.5703125" style="179" customWidth="1"/>
    <col min="8" max="8" width="14.7109375" style="179" customWidth="1"/>
    <col min="9" max="9" width="29.7109375" style="179" customWidth="1"/>
    <col min="10" max="10" width="0" style="179" hidden="1" customWidth="1"/>
    <col min="11" max="16384" width="9.140625" style="179"/>
  </cols>
  <sheetData>
    <row r="1" spans="1:10" ht="15">
      <c r="A1" s="73" t="s">
        <v>406</v>
      </c>
      <c r="B1" s="73"/>
      <c r="C1" s="76"/>
      <c r="D1" s="76"/>
      <c r="E1" s="76"/>
      <c r="F1" s="76"/>
      <c r="G1" s="251"/>
      <c r="H1" s="251"/>
      <c r="I1" s="533" t="s">
        <v>97</v>
      </c>
      <c r="J1" s="533"/>
    </row>
    <row r="2" spans="1:10" ht="15">
      <c r="A2" s="75" t="s">
        <v>128</v>
      </c>
      <c r="B2" s="73"/>
      <c r="C2" s="76"/>
      <c r="D2" s="76"/>
      <c r="E2" s="76"/>
      <c r="F2" s="76"/>
      <c r="G2" s="251"/>
      <c r="H2" s="251"/>
      <c r="I2" s="537" t="str">
        <f>'ფორმა N1'!L2</f>
        <v>10/04/2019-30/04/2019</v>
      </c>
      <c r="J2" s="537"/>
    </row>
    <row r="3" spans="1:10" ht="15">
      <c r="A3" s="75"/>
      <c r="B3" s="75"/>
      <c r="C3" s="73"/>
      <c r="D3" s="73"/>
      <c r="E3" s="73"/>
      <c r="F3" s="73"/>
      <c r="G3" s="251"/>
      <c r="H3" s="251"/>
      <c r="I3" s="251"/>
    </row>
    <row r="4" spans="1:10" ht="15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10" ht="15">
      <c r="A5" s="79" t="str">
        <f>'ფორმა N1'!A5</f>
        <v>პ/გ "თავისუფალი საქართველო"</v>
      </c>
      <c r="B5" s="79"/>
      <c r="C5" s="79"/>
      <c r="D5" s="79"/>
      <c r="E5" s="79"/>
      <c r="F5" s="79"/>
      <c r="G5" s="80"/>
      <c r="H5" s="80"/>
      <c r="I5" s="80"/>
    </row>
    <row r="6" spans="1:10" ht="15">
      <c r="A6" s="76"/>
      <c r="B6" s="76"/>
      <c r="C6" s="76"/>
      <c r="D6" s="76"/>
      <c r="E6" s="76"/>
      <c r="F6" s="76"/>
      <c r="G6" s="75"/>
      <c r="H6" s="75"/>
      <c r="I6" s="75"/>
    </row>
    <row r="7" spans="1:10" ht="15">
      <c r="A7" s="250"/>
      <c r="B7" s="250"/>
      <c r="C7" s="250"/>
      <c r="D7" s="250"/>
      <c r="E7" s="250"/>
      <c r="F7" s="250"/>
      <c r="G7" s="77"/>
      <c r="H7" s="77"/>
      <c r="I7" s="77"/>
    </row>
    <row r="8" spans="1:10" ht="45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317</v>
      </c>
      <c r="F8" s="89" t="s">
        <v>320</v>
      </c>
      <c r="G8" s="78" t="s">
        <v>10</v>
      </c>
      <c r="H8" s="78" t="s">
        <v>9</v>
      </c>
      <c r="I8" s="78" t="s">
        <v>357</v>
      </c>
      <c r="J8" s="208" t="s">
        <v>319</v>
      </c>
    </row>
    <row r="9" spans="1:10" ht="15">
      <c r="A9" s="15">
        <v>1</v>
      </c>
      <c r="B9" s="15" t="s">
        <v>490</v>
      </c>
      <c r="C9" s="97" t="s">
        <v>491</v>
      </c>
      <c r="D9" s="413" t="s">
        <v>492</v>
      </c>
      <c r="E9" s="411" t="s">
        <v>493</v>
      </c>
      <c r="F9" s="97" t="s">
        <v>319</v>
      </c>
      <c r="G9" s="412">
        <v>640.1</v>
      </c>
      <c r="H9" s="412">
        <v>640.1</v>
      </c>
      <c r="I9" s="412">
        <v>125.45</v>
      </c>
      <c r="J9" s="208" t="s">
        <v>0</v>
      </c>
    </row>
    <row r="10" spans="1:10" ht="15.75">
      <c r="A10" s="15">
        <v>2</v>
      </c>
      <c r="B10" s="15" t="s">
        <v>603</v>
      </c>
      <c r="C10" s="97" t="s">
        <v>602</v>
      </c>
      <c r="D10" s="438"/>
      <c r="E10" s="439"/>
      <c r="F10" s="97" t="s">
        <v>319</v>
      </c>
      <c r="G10" s="412">
        <v>331.63</v>
      </c>
      <c r="H10" s="412">
        <v>331.63</v>
      </c>
      <c r="I10" s="412">
        <v>65</v>
      </c>
    </row>
    <row r="11" spans="1:10" ht="15">
      <c r="A11" s="15">
        <v>3</v>
      </c>
      <c r="B11" s="15" t="s">
        <v>538</v>
      </c>
      <c r="C11" s="97" t="s">
        <v>539</v>
      </c>
      <c r="D11" s="440" t="s">
        <v>604</v>
      </c>
      <c r="E11" s="439"/>
      <c r="F11" s="97" t="s">
        <v>319</v>
      </c>
      <c r="G11" s="412">
        <v>1332.91</v>
      </c>
      <c r="H11" s="412">
        <v>1332.91</v>
      </c>
      <c r="I11" s="412">
        <v>262.5</v>
      </c>
    </row>
    <row r="12" spans="1:10" ht="15">
      <c r="A12" s="15">
        <v>4</v>
      </c>
      <c r="B12" s="15" t="s">
        <v>562</v>
      </c>
      <c r="C12" s="97" t="s">
        <v>561</v>
      </c>
      <c r="D12" s="413"/>
      <c r="E12" s="411"/>
      <c r="F12" s="97" t="s">
        <v>319</v>
      </c>
      <c r="G12" s="412">
        <v>1467.75</v>
      </c>
      <c r="H12" s="412">
        <v>1467.75</v>
      </c>
      <c r="I12" s="412">
        <v>287.68</v>
      </c>
    </row>
    <row r="13" spans="1:10" ht="15">
      <c r="A13" s="97">
        <v>5</v>
      </c>
      <c r="B13" s="15" t="s">
        <v>605</v>
      </c>
      <c r="C13" s="97" t="s">
        <v>542</v>
      </c>
      <c r="D13" s="413"/>
      <c r="E13" s="411"/>
      <c r="F13" s="97" t="s">
        <v>319</v>
      </c>
      <c r="G13" s="412">
        <v>200</v>
      </c>
      <c r="H13" s="412">
        <v>200</v>
      </c>
      <c r="I13" s="412">
        <v>40</v>
      </c>
    </row>
    <row r="14" spans="1:10" ht="15.75">
      <c r="A14" s="97">
        <v>6</v>
      </c>
      <c r="B14" s="15" t="s">
        <v>591</v>
      </c>
      <c r="C14" s="97" t="s">
        <v>592</v>
      </c>
      <c r="D14" s="435"/>
      <c r="E14" s="411"/>
      <c r="F14" s="97" t="s">
        <v>319</v>
      </c>
      <c r="G14" s="412">
        <v>187.5</v>
      </c>
      <c r="H14" s="412">
        <v>187.5</v>
      </c>
      <c r="I14" s="412">
        <v>37.5</v>
      </c>
    </row>
    <row r="15" spans="1:10" ht="15.75">
      <c r="A15" s="97">
        <v>7</v>
      </c>
      <c r="B15" s="15"/>
      <c r="C15" s="97"/>
      <c r="D15" s="435"/>
      <c r="E15" s="97"/>
      <c r="F15" s="97"/>
      <c r="G15" s="412"/>
      <c r="H15" s="412"/>
      <c r="I15" s="412"/>
    </row>
    <row r="16" spans="1:10" ht="15">
      <c r="A16" s="97"/>
      <c r="B16" s="15"/>
      <c r="C16" s="97"/>
      <c r="D16" s="474"/>
      <c r="E16" s="97"/>
      <c r="F16" s="97"/>
      <c r="G16" s="412"/>
      <c r="H16" s="412"/>
      <c r="I16" s="412"/>
    </row>
    <row r="17" spans="1:9" ht="30">
      <c r="A17" s="97"/>
      <c r="B17" s="15" t="s">
        <v>606</v>
      </c>
      <c r="C17" s="97"/>
      <c r="D17" s="413"/>
      <c r="E17" s="411"/>
      <c r="F17" s="97"/>
      <c r="G17" s="412">
        <v>69.19</v>
      </c>
      <c r="H17" s="412">
        <v>69.19</v>
      </c>
      <c r="I17" s="412"/>
    </row>
    <row r="18" spans="1:9" ht="15">
      <c r="A18" s="97"/>
      <c r="B18" s="15"/>
      <c r="C18" s="97"/>
      <c r="D18" s="413"/>
      <c r="E18" s="411"/>
      <c r="F18" s="97"/>
      <c r="G18" s="412"/>
      <c r="H18" s="412"/>
      <c r="I18" s="412"/>
    </row>
    <row r="19" spans="1:9" ht="15.75">
      <c r="A19" s="97"/>
      <c r="B19" s="15"/>
      <c r="C19" s="97"/>
      <c r="D19" s="435"/>
      <c r="E19" s="411"/>
      <c r="F19" s="97"/>
      <c r="G19" s="412"/>
      <c r="H19" s="412"/>
      <c r="I19" s="412"/>
    </row>
    <row r="20" spans="1:9" ht="15.75">
      <c r="A20" s="97"/>
      <c r="B20" s="15"/>
      <c r="C20" s="97"/>
      <c r="D20" s="435"/>
      <c r="E20" s="97"/>
      <c r="F20" s="97"/>
      <c r="G20" s="412"/>
      <c r="H20" s="412"/>
      <c r="I20" s="412"/>
    </row>
    <row r="21" spans="1:9" ht="15">
      <c r="A21" s="97"/>
      <c r="B21" s="15"/>
      <c r="C21" s="475"/>
      <c r="D21" s="474"/>
      <c r="E21" s="97"/>
      <c r="F21" s="97"/>
      <c r="G21" s="412"/>
      <c r="H21" s="412"/>
      <c r="I21" s="412"/>
    </row>
    <row r="22" spans="1:9" ht="15">
      <c r="A22" s="97"/>
      <c r="B22" s="15"/>
      <c r="C22" s="97"/>
      <c r="D22" s="413"/>
      <c r="E22" s="411"/>
      <c r="F22" s="97"/>
      <c r="G22" s="412"/>
      <c r="H22" s="412"/>
      <c r="I22" s="412"/>
    </row>
    <row r="23" spans="1:9" ht="15">
      <c r="A23" s="97"/>
      <c r="B23" s="15"/>
      <c r="C23" s="97"/>
      <c r="D23" s="413"/>
      <c r="E23" s="411"/>
      <c r="F23" s="97"/>
      <c r="G23" s="412"/>
      <c r="H23" s="412"/>
      <c r="I23" s="412"/>
    </row>
    <row r="24" spans="1:9" ht="15">
      <c r="A24" s="97"/>
      <c r="B24" s="15"/>
      <c r="C24" s="97"/>
      <c r="D24" s="413"/>
      <c r="E24" s="411"/>
      <c r="F24" s="97"/>
      <c r="G24" s="412"/>
      <c r="H24" s="412"/>
      <c r="I24" s="412"/>
    </row>
    <row r="25" spans="1:9" ht="15">
      <c r="A25" s="97"/>
      <c r="B25" s="86"/>
      <c r="C25" s="86"/>
      <c r="D25" s="86"/>
      <c r="E25" s="86"/>
      <c r="F25" s="97"/>
      <c r="G25" s="4"/>
      <c r="H25" s="4"/>
      <c r="I25" s="4"/>
    </row>
    <row r="26" spans="1:9" ht="15">
      <c r="A26" s="86"/>
      <c r="B26" s="98"/>
      <c r="C26" s="98"/>
      <c r="D26" s="98"/>
      <c r="E26" s="98"/>
      <c r="F26" s="86" t="s">
        <v>394</v>
      </c>
      <c r="G26" s="417">
        <f>SUM(G9:G25)</f>
        <v>4229.08</v>
      </c>
      <c r="H26" s="417">
        <f>SUM(H9:H25)</f>
        <v>4229.08</v>
      </c>
      <c r="I26" s="417">
        <f>SUM(I9:I25)</f>
        <v>818.13</v>
      </c>
    </row>
    <row r="27" spans="1:9" ht="15">
      <c r="A27" s="206"/>
      <c r="B27" s="206"/>
      <c r="C27" s="206"/>
      <c r="D27" s="206"/>
      <c r="E27" s="206"/>
      <c r="F27" s="206"/>
      <c r="G27" s="206"/>
      <c r="H27" s="178"/>
      <c r="I27" s="178"/>
    </row>
    <row r="28" spans="1:9" ht="15">
      <c r="A28" s="207" t="s">
        <v>407</v>
      </c>
      <c r="B28" s="207"/>
      <c r="C28" s="206"/>
      <c r="D28" s="206"/>
      <c r="E28" s="206"/>
      <c r="F28" s="206"/>
      <c r="G28" s="206"/>
      <c r="H28" s="178"/>
      <c r="I28" s="178"/>
    </row>
    <row r="29" spans="1:9" ht="15">
      <c r="A29" s="207"/>
      <c r="B29" s="207"/>
      <c r="C29" s="206"/>
      <c r="D29" s="206"/>
      <c r="E29" s="206"/>
      <c r="F29" s="206"/>
      <c r="G29" s="206"/>
      <c r="H29" s="178"/>
      <c r="I29" s="178"/>
    </row>
    <row r="30" spans="1:9" ht="15">
      <c r="A30" s="207"/>
      <c r="B30" s="207"/>
      <c r="C30" s="178"/>
      <c r="D30" s="178"/>
      <c r="E30" s="178"/>
      <c r="F30" s="178"/>
      <c r="G30" s="178"/>
      <c r="H30" s="178"/>
      <c r="I30" s="178"/>
    </row>
    <row r="31" spans="1:9" ht="15">
      <c r="A31" s="207"/>
      <c r="B31" s="207"/>
      <c r="C31" s="178"/>
      <c r="D31" s="178"/>
      <c r="E31" s="178"/>
      <c r="F31" s="178"/>
      <c r="G31" s="178"/>
      <c r="H31" s="178"/>
      <c r="I31" s="178"/>
    </row>
    <row r="32" spans="1:9">
      <c r="A32" s="204"/>
      <c r="B32" s="204"/>
      <c r="C32" s="204"/>
      <c r="D32" s="204"/>
      <c r="E32" s="204"/>
      <c r="F32" s="204"/>
      <c r="G32" s="204"/>
      <c r="H32" s="204"/>
      <c r="I32" s="204"/>
    </row>
    <row r="33" spans="1:9" ht="15">
      <c r="A33" s="184" t="s">
        <v>96</v>
      </c>
      <c r="B33" s="184"/>
      <c r="C33" s="178"/>
      <c r="D33" s="178"/>
      <c r="E33" s="178"/>
      <c r="F33" s="178"/>
      <c r="G33" s="178"/>
      <c r="H33" s="178"/>
      <c r="I33" s="178"/>
    </row>
    <row r="34" spans="1:9" ht="15">
      <c r="A34" s="178"/>
      <c r="B34" s="178"/>
      <c r="C34" s="178"/>
      <c r="D34" s="178"/>
      <c r="E34" s="178"/>
      <c r="F34" s="178"/>
      <c r="G34" s="178"/>
      <c r="H34" s="178"/>
      <c r="I34" s="178"/>
    </row>
    <row r="35" spans="1:9" ht="15">
      <c r="A35" s="178"/>
      <c r="B35" s="178"/>
      <c r="C35" s="178"/>
      <c r="D35" s="178"/>
      <c r="E35" s="182"/>
      <c r="F35" s="182"/>
      <c r="G35" s="182"/>
      <c r="H35" s="178"/>
      <c r="I35" s="178"/>
    </row>
    <row r="36" spans="1:9" ht="15">
      <c r="A36" s="184"/>
      <c r="B36" s="184"/>
      <c r="C36" s="184" t="s">
        <v>356</v>
      </c>
      <c r="D36" s="184"/>
      <c r="E36" s="184"/>
      <c r="F36" s="184"/>
      <c r="G36" s="184"/>
      <c r="H36" s="178"/>
      <c r="I36" s="178"/>
    </row>
    <row r="37" spans="1:9" ht="15">
      <c r="A37" s="178"/>
      <c r="B37" s="178"/>
      <c r="C37" s="178" t="s">
        <v>355</v>
      </c>
      <c r="D37" s="178"/>
      <c r="E37" s="178"/>
      <c r="F37" s="178"/>
      <c r="G37" s="178"/>
      <c r="H37" s="178"/>
      <c r="I37" s="178"/>
    </row>
    <row r="38" spans="1:9">
      <c r="A38" s="186"/>
      <c r="B38" s="186"/>
      <c r="C38" s="186" t="s">
        <v>127</v>
      </c>
      <c r="D38" s="186"/>
      <c r="E38" s="186"/>
      <c r="F38" s="186"/>
      <c r="G38" s="186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0"/>
  <sheetViews>
    <sheetView view="pageBreakPreview" topLeftCell="A19" zoomScale="80" zoomScaleNormal="100" zoomScaleSheetLayoutView="80" workbookViewId="0">
      <selection activeCell="I50" sqref="I50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9.28515625" style="451" customWidth="1"/>
    <col min="5" max="5" width="19" customWidth="1"/>
    <col min="6" max="6" width="18.7109375" customWidth="1"/>
    <col min="7" max="7" width="21.28515625" customWidth="1"/>
    <col min="8" max="8" width="12" style="451" customWidth="1"/>
    <col min="9" max="9" width="9.140625" style="451"/>
  </cols>
  <sheetData>
    <row r="1" spans="1:9" ht="15">
      <c r="A1" s="73" t="s">
        <v>408</v>
      </c>
      <c r="B1" s="76"/>
      <c r="C1" s="76"/>
      <c r="D1" s="443"/>
      <c r="E1" s="76"/>
      <c r="F1" s="76"/>
      <c r="G1" s="533" t="s">
        <v>97</v>
      </c>
      <c r="H1" s="533"/>
      <c r="I1" s="487"/>
    </row>
    <row r="2" spans="1:9" ht="15">
      <c r="A2" s="75" t="s">
        <v>128</v>
      </c>
      <c r="B2" s="76"/>
      <c r="C2" s="76"/>
      <c r="D2" s="443"/>
      <c r="E2" s="76"/>
      <c r="F2" s="76"/>
      <c r="G2" s="537" t="str">
        <f>'ფორმა N1'!L2</f>
        <v>10/04/2019-30/04/2019</v>
      </c>
      <c r="H2" s="537"/>
      <c r="I2" s="444"/>
    </row>
    <row r="3" spans="1:9" ht="15">
      <c r="A3" s="75"/>
      <c r="B3" s="75"/>
      <c r="C3" s="75"/>
      <c r="D3" s="444"/>
      <c r="E3" s="75"/>
      <c r="F3" s="75"/>
      <c r="G3" s="251"/>
      <c r="H3" s="487"/>
      <c r="I3" s="487"/>
    </row>
    <row r="4" spans="1:9" ht="15">
      <c r="A4" s="76" t="s">
        <v>257</v>
      </c>
      <c r="B4" s="76"/>
      <c r="C4" s="76"/>
      <c r="D4" s="443"/>
      <c r="E4" s="76"/>
      <c r="F4" s="76"/>
      <c r="G4" s="75"/>
      <c r="H4" s="444"/>
      <c r="I4" s="444"/>
    </row>
    <row r="5" spans="1:9" ht="15">
      <c r="A5" s="79" t="str">
        <f>'ფორმა N1'!A5</f>
        <v>პ/გ "თავისუფალი საქართველო"</v>
      </c>
      <c r="B5" s="79"/>
      <c r="C5" s="79"/>
      <c r="D5" s="445"/>
      <c r="E5" s="79"/>
      <c r="F5" s="79"/>
      <c r="G5" s="80"/>
      <c r="H5" s="512"/>
      <c r="I5" s="512"/>
    </row>
    <row r="6" spans="1:9" ht="15">
      <c r="A6" s="76"/>
      <c r="B6" s="76"/>
      <c r="C6" s="76"/>
      <c r="D6" s="443"/>
      <c r="E6" s="76"/>
      <c r="F6" s="76"/>
      <c r="G6" s="75"/>
      <c r="H6" s="444"/>
      <c r="I6" s="444"/>
    </row>
    <row r="7" spans="1:9" ht="15">
      <c r="A7" s="250"/>
      <c r="B7" s="250"/>
      <c r="C7" s="250"/>
      <c r="D7" s="486"/>
      <c r="E7" s="250"/>
      <c r="F7" s="250"/>
      <c r="G7" s="77"/>
      <c r="H7" s="486"/>
      <c r="I7" s="487"/>
    </row>
    <row r="8" spans="1:9" ht="30">
      <c r="A8" s="339" t="s">
        <v>64</v>
      </c>
      <c r="B8" s="78" t="s">
        <v>312</v>
      </c>
      <c r="C8" s="89" t="s">
        <v>313</v>
      </c>
      <c r="D8" s="89" t="s">
        <v>215</v>
      </c>
      <c r="E8" s="89" t="s">
        <v>316</v>
      </c>
      <c r="F8" s="89" t="s">
        <v>315</v>
      </c>
      <c r="G8" s="89" t="s">
        <v>352</v>
      </c>
      <c r="H8" s="78" t="s">
        <v>10</v>
      </c>
      <c r="I8" s="78" t="s">
        <v>9</v>
      </c>
    </row>
    <row r="9" spans="1:9" ht="15.75">
      <c r="A9" s="340"/>
      <c r="B9" s="441" t="s">
        <v>526</v>
      </c>
      <c r="C9" s="442" t="s">
        <v>527</v>
      </c>
      <c r="D9" s="446"/>
      <c r="E9" s="432" t="s">
        <v>587</v>
      </c>
      <c r="F9" s="441" t="s">
        <v>528</v>
      </c>
      <c r="G9" s="432" t="s">
        <v>529</v>
      </c>
      <c r="H9" s="513">
        <v>360</v>
      </c>
      <c r="I9" s="513">
        <v>360</v>
      </c>
    </row>
    <row r="10" spans="1:9" ht="15.75">
      <c r="A10" s="492"/>
      <c r="B10" s="493" t="s">
        <v>530</v>
      </c>
      <c r="C10" s="493" t="s">
        <v>531</v>
      </c>
      <c r="D10" s="517" t="s">
        <v>550</v>
      </c>
      <c r="E10" s="432" t="s">
        <v>587</v>
      </c>
      <c r="F10" s="495" t="s">
        <v>559</v>
      </c>
      <c r="G10" s="496" t="s">
        <v>558</v>
      </c>
      <c r="H10" s="514">
        <v>90</v>
      </c>
      <c r="I10" s="514">
        <v>90</v>
      </c>
    </row>
    <row r="11" spans="1:9" ht="15.75">
      <c r="A11" s="340"/>
      <c r="B11" s="493" t="s">
        <v>532</v>
      </c>
      <c r="C11" s="493" t="s">
        <v>533</v>
      </c>
      <c r="D11" s="517">
        <v>36001006291</v>
      </c>
      <c r="E11" s="432" t="s">
        <v>587</v>
      </c>
      <c r="F11" s="495" t="s">
        <v>559</v>
      </c>
      <c r="G11" s="496" t="s">
        <v>558</v>
      </c>
      <c r="H11" s="514">
        <v>90</v>
      </c>
      <c r="I11" s="514">
        <v>90</v>
      </c>
    </row>
    <row r="12" spans="1:9" ht="15.75">
      <c r="A12" s="340"/>
      <c r="B12" s="497" t="s">
        <v>534</v>
      </c>
      <c r="C12" s="497" t="s">
        <v>535</v>
      </c>
      <c r="D12" s="518" t="s">
        <v>551</v>
      </c>
      <c r="E12" s="432" t="s">
        <v>587</v>
      </c>
      <c r="F12" s="495" t="s">
        <v>559</v>
      </c>
      <c r="G12" s="496" t="s">
        <v>558</v>
      </c>
      <c r="H12" s="514">
        <v>90</v>
      </c>
      <c r="I12" s="514">
        <v>90</v>
      </c>
    </row>
    <row r="13" spans="1:9" ht="15.75">
      <c r="A13" s="340"/>
      <c r="B13" s="498" t="s">
        <v>536</v>
      </c>
      <c r="C13" s="498" t="s">
        <v>537</v>
      </c>
      <c r="D13" s="517">
        <v>36001025465</v>
      </c>
      <c r="E13" s="432" t="s">
        <v>587</v>
      </c>
      <c r="F13" s="495" t="s">
        <v>559</v>
      </c>
      <c r="G13" s="496" t="s">
        <v>558</v>
      </c>
      <c r="H13" s="514">
        <v>90</v>
      </c>
      <c r="I13" s="514">
        <v>90</v>
      </c>
    </row>
    <row r="14" spans="1:9" ht="15.75">
      <c r="A14" s="340"/>
      <c r="B14" s="499" t="s">
        <v>538</v>
      </c>
      <c r="C14" s="499" t="s">
        <v>539</v>
      </c>
      <c r="D14" s="517" t="s">
        <v>552</v>
      </c>
      <c r="E14" s="432" t="s">
        <v>587</v>
      </c>
      <c r="F14" s="495" t="s">
        <v>559</v>
      </c>
      <c r="G14" s="496" t="s">
        <v>558</v>
      </c>
      <c r="H14" s="514">
        <v>90</v>
      </c>
      <c r="I14" s="514">
        <v>90</v>
      </c>
    </row>
    <row r="15" spans="1:9" ht="15.75">
      <c r="A15" s="340"/>
      <c r="B15" s="500" t="s">
        <v>540</v>
      </c>
      <c r="C15" s="500" t="s">
        <v>541</v>
      </c>
      <c r="D15" s="517" t="s">
        <v>553</v>
      </c>
      <c r="E15" s="432" t="s">
        <v>587</v>
      </c>
      <c r="F15" s="495" t="s">
        <v>559</v>
      </c>
      <c r="G15" s="496" t="s">
        <v>558</v>
      </c>
      <c r="H15" s="514">
        <v>90</v>
      </c>
      <c r="I15" s="514">
        <v>90</v>
      </c>
    </row>
    <row r="16" spans="1:9" ht="15.75">
      <c r="A16" s="340"/>
      <c r="B16" s="499" t="s">
        <v>542</v>
      </c>
      <c r="C16" s="499" t="s">
        <v>541</v>
      </c>
      <c r="D16" s="517" t="s">
        <v>554</v>
      </c>
      <c r="E16" s="432" t="s">
        <v>587</v>
      </c>
      <c r="F16" s="495" t="s">
        <v>559</v>
      </c>
      <c r="G16" s="496" t="s">
        <v>558</v>
      </c>
      <c r="H16" s="514">
        <v>90</v>
      </c>
      <c r="I16" s="514">
        <v>90</v>
      </c>
    </row>
    <row r="17" spans="1:9" ht="15.75">
      <c r="A17" s="340"/>
      <c r="B17" s="501" t="s">
        <v>543</v>
      </c>
      <c r="C17" s="501" t="s">
        <v>544</v>
      </c>
      <c r="D17" s="519" t="s">
        <v>555</v>
      </c>
      <c r="E17" s="432" t="s">
        <v>587</v>
      </c>
      <c r="F17" s="495" t="s">
        <v>559</v>
      </c>
      <c r="G17" s="496" t="s">
        <v>558</v>
      </c>
      <c r="H17" s="514">
        <v>90</v>
      </c>
      <c r="I17" s="514">
        <v>90</v>
      </c>
    </row>
    <row r="18" spans="1:9" ht="15.75">
      <c r="A18" s="340"/>
      <c r="B18" s="501" t="s">
        <v>545</v>
      </c>
      <c r="C18" s="501" t="s">
        <v>546</v>
      </c>
      <c r="D18" s="519" t="s">
        <v>556</v>
      </c>
      <c r="E18" s="432" t="s">
        <v>587</v>
      </c>
      <c r="F18" s="495" t="s">
        <v>559</v>
      </c>
      <c r="G18" s="496" t="s">
        <v>558</v>
      </c>
      <c r="H18" s="514">
        <v>90</v>
      </c>
      <c r="I18" s="514">
        <v>90</v>
      </c>
    </row>
    <row r="19" spans="1:9" ht="15.75">
      <c r="A19" s="340"/>
      <c r="B19" s="502" t="s">
        <v>543</v>
      </c>
      <c r="C19" s="502" t="s">
        <v>547</v>
      </c>
      <c r="D19" s="519" t="s">
        <v>557</v>
      </c>
      <c r="E19" s="432" t="s">
        <v>587</v>
      </c>
      <c r="F19" s="495" t="s">
        <v>559</v>
      </c>
      <c r="G19" s="496" t="s">
        <v>558</v>
      </c>
      <c r="H19" s="514">
        <v>90</v>
      </c>
      <c r="I19" s="514">
        <v>90</v>
      </c>
    </row>
    <row r="20" spans="1:9" ht="15.75">
      <c r="A20" s="340"/>
      <c r="B20" s="501" t="s">
        <v>548</v>
      </c>
      <c r="C20" s="501" t="s">
        <v>549</v>
      </c>
      <c r="D20" s="514">
        <v>56001004938</v>
      </c>
      <c r="E20" s="432" t="s">
        <v>587</v>
      </c>
      <c r="F20" s="495" t="s">
        <v>559</v>
      </c>
      <c r="G20" s="496" t="s">
        <v>558</v>
      </c>
      <c r="H20" s="514">
        <v>90</v>
      </c>
      <c r="I20" s="514">
        <v>90</v>
      </c>
    </row>
    <row r="21" spans="1:9" ht="15.75">
      <c r="A21" s="492"/>
      <c r="B21" s="493" t="s">
        <v>530</v>
      </c>
      <c r="C21" s="493" t="s">
        <v>531</v>
      </c>
      <c r="D21" s="517" t="s">
        <v>550</v>
      </c>
      <c r="E21" s="432" t="s">
        <v>587</v>
      </c>
      <c r="F21" s="495" t="s">
        <v>559</v>
      </c>
      <c r="G21" s="496" t="s">
        <v>560</v>
      </c>
      <c r="H21" s="514">
        <v>90</v>
      </c>
      <c r="I21" s="514">
        <v>90</v>
      </c>
    </row>
    <row r="22" spans="1:9" ht="15.75">
      <c r="A22" s="340"/>
      <c r="B22" s="493" t="s">
        <v>532</v>
      </c>
      <c r="C22" s="493" t="s">
        <v>533</v>
      </c>
      <c r="D22" s="517">
        <v>36001006291</v>
      </c>
      <c r="E22" s="432" t="s">
        <v>587</v>
      </c>
      <c r="F22" s="495" t="s">
        <v>559</v>
      </c>
      <c r="G22" s="496" t="s">
        <v>560</v>
      </c>
      <c r="H22" s="514">
        <v>90</v>
      </c>
      <c r="I22" s="514">
        <v>90</v>
      </c>
    </row>
    <row r="23" spans="1:9" ht="15.75">
      <c r="A23" s="340"/>
      <c r="B23" s="497" t="s">
        <v>534</v>
      </c>
      <c r="C23" s="497" t="s">
        <v>535</v>
      </c>
      <c r="D23" s="518" t="s">
        <v>551</v>
      </c>
      <c r="E23" s="432" t="s">
        <v>587</v>
      </c>
      <c r="F23" s="495" t="s">
        <v>559</v>
      </c>
      <c r="G23" s="496" t="s">
        <v>560</v>
      </c>
      <c r="H23" s="514">
        <v>90</v>
      </c>
      <c r="I23" s="514">
        <v>90</v>
      </c>
    </row>
    <row r="24" spans="1:9" ht="15.75">
      <c r="A24" s="340"/>
      <c r="B24" s="498" t="s">
        <v>536</v>
      </c>
      <c r="C24" s="498" t="s">
        <v>537</v>
      </c>
      <c r="D24" s="517">
        <v>36001025465</v>
      </c>
      <c r="E24" s="432" t="s">
        <v>587</v>
      </c>
      <c r="F24" s="495" t="s">
        <v>559</v>
      </c>
      <c r="G24" s="496" t="s">
        <v>560</v>
      </c>
      <c r="H24" s="514">
        <v>90</v>
      </c>
      <c r="I24" s="514">
        <v>90</v>
      </c>
    </row>
    <row r="25" spans="1:9" ht="15.75">
      <c r="A25" s="340"/>
      <c r="B25" s="499" t="s">
        <v>538</v>
      </c>
      <c r="C25" s="499" t="s">
        <v>539</v>
      </c>
      <c r="D25" s="517" t="s">
        <v>552</v>
      </c>
      <c r="E25" s="432" t="s">
        <v>587</v>
      </c>
      <c r="F25" s="495" t="s">
        <v>559</v>
      </c>
      <c r="G25" s="496" t="s">
        <v>560</v>
      </c>
      <c r="H25" s="514">
        <v>90</v>
      </c>
      <c r="I25" s="514">
        <v>90</v>
      </c>
    </row>
    <row r="26" spans="1:9" ht="15.75">
      <c r="A26" s="340"/>
      <c r="B26" s="500" t="s">
        <v>540</v>
      </c>
      <c r="C26" s="500" t="s">
        <v>541</v>
      </c>
      <c r="D26" s="517" t="s">
        <v>553</v>
      </c>
      <c r="E26" s="432" t="s">
        <v>587</v>
      </c>
      <c r="F26" s="495" t="s">
        <v>559</v>
      </c>
      <c r="G26" s="496" t="s">
        <v>560</v>
      </c>
      <c r="H26" s="514">
        <v>90</v>
      </c>
      <c r="I26" s="514">
        <v>90</v>
      </c>
    </row>
    <row r="27" spans="1:9" ht="15.75">
      <c r="A27" s="340"/>
      <c r="B27" s="499" t="s">
        <v>542</v>
      </c>
      <c r="C27" s="499" t="s">
        <v>541</v>
      </c>
      <c r="D27" s="517" t="s">
        <v>554</v>
      </c>
      <c r="E27" s="432" t="s">
        <v>587</v>
      </c>
      <c r="F27" s="495" t="s">
        <v>559</v>
      </c>
      <c r="G27" s="496" t="s">
        <v>560</v>
      </c>
      <c r="H27" s="514">
        <v>90</v>
      </c>
      <c r="I27" s="514">
        <v>90</v>
      </c>
    </row>
    <row r="28" spans="1:9" ht="15.75">
      <c r="A28" s="340"/>
      <c r="B28" s="501" t="s">
        <v>543</v>
      </c>
      <c r="C28" s="501" t="s">
        <v>544</v>
      </c>
      <c r="D28" s="519" t="s">
        <v>555</v>
      </c>
      <c r="E28" s="432" t="s">
        <v>587</v>
      </c>
      <c r="F28" s="495" t="s">
        <v>559</v>
      </c>
      <c r="G28" s="496" t="s">
        <v>560</v>
      </c>
      <c r="H28" s="514">
        <v>90</v>
      </c>
      <c r="I28" s="514">
        <v>90</v>
      </c>
    </row>
    <row r="29" spans="1:9" ht="15.75">
      <c r="A29" s="340"/>
      <c r="B29" s="501" t="s">
        <v>545</v>
      </c>
      <c r="C29" s="501" t="s">
        <v>546</v>
      </c>
      <c r="D29" s="519" t="s">
        <v>556</v>
      </c>
      <c r="E29" s="432" t="s">
        <v>587</v>
      </c>
      <c r="F29" s="495" t="s">
        <v>559</v>
      </c>
      <c r="G29" s="496" t="s">
        <v>560</v>
      </c>
      <c r="H29" s="514">
        <v>90</v>
      </c>
      <c r="I29" s="514">
        <v>90</v>
      </c>
    </row>
    <row r="30" spans="1:9" ht="15.75">
      <c r="A30" s="340"/>
      <c r="B30" s="502" t="s">
        <v>543</v>
      </c>
      <c r="C30" s="502" t="s">
        <v>547</v>
      </c>
      <c r="D30" s="519" t="s">
        <v>557</v>
      </c>
      <c r="E30" s="432" t="s">
        <v>587</v>
      </c>
      <c r="F30" s="495" t="s">
        <v>559</v>
      </c>
      <c r="G30" s="496" t="s">
        <v>560</v>
      </c>
      <c r="H30" s="514">
        <v>90</v>
      </c>
      <c r="I30" s="514">
        <v>90</v>
      </c>
    </row>
    <row r="31" spans="1:9" ht="15.75">
      <c r="A31" s="340"/>
      <c r="B31" s="501" t="s">
        <v>548</v>
      </c>
      <c r="C31" s="501" t="s">
        <v>549</v>
      </c>
      <c r="D31" s="514">
        <v>56001004938</v>
      </c>
      <c r="E31" s="432" t="s">
        <v>587</v>
      </c>
      <c r="F31" s="495" t="s">
        <v>559</v>
      </c>
      <c r="G31" s="496" t="s">
        <v>560</v>
      </c>
      <c r="H31" s="514">
        <v>90</v>
      </c>
      <c r="I31" s="514">
        <v>90</v>
      </c>
    </row>
    <row r="32" spans="1:9" ht="15.75">
      <c r="A32" s="492"/>
      <c r="B32" s="493" t="s">
        <v>561</v>
      </c>
      <c r="C32" s="493" t="s">
        <v>562</v>
      </c>
      <c r="D32" s="517" t="s">
        <v>578</v>
      </c>
      <c r="E32" s="432" t="s">
        <v>587</v>
      </c>
      <c r="F32" s="494" t="s">
        <v>578</v>
      </c>
      <c r="G32" s="496" t="s">
        <v>586</v>
      </c>
      <c r="H32" s="514">
        <v>90</v>
      </c>
      <c r="I32" s="514">
        <v>90</v>
      </c>
    </row>
    <row r="33" spans="1:9" ht="15.75">
      <c r="A33" s="340"/>
      <c r="B33" s="493" t="s">
        <v>563</v>
      </c>
      <c r="C33" s="493" t="s">
        <v>564</v>
      </c>
      <c r="D33" s="520" t="s">
        <v>579</v>
      </c>
      <c r="E33" s="432" t="s">
        <v>587</v>
      </c>
      <c r="F33" s="503" t="s">
        <v>579</v>
      </c>
      <c r="G33" s="496" t="s">
        <v>586</v>
      </c>
      <c r="H33" s="514">
        <v>90</v>
      </c>
      <c r="I33" s="514">
        <v>90</v>
      </c>
    </row>
    <row r="34" spans="1:9" ht="15.75">
      <c r="A34" s="340"/>
      <c r="B34" s="504" t="s">
        <v>565</v>
      </c>
      <c r="C34" s="504" t="s">
        <v>527</v>
      </c>
      <c r="D34" s="521">
        <v>19001094531</v>
      </c>
      <c r="E34" s="432" t="s">
        <v>587</v>
      </c>
      <c r="F34" s="505">
        <v>19001094531</v>
      </c>
      <c r="G34" s="496" t="s">
        <v>586</v>
      </c>
      <c r="H34" s="514">
        <v>90</v>
      </c>
      <c r="I34" s="514">
        <v>90</v>
      </c>
    </row>
    <row r="35" spans="1:9" ht="15.75">
      <c r="A35" s="340"/>
      <c r="B35" s="506" t="s">
        <v>566</v>
      </c>
      <c r="C35" s="506" t="s">
        <v>567</v>
      </c>
      <c r="D35" s="520" t="s">
        <v>580</v>
      </c>
      <c r="E35" s="432" t="s">
        <v>587</v>
      </c>
      <c r="F35" s="503" t="s">
        <v>580</v>
      </c>
      <c r="G35" s="496" t="s">
        <v>586</v>
      </c>
      <c r="H35" s="514">
        <v>85</v>
      </c>
      <c r="I35" s="514">
        <v>85</v>
      </c>
    </row>
    <row r="36" spans="1:9" ht="15.75">
      <c r="A36" s="340"/>
      <c r="B36" s="507" t="s">
        <v>568</v>
      </c>
      <c r="C36" s="507" t="s">
        <v>561</v>
      </c>
      <c r="D36" s="522" t="s">
        <v>581</v>
      </c>
      <c r="E36" s="432" t="s">
        <v>587</v>
      </c>
      <c r="F36" s="508" t="s">
        <v>581</v>
      </c>
      <c r="G36" s="496" t="s">
        <v>586</v>
      </c>
      <c r="H36" s="514">
        <v>85</v>
      </c>
      <c r="I36" s="514">
        <v>85</v>
      </c>
    </row>
    <row r="37" spans="1:9" ht="15.75">
      <c r="A37" s="340"/>
      <c r="B37" s="509" t="s">
        <v>569</v>
      </c>
      <c r="C37" s="509" t="s">
        <v>570</v>
      </c>
      <c r="D37" s="523" t="s">
        <v>582</v>
      </c>
      <c r="E37" s="432" t="s">
        <v>587</v>
      </c>
      <c r="F37" s="510" t="s">
        <v>582</v>
      </c>
      <c r="G37" s="496" t="s">
        <v>586</v>
      </c>
      <c r="H37" s="514">
        <v>85</v>
      </c>
      <c r="I37" s="514">
        <v>85</v>
      </c>
    </row>
    <row r="38" spans="1:9" ht="15.75">
      <c r="A38" s="340"/>
      <c r="B38" s="504" t="s">
        <v>571</v>
      </c>
      <c r="C38" s="504" t="s">
        <v>572</v>
      </c>
      <c r="D38" s="521" t="s">
        <v>583</v>
      </c>
      <c r="E38" s="432" t="s">
        <v>587</v>
      </c>
      <c r="F38" s="505" t="s">
        <v>583</v>
      </c>
      <c r="G38" s="496" t="s">
        <v>586</v>
      </c>
      <c r="H38" s="514">
        <v>85</v>
      </c>
      <c r="I38" s="514">
        <v>85</v>
      </c>
    </row>
    <row r="39" spans="1:9" ht="15.75">
      <c r="A39" s="340"/>
      <c r="B39" s="508" t="s">
        <v>573</v>
      </c>
      <c r="C39" s="508" t="s">
        <v>574</v>
      </c>
      <c r="D39" s="520" t="s">
        <v>584</v>
      </c>
      <c r="E39" s="432" t="s">
        <v>587</v>
      </c>
      <c r="F39" s="503" t="s">
        <v>584</v>
      </c>
      <c r="G39" s="496" t="s">
        <v>586</v>
      </c>
      <c r="H39" s="514">
        <v>85</v>
      </c>
      <c r="I39" s="514">
        <v>85</v>
      </c>
    </row>
    <row r="40" spans="1:9" ht="15.75">
      <c r="A40" s="340"/>
      <c r="B40" s="508" t="s">
        <v>526</v>
      </c>
      <c r="C40" s="508" t="s">
        <v>575</v>
      </c>
      <c r="D40" s="520" t="s">
        <v>585</v>
      </c>
      <c r="E40" s="432" t="s">
        <v>587</v>
      </c>
      <c r="F40" s="503" t="s">
        <v>585</v>
      </c>
      <c r="G40" s="496" t="s">
        <v>586</v>
      </c>
      <c r="H40" s="514">
        <v>85</v>
      </c>
      <c r="I40" s="514">
        <v>85</v>
      </c>
    </row>
    <row r="41" spans="1:9" ht="15.75">
      <c r="A41" s="340"/>
      <c r="B41" s="506" t="s">
        <v>576</v>
      </c>
      <c r="C41" s="506" t="s">
        <v>577</v>
      </c>
      <c r="D41" s="520">
        <v>35001093681</v>
      </c>
      <c r="E41" s="432" t="s">
        <v>587</v>
      </c>
      <c r="F41" s="503">
        <v>35001093681</v>
      </c>
      <c r="G41" s="496" t="s">
        <v>586</v>
      </c>
      <c r="H41" s="514">
        <v>85</v>
      </c>
      <c r="I41" s="514">
        <v>85</v>
      </c>
    </row>
    <row r="42" spans="1:9" ht="15.75">
      <c r="A42" s="340"/>
      <c r="B42" s="476" t="s">
        <v>591</v>
      </c>
      <c r="C42" s="476" t="s">
        <v>592</v>
      </c>
      <c r="D42" s="511"/>
      <c r="E42" s="432" t="s">
        <v>587</v>
      </c>
      <c r="F42" s="432"/>
      <c r="G42" s="432"/>
      <c r="H42" s="513">
        <v>240</v>
      </c>
      <c r="I42" s="513">
        <v>240</v>
      </c>
    </row>
    <row r="43" spans="1:9" ht="18">
      <c r="A43" s="340"/>
      <c r="B43" s="431" t="s">
        <v>562</v>
      </c>
      <c r="C43" s="431" t="s">
        <v>561</v>
      </c>
      <c r="D43" s="477"/>
      <c r="E43" s="432" t="s">
        <v>587</v>
      </c>
      <c r="F43" s="432"/>
      <c r="G43" s="432"/>
      <c r="H43" s="513">
        <v>50</v>
      </c>
      <c r="I43" s="513">
        <v>50</v>
      </c>
    </row>
    <row r="44" spans="1:9" ht="18">
      <c r="A44" s="340"/>
      <c r="B44" s="431"/>
      <c r="C44" s="431"/>
      <c r="D44" s="477"/>
      <c r="E44" s="432"/>
      <c r="F44" s="432"/>
      <c r="G44" s="432"/>
      <c r="H44" s="513"/>
      <c r="I44" s="513"/>
    </row>
    <row r="45" spans="1:9" ht="18">
      <c r="A45" s="340"/>
      <c r="B45" s="431"/>
      <c r="C45" s="431"/>
      <c r="D45" s="477"/>
      <c r="E45" s="432"/>
      <c r="F45" s="432"/>
      <c r="G45" s="432"/>
      <c r="H45" s="513"/>
      <c r="I45" s="513"/>
    </row>
    <row r="46" spans="1:9" ht="18">
      <c r="A46" s="340"/>
      <c r="B46" s="431"/>
      <c r="C46" s="431"/>
      <c r="D46" s="477"/>
      <c r="E46" s="432"/>
      <c r="F46" s="432"/>
      <c r="G46" s="432"/>
      <c r="H46" s="513"/>
      <c r="I46" s="513"/>
    </row>
    <row r="47" spans="1:9" ht="18">
      <c r="A47" s="340"/>
      <c r="B47" s="431"/>
      <c r="C47" s="431"/>
      <c r="D47" s="433"/>
      <c r="E47" s="430"/>
      <c r="F47" s="432"/>
      <c r="G47" s="432"/>
      <c r="H47" s="513"/>
      <c r="I47" s="434"/>
    </row>
    <row r="48" spans="1:9" ht="15">
      <c r="A48" s="340"/>
      <c r="B48" s="341"/>
      <c r="C48" s="98"/>
      <c r="D48" s="447"/>
      <c r="E48" s="98"/>
      <c r="F48" s="98"/>
      <c r="G48" s="98" t="s">
        <v>311</v>
      </c>
      <c r="H48" s="515">
        <f>SUM(H9:H47)</f>
        <v>3495</v>
      </c>
      <c r="I48" s="515">
        <f>SUM(I9:I47)</f>
        <v>3495</v>
      </c>
    </row>
    <row r="49" spans="1:8" ht="15">
      <c r="A49" s="45"/>
      <c r="B49" s="45"/>
      <c r="C49" s="45"/>
      <c r="D49" s="70"/>
      <c r="E49" s="45"/>
      <c r="F49" s="45"/>
      <c r="G49" s="2"/>
      <c r="H49" s="448"/>
    </row>
    <row r="50" spans="1:8" ht="15">
      <c r="A50" s="195" t="s">
        <v>409</v>
      </c>
      <c r="B50" s="45"/>
      <c r="C50" s="45"/>
      <c r="D50" s="70"/>
      <c r="E50" s="45"/>
      <c r="F50" s="45"/>
      <c r="G50" s="2"/>
      <c r="H50" s="448"/>
    </row>
    <row r="51" spans="1:8" ht="15">
      <c r="A51" s="195"/>
      <c r="B51" s="45"/>
      <c r="C51" s="45"/>
      <c r="D51" s="70"/>
      <c r="E51" s="45"/>
      <c r="F51" s="45"/>
      <c r="G51" s="2"/>
      <c r="H51" s="448"/>
    </row>
    <row r="52" spans="1:8" ht="15">
      <c r="A52" s="195"/>
      <c r="B52" s="2"/>
      <c r="C52" s="2"/>
      <c r="D52" s="448"/>
      <c r="E52" s="2"/>
      <c r="F52" s="2"/>
      <c r="G52" s="2"/>
      <c r="H52" s="448"/>
    </row>
    <row r="53" spans="1:8" ht="15">
      <c r="A53" s="195"/>
      <c r="B53" s="2"/>
      <c r="C53" s="2"/>
      <c r="D53" s="448"/>
      <c r="E53" s="2"/>
      <c r="F53" s="2"/>
      <c r="G53" s="2"/>
      <c r="H53" s="448"/>
    </row>
    <row r="54" spans="1:8">
      <c r="A54" s="23"/>
      <c r="B54" s="23"/>
      <c r="C54" s="23"/>
      <c r="D54" s="449"/>
      <c r="E54" s="23"/>
      <c r="F54" s="23"/>
      <c r="G54" s="23"/>
      <c r="H54" s="449"/>
    </row>
    <row r="55" spans="1:8" ht="15">
      <c r="A55" s="68" t="s">
        <v>96</v>
      </c>
      <c r="B55" s="2"/>
      <c r="C55" s="2"/>
      <c r="D55" s="448"/>
      <c r="E55" s="2"/>
      <c r="F55" s="2"/>
      <c r="G55" s="2"/>
      <c r="H55" s="448"/>
    </row>
    <row r="56" spans="1:8" ht="15">
      <c r="A56" s="2"/>
      <c r="B56" s="2"/>
      <c r="C56" s="2"/>
      <c r="D56" s="448"/>
      <c r="E56" s="2"/>
      <c r="F56" s="2"/>
      <c r="G56" s="2"/>
      <c r="H56" s="448"/>
    </row>
    <row r="57" spans="1:8" ht="15">
      <c r="A57" s="2"/>
      <c r="B57" s="2"/>
      <c r="C57" s="2"/>
      <c r="D57" s="448"/>
      <c r="E57" s="2"/>
      <c r="F57" s="2"/>
      <c r="G57" s="2"/>
      <c r="H57" s="516"/>
    </row>
    <row r="58" spans="1:8" ht="15">
      <c r="A58" s="68"/>
      <c r="B58" s="68" t="s">
        <v>254</v>
      </c>
      <c r="C58" s="68"/>
      <c r="D58" s="70"/>
      <c r="E58" s="68"/>
      <c r="F58" s="68"/>
      <c r="G58" s="2"/>
      <c r="H58" s="516"/>
    </row>
    <row r="59" spans="1:8" ht="15">
      <c r="A59" s="2"/>
      <c r="B59" s="2" t="s">
        <v>253</v>
      </c>
      <c r="C59" s="2"/>
      <c r="D59" s="448"/>
      <c r="E59" s="2"/>
      <c r="F59" s="2"/>
      <c r="G59" s="2"/>
      <c r="H59" s="516"/>
    </row>
    <row r="60" spans="1:8">
      <c r="A60" s="65"/>
      <c r="B60" s="65" t="s">
        <v>127</v>
      </c>
      <c r="C60" s="65"/>
      <c r="D60" s="450"/>
      <c r="E60" s="65"/>
      <c r="F60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7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E21" sqref="E21"/>
    </sheetView>
  </sheetViews>
  <sheetFormatPr defaultRowHeight="12.75"/>
  <cols>
    <col min="1" max="1" width="5.42578125" style="179" customWidth="1"/>
    <col min="2" max="2" width="13.140625" style="179" customWidth="1"/>
    <col min="3" max="3" width="15.140625" style="179" customWidth="1"/>
    <col min="4" max="4" width="18" style="179" customWidth="1"/>
    <col min="5" max="5" width="20.5703125" style="179" customWidth="1"/>
    <col min="6" max="6" width="21.28515625" style="179" customWidth="1"/>
    <col min="7" max="7" width="15.140625" style="179" customWidth="1"/>
    <col min="8" max="8" width="15.5703125" style="179" customWidth="1"/>
    <col min="9" max="9" width="13.42578125" style="179" customWidth="1"/>
    <col min="10" max="10" width="0" style="179" hidden="1" customWidth="1"/>
    <col min="11" max="16384" width="9.140625" style="179"/>
  </cols>
  <sheetData>
    <row r="1" spans="1:10" ht="15">
      <c r="A1" s="73" t="s">
        <v>410</v>
      </c>
      <c r="B1" s="73"/>
      <c r="C1" s="76"/>
      <c r="D1" s="76"/>
      <c r="E1" s="76"/>
      <c r="F1" s="76"/>
      <c r="G1" s="533" t="s">
        <v>97</v>
      </c>
      <c r="H1" s="533"/>
    </row>
    <row r="2" spans="1:10" ht="15">
      <c r="A2" s="75" t="s">
        <v>128</v>
      </c>
      <c r="B2" s="73"/>
      <c r="C2" s="76"/>
      <c r="D2" s="76"/>
      <c r="E2" s="76"/>
      <c r="F2" s="76"/>
      <c r="G2" s="537" t="str">
        <f>'ფორმა N1'!L2</f>
        <v>10/04/2019-30/04/2019</v>
      </c>
      <c r="H2" s="537"/>
    </row>
    <row r="3" spans="1:10" ht="15">
      <c r="A3" s="75"/>
      <c r="B3" s="75"/>
      <c r="C3" s="75"/>
      <c r="D3" s="75"/>
      <c r="E3" s="75"/>
      <c r="F3" s="75"/>
      <c r="G3" s="251"/>
      <c r="H3" s="251"/>
    </row>
    <row r="4" spans="1:10" ht="15">
      <c r="A4" s="76" t="s">
        <v>257</v>
      </c>
      <c r="B4" s="76"/>
      <c r="C4" s="76"/>
      <c r="D4" s="76"/>
      <c r="E4" s="76"/>
      <c r="F4" s="76"/>
      <c r="G4" s="75"/>
      <c r="H4" s="75"/>
    </row>
    <row r="5" spans="1:10" ht="15">
      <c r="A5" s="79" t="str">
        <f>'ფორმა N1'!A5</f>
        <v>პ/გ "თავისუფალი საქართველო"</v>
      </c>
      <c r="B5" s="79"/>
      <c r="C5" s="79"/>
      <c r="D5" s="79"/>
      <c r="E5" s="79"/>
      <c r="F5" s="79"/>
      <c r="G5" s="80"/>
      <c r="H5" s="80"/>
    </row>
    <row r="6" spans="1:10" ht="15">
      <c r="A6" s="76"/>
      <c r="B6" s="76"/>
      <c r="C6" s="76"/>
      <c r="D6" s="76"/>
      <c r="E6" s="76"/>
      <c r="F6" s="76"/>
      <c r="G6" s="75"/>
      <c r="H6" s="75"/>
    </row>
    <row r="7" spans="1:10" ht="15">
      <c r="A7" s="250"/>
      <c r="B7" s="250"/>
      <c r="C7" s="250"/>
      <c r="D7" s="250"/>
      <c r="E7" s="250"/>
      <c r="F7" s="250"/>
      <c r="G7" s="77"/>
      <c r="H7" s="77"/>
    </row>
    <row r="8" spans="1:10" ht="30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320</v>
      </c>
      <c r="F8" s="89" t="s">
        <v>314</v>
      </c>
      <c r="G8" s="78" t="s">
        <v>10</v>
      </c>
      <c r="H8" s="78" t="s">
        <v>9</v>
      </c>
      <c r="J8" s="208" t="s">
        <v>319</v>
      </c>
    </row>
    <row r="9" spans="1:10" ht="15">
      <c r="A9" s="97"/>
      <c r="B9" s="97" t="s">
        <v>598</v>
      </c>
      <c r="C9" s="411" t="s">
        <v>599</v>
      </c>
      <c r="D9" s="97"/>
      <c r="E9" s="411" t="s">
        <v>600</v>
      </c>
      <c r="F9" s="97" t="s">
        <v>601</v>
      </c>
      <c r="G9" s="4">
        <v>255.1</v>
      </c>
      <c r="H9" s="4">
        <v>255.1</v>
      </c>
      <c r="J9" s="208" t="s">
        <v>0</v>
      </c>
    </row>
    <row r="10" spans="1:10" ht="15">
      <c r="A10" s="97"/>
      <c r="B10" s="97"/>
      <c r="C10" s="97"/>
      <c r="D10" s="97"/>
      <c r="E10" s="97"/>
      <c r="F10" s="97"/>
      <c r="G10" s="4"/>
      <c r="H10" s="4"/>
    </row>
    <row r="11" spans="1:10" ht="15">
      <c r="A11" s="86"/>
      <c r="B11" s="86"/>
      <c r="C11" s="86"/>
      <c r="D11" s="86"/>
      <c r="E11" s="86"/>
      <c r="F11" s="86"/>
      <c r="G11" s="4"/>
      <c r="H11" s="4"/>
    </row>
    <row r="12" spans="1:10" ht="15">
      <c r="A12" s="86"/>
      <c r="B12" s="86"/>
      <c r="C12" s="86"/>
      <c r="D12" s="86"/>
      <c r="E12" s="86"/>
      <c r="F12" s="86"/>
      <c r="G12" s="4"/>
      <c r="H12" s="4"/>
    </row>
    <row r="13" spans="1:10" ht="15">
      <c r="A13" s="86"/>
      <c r="B13" s="86"/>
      <c r="C13" s="86"/>
      <c r="D13" s="86"/>
      <c r="E13" s="86"/>
      <c r="F13" s="86"/>
      <c r="G13" s="4"/>
      <c r="H13" s="4"/>
    </row>
    <row r="14" spans="1:10" ht="15">
      <c r="A14" s="86"/>
      <c r="B14" s="86"/>
      <c r="C14" s="86"/>
      <c r="D14" s="86"/>
      <c r="E14" s="86"/>
      <c r="F14" s="86"/>
      <c r="G14" s="4"/>
      <c r="H14" s="4"/>
    </row>
    <row r="15" spans="1:10" ht="15">
      <c r="A15" s="86"/>
      <c r="B15" s="86"/>
      <c r="C15" s="86"/>
      <c r="D15" s="86"/>
      <c r="E15" s="86"/>
      <c r="F15" s="86"/>
      <c r="G15" s="4"/>
      <c r="H15" s="4"/>
    </row>
    <row r="16" spans="1:10" ht="15">
      <c r="A16" s="86"/>
      <c r="B16" s="86"/>
      <c r="C16" s="86"/>
      <c r="D16" s="86"/>
      <c r="E16" s="86"/>
      <c r="F16" s="86"/>
      <c r="G16" s="4"/>
      <c r="H16" s="4"/>
    </row>
    <row r="17" spans="1:8" ht="15">
      <c r="A17" s="86"/>
      <c r="B17" s="86"/>
      <c r="C17" s="86"/>
      <c r="D17" s="86"/>
      <c r="E17" s="86"/>
      <c r="F17" s="86"/>
      <c r="G17" s="4"/>
      <c r="H17" s="4"/>
    </row>
    <row r="18" spans="1:8" ht="15">
      <c r="A18" s="86"/>
      <c r="B18" s="86"/>
      <c r="C18" s="86"/>
      <c r="D18" s="86"/>
      <c r="E18" s="86"/>
      <c r="F18" s="86"/>
      <c r="G18" s="4"/>
      <c r="H18" s="4"/>
    </row>
    <row r="19" spans="1:8" ht="15">
      <c r="A19" s="86"/>
      <c r="B19" s="86"/>
      <c r="C19" s="86"/>
      <c r="D19" s="86"/>
      <c r="E19" s="86"/>
      <c r="F19" s="86"/>
      <c r="G19" s="4"/>
      <c r="H19" s="4"/>
    </row>
    <row r="20" spans="1:8" ht="15">
      <c r="A20" s="86"/>
      <c r="B20" s="86"/>
      <c r="C20" s="86"/>
      <c r="D20" s="86"/>
      <c r="E20" s="86"/>
      <c r="F20" s="86"/>
      <c r="G20" s="4"/>
      <c r="H20" s="4"/>
    </row>
    <row r="21" spans="1:8" ht="15">
      <c r="A21" s="86"/>
      <c r="B21" s="86"/>
      <c r="C21" s="86"/>
      <c r="D21" s="86"/>
      <c r="E21" s="86"/>
      <c r="F21" s="86"/>
      <c r="G21" s="4"/>
      <c r="H21" s="4"/>
    </row>
    <row r="22" spans="1:8" ht="15">
      <c r="A22" s="86"/>
      <c r="B22" s="86"/>
      <c r="C22" s="86"/>
      <c r="D22" s="86"/>
      <c r="E22" s="86"/>
      <c r="F22" s="86"/>
      <c r="G22" s="4"/>
      <c r="H22" s="4"/>
    </row>
    <row r="23" spans="1:8" ht="15">
      <c r="A23" s="86"/>
      <c r="B23" s="86"/>
      <c r="C23" s="86"/>
      <c r="D23" s="86"/>
      <c r="E23" s="86"/>
      <c r="F23" s="86"/>
      <c r="G23" s="4"/>
      <c r="H23" s="4"/>
    </row>
    <row r="24" spans="1:8" ht="15">
      <c r="A24" s="86"/>
      <c r="B24" s="86"/>
      <c r="C24" s="86"/>
      <c r="D24" s="86"/>
      <c r="E24" s="86"/>
      <c r="F24" s="86"/>
      <c r="G24" s="4"/>
      <c r="H24" s="4"/>
    </row>
    <row r="25" spans="1:8" ht="15">
      <c r="A25" s="86"/>
      <c r="B25" s="86"/>
      <c r="C25" s="86"/>
      <c r="D25" s="86"/>
      <c r="E25" s="86"/>
      <c r="F25" s="86"/>
      <c r="G25" s="4"/>
      <c r="H25" s="4"/>
    </row>
    <row r="26" spans="1:8" ht="15">
      <c r="A26" s="86"/>
      <c r="B26" s="86"/>
      <c r="C26" s="86"/>
      <c r="D26" s="86"/>
      <c r="E26" s="86"/>
      <c r="F26" s="86"/>
      <c r="G26" s="4"/>
      <c r="H26" s="4"/>
    </row>
    <row r="27" spans="1:8" ht="15">
      <c r="A27" s="86"/>
      <c r="B27" s="86"/>
      <c r="C27" s="86"/>
      <c r="D27" s="86"/>
      <c r="E27" s="86"/>
      <c r="F27" s="86"/>
      <c r="G27" s="4"/>
      <c r="H27" s="4"/>
    </row>
    <row r="28" spans="1:8" ht="15">
      <c r="A28" s="86"/>
      <c r="B28" s="86"/>
      <c r="C28" s="86"/>
      <c r="D28" s="86"/>
      <c r="E28" s="86"/>
      <c r="F28" s="86"/>
      <c r="G28" s="4"/>
      <c r="H28" s="4"/>
    </row>
    <row r="29" spans="1:8" ht="15">
      <c r="A29" s="86"/>
      <c r="B29" s="86"/>
      <c r="C29" s="86"/>
      <c r="D29" s="86"/>
      <c r="E29" s="86"/>
      <c r="F29" s="86"/>
      <c r="G29" s="4"/>
      <c r="H29" s="4"/>
    </row>
    <row r="30" spans="1:8" ht="15">
      <c r="A30" s="86"/>
      <c r="B30" s="86"/>
      <c r="C30" s="86"/>
      <c r="D30" s="86"/>
      <c r="E30" s="86"/>
      <c r="F30" s="86"/>
      <c r="G30" s="4"/>
      <c r="H30" s="4"/>
    </row>
    <row r="31" spans="1:8" ht="15">
      <c r="A31" s="86"/>
      <c r="B31" s="86"/>
      <c r="C31" s="86"/>
      <c r="D31" s="86"/>
      <c r="E31" s="86"/>
      <c r="F31" s="86"/>
      <c r="G31" s="4"/>
      <c r="H31" s="4"/>
    </row>
    <row r="32" spans="1:8" ht="15">
      <c r="A32" s="86"/>
      <c r="B32" s="86"/>
      <c r="C32" s="86"/>
      <c r="D32" s="86"/>
      <c r="E32" s="86"/>
      <c r="F32" s="86"/>
      <c r="G32" s="4"/>
      <c r="H32" s="4"/>
    </row>
    <row r="33" spans="1:9" ht="15">
      <c r="A33" s="86"/>
      <c r="B33" s="86"/>
      <c r="C33" s="86"/>
      <c r="D33" s="86"/>
      <c r="E33" s="86"/>
      <c r="F33" s="86"/>
      <c r="G33" s="4"/>
      <c r="H33" s="4"/>
    </row>
    <row r="34" spans="1:9" ht="15">
      <c r="A34" s="86"/>
      <c r="B34" s="98"/>
      <c r="C34" s="98"/>
      <c r="D34" s="98"/>
      <c r="E34" s="98"/>
      <c r="F34" s="98" t="s">
        <v>318</v>
      </c>
      <c r="G34" s="85">
        <f>SUM(G9:G33)</f>
        <v>255.1</v>
      </c>
      <c r="H34" s="85">
        <f>SUM(H9:H33)</f>
        <v>255.1</v>
      </c>
    </row>
    <row r="35" spans="1:9" ht="15">
      <c r="A35" s="206"/>
      <c r="B35" s="206"/>
      <c r="C35" s="206"/>
      <c r="D35" s="206"/>
      <c r="E35" s="206"/>
      <c r="F35" s="206"/>
      <c r="G35" s="206"/>
      <c r="H35" s="178"/>
      <c r="I35" s="178"/>
    </row>
    <row r="36" spans="1:9" ht="15">
      <c r="A36" s="207" t="s">
        <v>411</v>
      </c>
      <c r="B36" s="207"/>
      <c r="C36" s="206"/>
      <c r="D36" s="206"/>
      <c r="E36" s="206"/>
      <c r="F36" s="206"/>
      <c r="G36" s="206"/>
      <c r="H36" s="178"/>
      <c r="I36" s="178"/>
    </row>
    <row r="37" spans="1:9" ht="15">
      <c r="A37" s="207"/>
      <c r="B37" s="207"/>
      <c r="C37" s="206"/>
      <c r="D37" s="206"/>
      <c r="E37" s="206"/>
      <c r="F37" s="206"/>
      <c r="G37" s="206"/>
      <c r="H37" s="178"/>
      <c r="I37" s="178"/>
    </row>
    <row r="38" spans="1:9" ht="15">
      <c r="A38" s="207"/>
      <c r="B38" s="207"/>
      <c r="C38" s="178"/>
      <c r="D38" s="178"/>
      <c r="E38" s="178"/>
      <c r="F38" s="178"/>
      <c r="G38" s="178"/>
      <c r="H38" s="178"/>
      <c r="I38" s="178"/>
    </row>
    <row r="39" spans="1:9" ht="15">
      <c r="A39" s="207"/>
      <c r="B39" s="207"/>
      <c r="C39" s="178"/>
      <c r="D39" s="178"/>
      <c r="E39" s="178"/>
      <c r="F39" s="178"/>
      <c r="G39" s="178"/>
      <c r="H39" s="178"/>
      <c r="I39" s="178"/>
    </row>
    <row r="40" spans="1:9">
      <c r="A40" s="204"/>
      <c r="B40" s="204"/>
      <c r="C40" s="204"/>
      <c r="D40" s="204"/>
      <c r="E40" s="204"/>
      <c r="F40" s="204"/>
      <c r="G40" s="204"/>
      <c r="H40" s="204"/>
      <c r="I40" s="204"/>
    </row>
    <row r="41" spans="1:9" ht="15">
      <c r="A41" s="184" t="s">
        <v>96</v>
      </c>
      <c r="B41" s="184"/>
      <c r="C41" s="178"/>
      <c r="D41" s="178"/>
      <c r="E41" s="178"/>
      <c r="F41" s="178"/>
      <c r="G41" s="178"/>
      <c r="H41" s="178"/>
      <c r="I41" s="178"/>
    </row>
    <row r="42" spans="1:9" ht="15">
      <c r="A42" s="178"/>
      <c r="B42" s="178"/>
      <c r="C42" s="178"/>
      <c r="D42" s="178"/>
      <c r="E42" s="178"/>
      <c r="F42" s="178"/>
      <c r="G42" s="178"/>
      <c r="H42" s="178"/>
      <c r="I42" s="178"/>
    </row>
    <row r="43" spans="1:9" ht="15">
      <c r="A43" s="178"/>
      <c r="B43" s="178"/>
      <c r="C43" s="178"/>
      <c r="D43" s="178"/>
      <c r="E43" s="178"/>
      <c r="F43" s="178"/>
      <c r="G43" s="178"/>
      <c r="H43" s="178"/>
      <c r="I43" s="185"/>
    </row>
    <row r="44" spans="1:9" ht="15">
      <c r="A44" s="184"/>
      <c r="B44" s="184"/>
      <c r="C44" s="184" t="s">
        <v>376</v>
      </c>
      <c r="D44" s="184"/>
      <c r="E44" s="206"/>
      <c r="F44" s="184"/>
      <c r="G44" s="184"/>
      <c r="H44" s="178"/>
      <c r="I44" s="185"/>
    </row>
    <row r="45" spans="1:9" ht="15">
      <c r="A45" s="178"/>
      <c r="B45" s="178"/>
      <c r="C45" s="178" t="s">
        <v>253</v>
      </c>
      <c r="D45" s="178"/>
      <c r="E45" s="178"/>
      <c r="F45" s="178"/>
      <c r="G45" s="178"/>
      <c r="H45" s="178"/>
      <c r="I45" s="185"/>
    </row>
    <row r="46" spans="1:9">
      <c r="A46" s="186"/>
      <c r="B46" s="186"/>
      <c r="C46" s="186" t="s">
        <v>127</v>
      </c>
      <c r="D46" s="186"/>
      <c r="E46" s="186"/>
      <c r="F46" s="186"/>
      <c r="G46" s="186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20</vt:i4>
      </vt:variant>
    </vt:vector>
  </HeadingPairs>
  <TitlesOfParts>
    <vt:vector size="43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# 6</vt:lpstr>
      <vt:lpstr>ფორმა # 6.1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ფორმა #9.7.1.</vt:lpstr>
      <vt:lpstr>შემაჯამებელი ფორმა</vt:lpstr>
      <vt:lpstr>ფორმა 15</vt:lpstr>
      <vt:lpstr>'ფორმა #9.7.1.'!Print_Area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N5.3'!Print_Area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2019-05-02T13:24:54Z</cp:lastPrinted>
  <dcterms:created xsi:type="dcterms:W3CDTF">2011-12-27T13:20:18Z</dcterms:created>
  <dcterms:modified xsi:type="dcterms:W3CDTF">2019-05-02T13:34:12Z</dcterms:modified>
</cp:coreProperties>
</file>