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0" yWindow="0" windowWidth="20730" windowHeight="11760" tabRatio="954" firstSheet="2" activeTab="18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51" r:id="rId14"/>
    <sheet name="ფორმა 9.1" sheetId="48" r:id="rId15"/>
    <sheet name="ფორმა 9.2" sheetId="49" r:id="rId16"/>
    <sheet name="ფორმა 9.6" sheetId="39" r:id="rId17"/>
    <sheet name="ფორმა N 9.7" sheetId="35" r:id="rId18"/>
    <sheet name="შემაჯამებელი ფორმა" sheetId="50" r:id="rId19"/>
    <sheet name="Validation" sheetId="13" state="veryHidden" r:id="rId20"/>
  </sheets>
  <externalReferences>
    <externalReference r:id="rId21"/>
    <externalReference r:id="rId22"/>
    <externalReference r:id="rId23"/>
    <externalReference r:id="rId24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N5.1'!$B$9:$D$19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3">#REF!</definedName>
    <definedName name="Date" localSheetId="18">#REF!</definedName>
    <definedName name="Date">#REF!</definedName>
    <definedName name="_xlnm.Print_Area" localSheetId="6">'ფორმა 5.2'!$A$1:$I$61</definedName>
    <definedName name="_xlnm.Print_Area" localSheetId="8">'ფორმა 5.4'!$A$1:$H$46</definedName>
    <definedName name="_xlnm.Print_Area" localSheetId="9">'ფორმა 5.5'!$A$1:$M$49</definedName>
    <definedName name="_xlnm.Print_Area" localSheetId="14">'ფორმა 9.1'!$A$1:$I$60</definedName>
    <definedName name="_xlnm.Print_Area" localSheetId="15">'ფორმა 9.2'!$A$1:$K$29</definedName>
    <definedName name="_xlnm.Print_Area" localSheetId="16">'ფორმა 9.6'!$A$1:$I$35</definedName>
    <definedName name="_xlnm.Print_Area" localSheetId="12">'ფორმა N 8.1'!$A$1:$H$23</definedName>
    <definedName name="_xlnm.Print_Area" localSheetId="17">'ფორმა N 9.7'!$A$1:$I$71</definedName>
    <definedName name="_xlnm.Print_Area" localSheetId="0">'ფორმა N1'!$A$1:$L$30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N5.1'!$A$1:$D$33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45621"/>
</workbook>
</file>

<file path=xl/calcChain.xml><?xml version="1.0" encoding="utf-8"?>
<calcChain xmlns="http://schemas.openxmlformats.org/spreadsheetml/2006/main">
  <c r="I10" i="9" l="1"/>
  <c r="D12" i="7"/>
  <c r="C12" i="7"/>
  <c r="I2" i="51" l="1"/>
  <c r="J39" i="51"/>
  <c r="I39" i="51"/>
  <c r="I36" i="51" s="1"/>
  <c r="H39" i="51"/>
  <c r="G39" i="51"/>
  <c r="G36" i="51" s="1"/>
  <c r="F39" i="51"/>
  <c r="E39" i="51"/>
  <c r="E36" i="51" s="1"/>
  <c r="D39" i="51"/>
  <c r="C39" i="51"/>
  <c r="C36" i="51" s="1"/>
  <c r="B39" i="51"/>
  <c r="J36" i="51"/>
  <c r="H36" i="51"/>
  <c r="F36" i="51"/>
  <c r="D36" i="51"/>
  <c r="B36" i="51"/>
  <c r="J32" i="51"/>
  <c r="I32" i="51"/>
  <c r="H32" i="51"/>
  <c r="G32" i="51"/>
  <c r="F32" i="51"/>
  <c r="E32" i="51"/>
  <c r="D32" i="51"/>
  <c r="C32" i="51"/>
  <c r="B32" i="51"/>
  <c r="J24" i="51"/>
  <c r="I24" i="51"/>
  <c r="H24" i="51"/>
  <c r="G24" i="51"/>
  <c r="F24" i="51"/>
  <c r="E24" i="51"/>
  <c r="D24" i="51"/>
  <c r="C24" i="51"/>
  <c r="B24" i="51"/>
  <c r="J23" i="51"/>
  <c r="I23" i="51"/>
  <c r="J22" i="51"/>
  <c r="I22" i="51"/>
  <c r="J21" i="51"/>
  <c r="I21" i="51"/>
  <c r="J20" i="51"/>
  <c r="I20" i="51"/>
  <c r="I19" i="51" s="1"/>
  <c r="I17" i="51" s="1"/>
  <c r="I9" i="51" s="1"/>
  <c r="J19" i="51"/>
  <c r="H19" i="51"/>
  <c r="G19" i="51"/>
  <c r="G17" i="51" s="1"/>
  <c r="G9" i="51" s="1"/>
  <c r="F19" i="51"/>
  <c r="E19" i="51"/>
  <c r="E17" i="51" s="1"/>
  <c r="E9" i="51" s="1"/>
  <c r="D19" i="51"/>
  <c r="C19" i="51"/>
  <c r="C17" i="51" s="1"/>
  <c r="C9" i="51" s="1"/>
  <c r="B19" i="51"/>
  <c r="J18" i="51"/>
  <c r="J17" i="51" s="1"/>
  <c r="I18" i="51"/>
  <c r="H17" i="51"/>
  <c r="F17" i="51"/>
  <c r="D17" i="51"/>
  <c r="B17" i="51"/>
  <c r="J16" i="51"/>
  <c r="I16" i="51"/>
  <c r="J15" i="51"/>
  <c r="I15" i="51"/>
  <c r="J14" i="51"/>
  <c r="I14" i="51"/>
  <c r="H14" i="51"/>
  <c r="G14" i="51"/>
  <c r="F14" i="51"/>
  <c r="E14" i="51"/>
  <c r="D14" i="51"/>
  <c r="C14" i="51"/>
  <c r="B14" i="51"/>
  <c r="J13" i="51"/>
  <c r="I13" i="51"/>
  <c r="J12" i="51"/>
  <c r="I12" i="51"/>
  <c r="J11" i="51"/>
  <c r="I11" i="51"/>
  <c r="J10" i="51"/>
  <c r="J9" i="51" s="1"/>
  <c r="I10" i="51"/>
  <c r="H10" i="51"/>
  <c r="H9" i="51" s="1"/>
  <c r="G10" i="51"/>
  <c r="F10" i="51"/>
  <c r="F9" i="51" s="1"/>
  <c r="E10" i="51"/>
  <c r="D10" i="51"/>
  <c r="D9" i="51" s="1"/>
  <c r="C10" i="51"/>
  <c r="B10" i="51"/>
  <c r="B9" i="51" s="1"/>
  <c r="A5" i="51"/>
  <c r="A4" i="51"/>
  <c r="C25" i="50" l="1"/>
  <c r="C23" i="50"/>
  <c r="C21" i="50"/>
  <c r="C19" i="50"/>
  <c r="C18" i="50"/>
  <c r="C12" i="50"/>
  <c r="C2" i="50" l="1"/>
  <c r="A6" i="50"/>
  <c r="I2" i="39" l="1"/>
  <c r="K2" i="49"/>
  <c r="I2" i="48"/>
  <c r="G2" i="18"/>
  <c r="I2" i="9"/>
  <c r="L3" i="46"/>
  <c r="G2" i="45"/>
  <c r="G2" i="44"/>
  <c r="I2" i="43"/>
  <c r="C2" i="27"/>
  <c r="C2" i="47"/>
  <c r="C2" i="40"/>
  <c r="C2" i="7"/>
  <c r="C2" i="3"/>
  <c r="A5" i="35"/>
  <c r="A5" i="39"/>
  <c r="A5" i="49"/>
  <c r="A5" i="48"/>
  <c r="A5" i="18"/>
  <c r="A5" i="9"/>
  <c r="A5" i="12"/>
  <c r="A6" i="46"/>
  <c r="A5" i="45"/>
  <c r="A5" i="44"/>
  <c r="A5" i="43"/>
  <c r="A5" i="47"/>
  <c r="A7" i="40"/>
  <c r="A5" i="7"/>
  <c r="A5" i="3"/>
  <c r="A5" i="27" s="1"/>
  <c r="I61" i="35" l="1"/>
  <c r="I18" i="44" l="1"/>
  <c r="H18" i="44"/>
  <c r="D31" i="7" l="1"/>
  <c r="C31" i="7"/>
  <c r="D27" i="7"/>
  <c r="C27" i="7"/>
  <c r="C26" i="7" s="1"/>
  <c r="D26" i="7"/>
  <c r="D19" i="7"/>
  <c r="C19" i="7"/>
  <c r="D16" i="7"/>
  <c r="C16" i="7"/>
  <c r="D10" i="7"/>
  <c r="D9" i="7" s="1"/>
  <c r="D31" i="3"/>
  <c r="C31" i="3"/>
  <c r="C24" i="50" s="1"/>
  <c r="C10" i="7" l="1"/>
  <c r="C9" i="7" s="1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D15" i="47"/>
  <c r="C15" i="47"/>
  <c r="D10" i="47"/>
  <c r="C10" i="47"/>
  <c r="C14" i="47" l="1"/>
  <c r="C9" i="47" s="1"/>
  <c r="D14" i="47"/>
  <c r="D9" i="47" s="1"/>
  <c r="L35" i="46"/>
  <c r="H34" i="45"/>
  <c r="G34" i="45"/>
  <c r="I47" i="43"/>
  <c r="H47" i="43"/>
  <c r="G47" i="43"/>
  <c r="D27" i="3" l="1"/>
  <c r="C27" i="3"/>
  <c r="C22" i="50" s="1"/>
  <c r="C20" i="50" s="1"/>
  <c r="C12" i="3" l="1"/>
  <c r="D76" i="40" l="1"/>
  <c r="D67" i="40"/>
  <c r="D61" i="40"/>
  <c r="C61" i="40"/>
  <c r="D56" i="40"/>
  <c r="C56" i="40"/>
  <c r="D50" i="40"/>
  <c r="C50" i="40"/>
  <c r="D39" i="40"/>
  <c r="C11" i="50" s="1"/>
  <c r="C39" i="40"/>
  <c r="D35" i="40"/>
  <c r="C35" i="40"/>
  <c r="D26" i="40"/>
  <c r="D20" i="40" s="1"/>
  <c r="C26" i="40"/>
  <c r="C20" i="40" s="1"/>
  <c r="D17" i="40"/>
  <c r="C14" i="50" s="1"/>
  <c r="C17" i="40"/>
  <c r="D12" i="40"/>
  <c r="C13" i="50" s="1"/>
  <c r="C12" i="40"/>
  <c r="A6" i="40"/>
  <c r="C16" i="40" l="1"/>
  <c r="C11" i="40" s="1"/>
  <c r="D16" i="40"/>
  <c r="D11" i="40" s="1"/>
  <c r="C10" i="50" l="1"/>
  <c r="A4" i="39" l="1"/>
  <c r="A4" i="35" l="1"/>
  <c r="D20" i="27" l="1"/>
  <c r="C20" i="27"/>
  <c r="G11" i="18" l="1"/>
  <c r="G10" i="18"/>
  <c r="A4" i="18"/>
  <c r="C64" i="12" l="1"/>
  <c r="D64" i="12"/>
  <c r="A4" i="9" l="1"/>
  <c r="A4" i="12"/>
  <c r="A4" i="7"/>
  <c r="D45" i="12" l="1"/>
  <c r="C45" i="12"/>
  <c r="D34" i="12"/>
  <c r="C34" i="12"/>
  <c r="D11" i="12"/>
  <c r="C11" i="12"/>
  <c r="D19" i="3"/>
  <c r="C19" i="3"/>
  <c r="D16" i="3"/>
  <c r="C16" i="3"/>
  <c r="D12" i="3"/>
  <c r="C26" i="3" l="1"/>
  <c r="C10" i="3" s="1"/>
  <c r="C9" i="3" s="1"/>
  <c r="D10" i="3"/>
  <c r="D10" i="12"/>
  <c r="D44" i="12"/>
  <c r="D26" i="3"/>
  <c r="C10" i="12"/>
  <c r="C44" i="12"/>
  <c r="D9" i="3" l="1"/>
  <c r="C17" i="50" s="1"/>
</calcChain>
</file>

<file path=xl/sharedStrings.xml><?xml version="1.0" encoding="utf-8"?>
<sst xmlns="http://schemas.openxmlformats.org/spreadsheetml/2006/main" count="1600" uniqueCount="971">
  <si>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</si>
  <si>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</si>
  <si>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</si>
  <si>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</si>
  <si>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</si>
  <si>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</si>
  <si>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</si>
  <si>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</si>
  <si>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</si>
  <si>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</si>
  <si>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</si>
  <si>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</si>
  <si>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</si>
  <si>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</si>
  <si>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</si>
  <si>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</si>
  <si>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</si>
  <si>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</si>
  <si>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</si>
  <si>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</si>
  <si>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</si>
  <si>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</si>
  <si>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</si>
  <si>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</si>
  <si>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</si>
  <si>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</si>
  <si>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</si>
  <si>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</si>
  <si>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</si>
  <si>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</si>
  <si>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</si>
  <si>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</si>
  <si>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</si>
  <si>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</si>
  <si>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</si>
  <si>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</si>
  <si>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</si>
  <si>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</si>
  <si>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</si>
  <si>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</si>
  <si>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</si>
  <si>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</si>
  <si>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</si>
  <si>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</si>
  <si>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</si>
  <si>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</si>
  <si>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</si>
  <si>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</si>
  <si>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</si>
  <si>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</si>
  <si>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</si>
  <si>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</si>
  <si>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</si>
  <si>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</si>
  <si>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</si>
  <si>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</si>
  <si>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</si>
  <si>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</si>
  <si>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</si>
  <si>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</si>
  <si>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</si>
  <si>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</si>
  <si>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</si>
  <si>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</si>
  <si>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</si>
  <si>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</si>
  <si>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</si>
  <si>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</si>
  <si>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</si>
  <si>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</si>
  <si>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</si>
  <si>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</si>
  <si>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</si>
  <si>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</si>
  <si>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</si>
  <si>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</si>
  <si>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</si>
  <si>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</si>
  <si>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</si>
  <si>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</si>
  <si>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</si>
  <si>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</si>
  <si>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</si>
  <si>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</si>
  <si>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</si>
  <si>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</si>
  <si>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</si>
  <si>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</si>
  <si>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</si>
  <si>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</si>
  <si>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</si>
  <si>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</si>
  <si>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</si>
  <si>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</si>
  <si>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</si>
  <si>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</si>
  <si>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</si>
  <si>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</si>
  <si>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</si>
  <si>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</si>
  <si>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</si>
  <si>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</si>
  <si>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</si>
  <si>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</si>
  <si>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</si>
  <si>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</si>
  <si>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</si>
  <si>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</si>
  <si>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</si>
  <si>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</si>
  <si>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</si>
  <si>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</si>
  <si>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</si>
  <si>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</si>
  <si>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</si>
  <si>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</si>
  <si>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</si>
  <si>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</si>
  <si>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</si>
  <si>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</si>
  <si>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</si>
  <si>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</si>
  <si>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</si>
  <si>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</si>
  <si>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</si>
  <si>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</si>
  <si>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</si>
  <si>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</si>
  <si>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</si>
  <si>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</si>
  <si>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</si>
  <si>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</si>
  <si>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</si>
  <si>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</si>
  <si>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</si>
  <si>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</si>
  <si>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</si>
  <si>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</si>
  <si>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</si>
  <si>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</si>
  <si>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</si>
  <si>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</si>
  <si>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</si>
  <si>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</si>
  <si>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</si>
  <si>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</si>
  <si>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</si>
  <si>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</si>
  <si>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</si>
  <si>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</si>
  <si>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</si>
  <si>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</si>
  <si>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</si>
  <si>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</si>
  <si>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</si>
  <si>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</si>
  <si>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</si>
  <si>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</si>
  <si>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</si>
  <si>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</si>
  <si>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</si>
  <si>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</si>
  <si>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</si>
  <si>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</si>
  <si>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</si>
  <si>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</si>
  <si>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</si>
  <si>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</si>
  <si>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</si>
  <si>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</si>
  <si>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</si>
  <si>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</si>
  <si>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</si>
  <si>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</si>
  <si>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</si>
  <si>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</si>
  <si>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</si>
  <si>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</si>
  <si>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</si>
  <si>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</si>
  <si>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</si>
  <si>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</si>
  <si>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</si>
  <si>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</si>
  <si>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</si>
  <si>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</si>
  <si>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</si>
  <si>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</si>
  <si>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</si>
  <si>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</si>
  <si>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</si>
  <si>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</si>
  <si>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</si>
  <si>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</si>
  <si>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</si>
  <si>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</si>
  <si>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</si>
  <si>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</si>
  <si>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</si>
  <si>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</si>
  <si>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</si>
  <si>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</si>
  <si>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</si>
  <si>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</si>
  <si>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</si>
  <si>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</si>
  <si>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</si>
  <si>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</si>
  <si>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</si>
  <si>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</si>
  <si>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</si>
  <si>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</si>
  <si>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</si>
  <si>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</si>
  <si>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</si>
  <si>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</si>
  <si>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</si>
  <si>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</si>
  <si>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</si>
  <si>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</si>
  <si>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</si>
  <si>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</si>
  <si>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</si>
  <si>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</si>
  <si>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</si>
  <si>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</si>
  <si>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</si>
  <si>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</si>
  <si>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</si>
  <si>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</si>
  <si>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</si>
  <si>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</si>
  <si>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</si>
  <si>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</si>
  <si>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</si>
  <si>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</si>
  <si>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</si>
  <si>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</si>
  <si>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</si>
  <si>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</si>
  <si>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</si>
  <si>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</si>
  <si>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</si>
  <si>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</si>
  <si>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</si>
  <si>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</si>
  <si>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</si>
  <si>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</si>
  <si>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</si>
  <si>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</si>
  <si>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</si>
  <si>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</si>
  <si>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</si>
  <si>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</si>
  <si>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</si>
  <si>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</si>
  <si>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</si>
  <si>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</si>
  <si>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</si>
  <si>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</si>
  <si>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</si>
  <si>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</si>
  <si>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</si>
  <si>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</si>
  <si>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</si>
  <si>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</si>
  <si>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</si>
  <si>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</si>
  <si>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</si>
  <si>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</si>
  <si>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</si>
  <si>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</si>
  <si>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</si>
  <si>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</si>
  <si>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</si>
  <si>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</si>
  <si>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</si>
  <si>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</si>
  <si>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</si>
  <si>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</si>
  <si>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</si>
  <si>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</si>
  <si>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</si>
  <si>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</si>
  <si>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</si>
  <si>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</si>
  <si>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</si>
  <si>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</si>
  <si>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</si>
  <si>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</si>
  <si>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</si>
  <si>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</si>
  <si>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</si>
  <si>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</si>
  <si>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</si>
  <si>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</si>
  <si>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</si>
  <si>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</si>
  <si>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</si>
  <si>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</si>
  <si>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</si>
  <si>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</si>
  <si>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</si>
  <si>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</si>
  <si>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</si>
  <si>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</si>
  <si>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</si>
  <si>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</si>
  <si>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</si>
  <si>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</si>
  <si>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</si>
  <si>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</si>
  <si>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</si>
  <si>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</si>
  <si>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</si>
  <si>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</si>
  <si>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</si>
  <si>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</si>
  <si>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</si>
  <si>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</si>
  <si>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</si>
  <si>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</si>
  <si>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</si>
  <si>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</si>
  <si>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</si>
  <si>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</si>
  <si>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</si>
  <si>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</si>
  <si>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</si>
  <si>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</si>
  <si>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</si>
  <si>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</si>
  <si>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</si>
  <si>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</si>
  <si>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</si>
  <si>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</si>
  <si>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</si>
  <si>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</si>
  <si>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</si>
  <si>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</si>
  <si>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</si>
  <si>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</si>
  <si>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</si>
  <si>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</si>
  <si>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</si>
  <si>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</si>
  <si>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</si>
  <si>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</si>
  <si>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</si>
  <si>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</si>
  <si>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</si>
  <si>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</si>
  <si>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</si>
  <si>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</si>
  <si>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</si>
  <si>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</si>
  <si>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</si>
  <si>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</si>
  <si>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</si>
  <si>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</si>
  <si>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</si>
  <si>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</si>
  <si>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</si>
  <si>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</si>
  <si>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</si>
  <si>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</si>
  <si>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</si>
  <si>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</si>
  <si>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</si>
  <si>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</si>
  <si>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</si>
  <si>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</si>
  <si>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</si>
  <si>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</si>
  <si>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</si>
  <si>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</si>
  <si>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</si>
  <si>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</si>
  <si>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</si>
  <si>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</si>
  <si>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</si>
  <si>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</si>
  <si>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</si>
  <si>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</si>
  <si>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</si>
  <si>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</si>
  <si>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</si>
  <si>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</si>
  <si>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</si>
  <si>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</si>
  <si>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</si>
  <si>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</si>
  <si>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</si>
  <si>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</si>
  <si>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</si>
  <si>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</si>
  <si>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</si>
  <si>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</si>
  <si>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</si>
  <si>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</si>
  <si>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</si>
  <si>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</si>
  <si>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</si>
  <si>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</si>
  <si>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</si>
  <si>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</si>
  <si>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</si>
  <si>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</si>
  <si>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</si>
  <si>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</si>
  <si>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</si>
  <si>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</si>
  <si>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</si>
  <si>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</si>
  <si>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</si>
  <si>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</si>
  <si>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</si>
  <si>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</si>
  <si>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</si>
  <si>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</si>
  <si>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</si>
  <si>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</si>
  <si>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</si>
  <si>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</si>
  <si>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</si>
  <si>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</si>
  <si>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</si>
  <si>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</si>
  <si>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</si>
  <si>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</si>
  <si>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</si>
  <si>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</si>
  <si>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</si>
  <si>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</si>
  <si>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</si>
  <si>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</si>
  <si>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</si>
  <si>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</si>
  <si>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</si>
  <si>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</si>
  <si>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</si>
  <si>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</si>
  <si>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</si>
  <si>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</si>
  <si>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</si>
  <si>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</si>
  <si>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</si>
  <si>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</si>
  <si>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</si>
  <si>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</si>
  <si>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</si>
  <si>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</si>
  <si>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სწავლების ცენტრიდან მიღებული სახსრების  ხარჯების გარდა)</t>
  </si>
  <si>
    <t xml:space="preserve">ფორმა N4 - ხარჯები </t>
  </si>
  <si>
    <t xml:space="preserve">(საარჩევნო კამპანიის ფონდის და სსიპ საარჩევნო სისტემების განვითარების, რეფორმებისა და </t>
  </si>
  <si>
    <t xml:space="preserve">      1.1.3</t>
  </si>
  <si>
    <t xml:space="preserve">       შტატგარეშე თანამშრომელთა ანაზღაურება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</si>
  <si>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</si>
  <si>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</si>
  <si>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</si>
  <si>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</si>
  <si>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</si>
  <si>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</si>
  <si>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</si>
  <si>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</si>
  <si>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</si>
  <si>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</si>
  <si>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</si>
  <si>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</si>
  <si>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</si>
  <si>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</si>
  <si>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</si>
  <si>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</si>
  <si>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</si>
  <si>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</si>
  <si>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ხელშეკრულების თარიღი</t>
  </si>
  <si>
    <t>ფორმა N9.1 - უძრავი ქონების რეესტრი</t>
  </si>
  <si>
    <t>მპგ „ერთიანი ნაციონალური მოძრაობა“</t>
  </si>
  <si>
    <t>საკუთრება</t>
  </si>
  <si>
    <t>ავტომანქანა</t>
  </si>
  <si>
    <t xml:space="preserve">TOYOTA </t>
  </si>
  <si>
    <t xml:space="preserve"> HILUX 2.5 TD</t>
  </si>
  <si>
    <t>UNM001</t>
  </si>
  <si>
    <t>CAMRY</t>
  </si>
  <si>
    <t>UNM005</t>
  </si>
  <si>
    <t>HIACE</t>
  </si>
  <si>
    <t>ILI455</t>
  </si>
  <si>
    <t xml:space="preserve">KIA </t>
  </si>
  <si>
    <t>CERATO</t>
  </si>
  <si>
    <t>MNM100</t>
  </si>
  <si>
    <t>PICANTO</t>
  </si>
  <si>
    <t>SPORTAGE</t>
  </si>
  <si>
    <t>BBU254</t>
  </si>
  <si>
    <t>MAN</t>
  </si>
  <si>
    <t>10.163</t>
  </si>
  <si>
    <t>LLC349</t>
  </si>
  <si>
    <t>HYUNDAI</t>
  </si>
  <si>
    <t>ACCENT 1.4 M/T</t>
  </si>
  <si>
    <t>CQQ523</t>
  </si>
  <si>
    <t>MERCEDES BENZ</t>
  </si>
  <si>
    <t>C 180</t>
  </si>
  <si>
    <t>KEK508</t>
  </si>
  <si>
    <t>OPEL</t>
  </si>
  <si>
    <t>ASTRA</t>
  </si>
  <si>
    <t>KEK359</t>
  </si>
  <si>
    <t>SSI926</t>
  </si>
  <si>
    <t>C 320</t>
  </si>
  <si>
    <t>VVA527</t>
  </si>
  <si>
    <t>ჯარიმის გადახდა (ფორმა N4)</t>
  </si>
  <si>
    <t>1.2.15.3</t>
  </si>
  <si>
    <t>ავტომანქანის პარკინგის (ფორმა N4)</t>
  </si>
  <si>
    <t>საერთაშორისო ორგანიზაციაში წევრობის (ფორმა N4)</t>
  </si>
  <si>
    <t>პარტიის სარეგისტრაციო მონაცემებში ცვლილების (ფორმა N4)</t>
  </si>
  <si>
    <t>არასწორად ჩარიცხული თანხის დაბრუნება (ფორმა N4)</t>
  </si>
  <si>
    <t>ლიბერთი</t>
  </si>
  <si>
    <t>GE03LB0123113007326003</t>
  </si>
  <si>
    <t>12/20/2005</t>
  </si>
  <si>
    <t>მოქმედი</t>
  </si>
  <si>
    <t>04/10/2019-04/30/2019</t>
  </si>
  <si>
    <t>10.04.2019</t>
  </si>
  <si>
    <t>ფულადი შემოწირულობა</t>
  </si>
  <si>
    <t>გიორგი გერსამია</t>
  </si>
  <si>
    <t>61005008905</t>
  </si>
  <si>
    <t>GE03TB7931345161600002</t>
  </si>
  <si>
    <t>თიბისი ბანკი</t>
  </si>
  <si>
    <t>17.04.2019</t>
  </si>
  <si>
    <t>არაფულადი შემოწირულობა</t>
  </si>
  <si>
    <t>რევაზ გაგნიძე</t>
  </si>
  <si>
    <t>01019010016</t>
  </si>
  <si>
    <t>ავტომანქანა MERCEDES-BENZ, 906ac 35, ავტობუსი, გ. 2009 წ. სახ. ნომ. WW055KK</t>
  </si>
  <si>
    <t>თხოვება</t>
  </si>
  <si>
    <t>პერიოდი 17.04.2019 - 16.07.2019 წ.წ.</t>
  </si>
  <si>
    <t>25.04.2019</t>
  </si>
  <si>
    <t>გიგა გურული</t>
  </si>
  <si>
    <t>18001013412</t>
  </si>
  <si>
    <t>GE77LB0033000010030001</t>
  </si>
  <si>
    <t>ლიბერთი ბანკი</t>
  </si>
  <si>
    <t>ვიქტორ გამყრელიძე</t>
  </si>
  <si>
    <t>34001000838</t>
  </si>
  <si>
    <t>GE79TB1100000366200158</t>
  </si>
  <si>
    <t>ზურაბ</t>
  </si>
  <si>
    <t>მელიქიშვილი</t>
  </si>
  <si>
    <t>01008014694</t>
  </si>
  <si>
    <t>ცენტრალური ადმინისტრაციის უფროსი</t>
  </si>
  <si>
    <t>ელენე</t>
  </si>
  <si>
    <t>ჯავახაძე</t>
  </si>
  <si>
    <t>01018002147</t>
  </si>
  <si>
    <t>პოლიტსაბჭოს თავმჯდომარის მრჩეველი</t>
  </si>
  <si>
    <t>აკაკი</t>
  </si>
  <si>
    <t>მინაშვილი</t>
  </si>
  <si>
    <t>01017013529</t>
  </si>
  <si>
    <t>თინათინ</t>
  </si>
  <si>
    <t>ცერცვაძე</t>
  </si>
  <si>
    <t>25001004708</t>
  </si>
  <si>
    <t>პოლიტსაბჭოს თავმჯდომარის თანაშემწე</t>
  </si>
  <si>
    <t>ნუგზარ</t>
  </si>
  <si>
    <t>წიკლაური</t>
  </si>
  <si>
    <t>01006014902</t>
  </si>
  <si>
    <t>გიორგი</t>
  </si>
  <si>
    <t>ონიანი</t>
  </si>
  <si>
    <t>01012014618</t>
  </si>
  <si>
    <t>პოლიტსაბჭოს თავმჯდ. მოადგ. მრჩ. იურიდიულ საკითხებში</t>
  </si>
  <si>
    <t>ბესიკი</t>
  </si>
  <si>
    <t>გაზდელიანი</t>
  </si>
  <si>
    <t>01027027944</t>
  </si>
  <si>
    <t>საქალაქო ორგანიზაციის თავმჯდომარე</t>
  </si>
  <si>
    <t>მანონი</t>
  </si>
  <si>
    <t>ურუშაძე</t>
  </si>
  <si>
    <t>26001007131</t>
  </si>
  <si>
    <t>კადრ. და საქმისწარმ. სამს. მთავარი სპეციალისტი</t>
  </si>
  <si>
    <t>ნინო</t>
  </si>
  <si>
    <t>ქუხილავა</t>
  </si>
  <si>
    <t>51001007064</t>
  </si>
  <si>
    <t>საფინანსო სამსახურის უფროსი სპეციალისტი</t>
  </si>
  <si>
    <t>ირაკლი</t>
  </si>
  <si>
    <t>ქავთარაძე</t>
  </si>
  <si>
    <t>01006011789</t>
  </si>
  <si>
    <t>საერთაშორისო ურთიერთ. სამსახურის უფროსი</t>
  </si>
  <si>
    <t>ნატალია</t>
  </si>
  <si>
    <t>მჭედლიშვილი</t>
  </si>
  <si>
    <t>01030029019</t>
  </si>
  <si>
    <t>საერთ. ურთიერთ. სამსახ. უფრ. სპეციალ.</t>
  </si>
  <si>
    <t>პატარაია</t>
  </si>
  <si>
    <t>01005005987</t>
  </si>
  <si>
    <t>პრესასთან ურთიერთობის სამსახურის უფროსი</t>
  </si>
  <si>
    <t>ოზგებიშვილი</t>
  </si>
  <si>
    <t>01001012149</t>
  </si>
  <si>
    <t>რეგიონალური სამსახურის კოორდინატორი</t>
  </si>
  <si>
    <t>ივანე</t>
  </si>
  <si>
    <t>პეტრიაშვილი</t>
  </si>
  <si>
    <t>40001004501</t>
  </si>
  <si>
    <t>იურიდიული სამსახურის უფროსი</t>
  </si>
  <si>
    <t>ბოტკოველი</t>
  </si>
  <si>
    <t>01019004831</t>
  </si>
  <si>
    <t>რეგიონალური სამსახურის უფროსი</t>
  </si>
  <si>
    <t>რამაზ</t>
  </si>
  <si>
    <t>ქერეჭაშვილი</t>
  </si>
  <si>
    <t>01030005969</t>
  </si>
  <si>
    <t>38001003316</t>
  </si>
  <si>
    <t>ხურცილავა</t>
  </si>
  <si>
    <t>01021010708</t>
  </si>
  <si>
    <t>კახა</t>
  </si>
  <si>
    <t>შუბითიძე</t>
  </si>
  <si>
    <t>01008017164</t>
  </si>
  <si>
    <t>ბესარიონ</t>
  </si>
  <si>
    <t>გედენიძე</t>
  </si>
  <si>
    <t>01025012561</t>
  </si>
  <si>
    <t xml:space="preserve">უსაფრთხოებისა და ლოჯისტიკის სამსახურის უფროსი </t>
  </si>
  <si>
    <t>მანუჩარ</t>
  </si>
  <si>
    <t>ფანგანი</t>
  </si>
  <si>
    <t>62007006162</t>
  </si>
  <si>
    <t xml:space="preserve">უსაფრთხოებისა და ლოჯისტიკის სამსახურის მთ. სპეც. </t>
  </si>
  <si>
    <t>დავით</t>
  </si>
  <si>
    <t>ოსიყმიშვილი</t>
  </si>
  <si>
    <t>36001004323</t>
  </si>
  <si>
    <t>ჩიაშვილი</t>
  </si>
  <si>
    <t>01019033114</t>
  </si>
  <si>
    <t>ლევან</t>
  </si>
  <si>
    <t>მჭედლიძე</t>
  </si>
  <si>
    <t>01001070757</t>
  </si>
  <si>
    <t>IT სამსახურის უფროსი სპეციალისტი</t>
  </si>
  <si>
    <t>კოკოშაშვილი</t>
  </si>
  <si>
    <t>01027022881</t>
  </si>
  <si>
    <t>უსაფრთხოებისა და ლოჯისტიკის სამსახური, მძღოლი</t>
  </si>
  <si>
    <t>თემურ</t>
  </si>
  <si>
    <t>01030011058</t>
  </si>
  <si>
    <t>იოსებ</t>
  </si>
  <si>
    <t>36001004322</t>
  </si>
  <si>
    <t>უსაფრთხოებისა და ლოჯისტიკის სამსახური, დაცვა</t>
  </si>
  <si>
    <t>ბეჟიკელაშვილი</t>
  </si>
  <si>
    <t>45001004586</t>
  </si>
  <si>
    <t>შერმადინი</t>
  </si>
  <si>
    <t>01024035954</t>
  </si>
  <si>
    <t>ტყემალაძე</t>
  </si>
  <si>
    <t>25001032018</t>
  </si>
  <si>
    <t>რუხაია</t>
  </si>
  <si>
    <t>62007016080</t>
  </si>
  <si>
    <t>01015015482</t>
  </si>
  <si>
    <t>ნაზო</t>
  </si>
  <si>
    <t>01019034279</t>
  </si>
  <si>
    <t>უსაფრთხოებისა და ლოჯისტიკის სამსახური, დამლაგ.</t>
  </si>
  <si>
    <t>ქათამაძე</t>
  </si>
  <si>
    <t>41001017725</t>
  </si>
  <si>
    <t>ტყიბულის რაიონული ორგანიზაციის თავმჯდომარე</t>
  </si>
  <si>
    <t>საორგანიზაციო საკითხების მოწესრიგება</t>
  </si>
  <si>
    <t>ქვ. ქართლის რეგიონი</t>
  </si>
  <si>
    <t>იმერეთის რეგიონი</t>
  </si>
  <si>
    <t>საარჩევნო კამპანია</t>
  </si>
  <si>
    <t>ზესტაფონი</t>
  </si>
  <si>
    <t>ჭიათურა</t>
  </si>
  <si>
    <t>ზუგდიდი</t>
  </si>
  <si>
    <t>თბილისი, კახეთის გზატკეცილი 45ა</t>
  </si>
  <si>
    <t>01.19.21.003.066</t>
  </si>
  <si>
    <t>ნაკვეთი 4000, შენობა 2406,19</t>
  </si>
  <si>
    <t>200078888</t>
  </si>
  <si>
    <t>იჯარა</t>
  </si>
  <si>
    <t>თბილისი, ბუდაპეშტის (გ. ფანჯიკიძის) ქ. N1ბ.</t>
  </si>
  <si>
    <t>01.10.14.004.059.01.500</t>
  </si>
  <si>
    <t>01.02.2019 - 31.12.2020</t>
  </si>
  <si>
    <t>211752021</t>
  </si>
  <si>
    <t>შპს "საქართველო"</t>
  </si>
  <si>
    <t>თბილისი, ორხევი, მუხაძის კორ. 11, სართ. 1, ბ. 2</t>
  </si>
  <si>
    <t>01.19.17.011.002.01.002</t>
  </si>
  <si>
    <t>01.07.2018 - 30.06.2019</t>
  </si>
  <si>
    <t>14001008499</t>
  </si>
  <si>
    <t>გიორგი დავითური</t>
  </si>
  <si>
    <t>თბილისი, ვაზისუბანი 1-ლი მ/რ N 15-ის მიმდებარედ</t>
  </si>
  <si>
    <t>01.17.07.021.013</t>
  </si>
  <si>
    <t>01.02.2019 - 31.12.2019</t>
  </si>
  <si>
    <t>01002016169</t>
  </si>
  <si>
    <t>ცისანა ზექალაშვილი</t>
  </si>
  <si>
    <t>თბილისი, ირაკლი აბაშიძის ქ. 17</t>
  </si>
  <si>
    <t>01.14.11.015.009.01.016</t>
  </si>
  <si>
    <t>01008029263</t>
  </si>
  <si>
    <t>დიმიტრი არჯევანიძე</t>
  </si>
  <si>
    <t>თბილისი, ქინძმარაულის ქ. 5 შენ. 3</t>
  </si>
  <si>
    <t>01.19.33.001.203</t>
  </si>
  <si>
    <t>05.12.2018 - 31.12.2019</t>
  </si>
  <si>
    <t>208147423</t>
  </si>
  <si>
    <t>შპს "განთიადი"</t>
  </si>
  <si>
    <t>თბილისი, ლიბანის ქ. 10 კორ. 2 ბ. 29</t>
  </si>
  <si>
    <t>01.11.03.008.003.01.029</t>
  </si>
  <si>
    <t>01004004483</t>
  </si>
  <si>
    <t xml:space="preserve">ი/მ ანგელინა ბადალაშვილი </t>
  </si>
  <si>
    <t>თბილისი, თემქის დასახლება კვარტალი X კორპუსი 36ა</t>
  </si>
  <si>
    <t xml:space="preserve">01.12.02.017.014.01.048 </t>
  </si>
  <si>
    <t>ელისო მახარობლიძის</t>
  </si>
  <si>
    <t>თბილისი, გორგასლის ქ. 55</t>
  </si>
  <si>
    <t>01.18.06.002.007.01.500</t>
  </si>
  <si>
    <t>04.12.2018 - 03.11.2020</t>
  </si>
  <si>
    <t>ია კიკუაშვილი</t>
  </si>
  <si>
    <t>თბილისი, ვარკეთილი-3, მე-4 მ/რ კორ. 419-ის მიმდებარედ</t>
  </si>
  <si>
    <t>01.19.39.002.030</t>
  </si>
  <si>
    <t>01027061897</t>
  </si>
  <si>
    <t>იამზე ტარტარაშვილი</t>
  </si>
  <si>
    <t>თბილისი, არბოს ქ. 3</t>
  </si>
  <si>
    <t>01.12.08.003.064</t>
  </si>
  <si>
    <t>01.04.2019 - 01.09.2019</t>
  </si>
  <si>
    <t>01021005033</t>
  </si>
  <si>
    <t>ვარლამ კვანტალიანი</t>
  </si>
  <si>
    <t>თბილისი, გლდანის მას.1-ლი მ/რ კორ. 23-ის მიმდებარედ</t>
  </si>
  <si>
    <t>01.11.12.007.021</t>
  </si>
  <si>
    <t>01.04.2019 - 31.08.2018</t>
  </si>
  <si>
    <t>01001029320</t>
  </si>
  <si>
    <t>ი/მ ლია კვიწინაძე</t>
  </si>
  <si>
    <t>ბათუმი, დავით აღმაშენებლის ქ. 2გ</t>
  </si>
  <si>
    <t>05.32.11.244.01.502</t>
  </si>
  <si>
    <t>04.03.2019 - 03.03.2021</t>
  </si>
  <si>
    <t>65002011711</t>
  </si>
  <si>
    <t>ბესარიონ ქამადაძე</t>
  </si>
  <si>
    <t>05.32.11.244.01.515</t>
  </si>
  <si>
    <t>61009005162</t>
  </si>
  <si>
    <t>ნინო აბულაძე</t>
  </si>
  <si>
    <t>ხულო, მ. აბაშიძის 14</t>
  </si>
  <si>
    <t>23.11.01.117.01.501</t>
  </si>
  <si>
    <t>01.02.2019 - 30.06.2019</t>
  </si>
  <si>
    <t>61009006080</t>
  </si>
  <si>
    <t>გია ქედელიძე</t>
  </si>
  <si>
    <t>ქუთაისი, თამარ მეფის ქ. 44</t>
  </si>
  <si>
    <t>03.03.04.032.01.502</t>
  </si>
  <si>
    <t>09.11.2018 - 31.12.2019</t>
  </si>
  <si>
    <t>60001124127</t>
  </si>
  <si>
    <t>გურამ ნუცუბიძე</t>
  </si>
  <si>
    <t>ბაღდათი, რუსთაველის ქ. 40</t>
  </si>
  <si>
    <t>30.11.03.017</t>
  </si>
  <si>
    <t>15.08.2018 - უვადოდ</t>
  </si>
  <si>
    <t>09001002450</t>
  </si>
  <si>
    <t>ი/მ შალვა ლომიძე</t>
  </si>
  <si>
    <t>ტყიბული, გამსახურდიას ქ. 36</t>
  </si>
  <si>
    <t>39.01.03.037</t>
  </si>
  <si>
    <t>10.08.2017 - 05.08.2019</t>
  </si>
  <si>
    <t>60002014287</t>
  </si>
  <si>
    <t>თამარ კაშია</t>
  </si>
  <si>
    <t>სამტრედია, რაზმაძის ქ. №2</t>
  </si>
  <si>
    <t>34.08.19.486.01.500</t>
  </si>
  <si>
    <t>29.01.2014 - 29.01.2021</t>
  </si>
  <si>
    <t>238769025</t>
  </si>
  <si>
    <t>მუნიციპალიტეტი, გამგეობა (საკრებულო)</t>
  </si>
  <si>
    <t>ხონი, თავისუფლების მოედანი N12</t>
  </si>
  <si>
    <t>37.07.07.041.01.003</t>
  </si>
  <si>
    <t>55001007224</t>
  </si>
  <si>
    <t>ირმა ქუთათელაძე</t>
  </si>
  <si>
    <t>წყალტუბო, ილია ჭავჭავაძის 10 ბ. 15</t>
  </si>
  <si>
    <t>29.08.07.010.01.015</t>
  </si>
  <si>
    <t>04.03.2019 - 31.12.2019</t>
  </si>
  <si>
    <t>53001003144</t>
  </si>
  <si>
    <t>ლატავრა ლალიაშვილი</t>
  </si>
  <si>
    <t>ხარაგაული, სოლომონ მეფის ქუჩა 43</t>
  </si>
  <si>
    <t>36.01.33.166</t>
  </si>
  <si>
    <t>01.04.2019 - 31.12.2021</t>
  </si>
  <si>
    <t>56001005701</t>
  </si>
  <si>
    <t>უშანგი ხიჯაკაძე</t>
  </si>
  <si>
    <t>ზესტაფონი, დავით აღმაშენებლის ქ. 27</t>
  </si>
  <si>
    <t>32.10.37.166.01.518</t>
  </si>
  <si>
    <t>01.04.2019 - 31.12.2019</t>
  </si>
  <si>
    <t>18001004846</t>
  </si>
  <si>
    <t>რუბენ ჩინჩალაძე</t>
  </si>
  <si>
    <t>ზუგდიდი, მეუნარგიას ქ. 12</t>
  </si>
  <si>
    <t>43.31.55.521</t>
  </si>
  <si>
    <t>07.04.2016 - 25.03.2020</t>
  </si>
  <si>
    <t>01027007262</t>
  </si>
  <si>
    <t>ი/მ ნუგზარ მეგნეიშვილი</t>
  </si>
  <si>
    <t>ზუგდიდი, მეუნარგიას ქ. 25</t>
  </si>
  <si>
    <t>43.31.55.087.01</t>
  </si>
  <si>
    <t>25.02.2019 - 25.05.2019</t>
  </si>
  <si>
    <t>19001003131</t>
  </si>
  <si>
    <t>მურმან მირცხულავა</t>
  </si>
  <si>
    <t>ზუგდიდი, ქუჯის  ქ. 2</t>
  </si>
  <si>
    <t>43.31.58.120</t>
  </si>
  <si>
    <t>13.04.2019 - 31.05.2019</t>
  </si>
  <si>
    <t>19001005046</t>
  </si>
  <si>
    <t>იზოლდა ბუსკანძე</t>
  </si>
  <si>
    <t>ზუგდიდი, ნუცუბიძის  ქ. 16</t>
  </si>
  <si>
    <t>43.31.62.319</t>
  </si>
  <si>
    <t>19001019459</t>
  </si>
  <si>
    <t>თინა დარსანია</t>
  </si>
  <si>
    <t>ზუგდიდი, რუსთაველის  ქ. 277</t>
  </si>
  <si>
    <t>43.31.65.143</t>
  </si>
  <si>
    <t>19001046863</t>
  </si>
  <si>
    <t>ბაბუცა ცანავა</t>
  </si>
  <si>
    <t>ზუგდიდი, დ. აღმაშენებლის  ქ. 63</t>
  </si>
  <si>
    <t>43.31.67.483</t>
  </si>
  <si>
    <t>19401119054</t>
  </si>
  <si>
    <t>ლია შარია</t>
  </si>
  <si>
    <t>მარტვილი, თავისუფლების 10</t>
  </si>
  <si>
    <t>41.09.04.094.01.508</t>
  </si>
  <si>
    <t>25.08.2014 - 25.08.2019</t>
  </si>
  <si>
    <t>235447343</t>
  </si>
  <si>
    <t>მუნიციპალიტეტი, გამგეობა</t>
  </si>
  <si>
    <t>ოზურგეთი, დოლიძის ქ. №13</t>
  </si>
  <si>
    <t>26.26.01.078</t>
  </si>
  <si>
    <t>15.11.2018 - 14.10.2019</t>
  </si>
  <si>
    <t>01011021338</t>
  </si>
  <si>
    <t>დავით მჟავანაძე</t>
  </si>
  <si>
    <t>კასპი, კოსტავას ქ. 10</t>
  </si>
  <si>
    <t>68.10.02.039.01.502</t>
  </si>
  <si>
    <t>18.01.2019 - 17.12.2019</t>
  </si>
  <si>
    <t>01030030249</t>
  </si>
  <si>
    <t>გიორგი ქურდაძე</t>
  </si>
  <si>
    <t>გორი, გარსევანიშვილის ქ. 1</t>
  </si>
  <si>
    <t>66.45.18.089.02.502</t>
  </si>
  <si>
    <t>01.01.2019 - 30.06.2019</t>
  </si>
  <si>
    <t>59001049345</t>
  </si>
  <si>
    <t>თამარ ცერაძე</t>
  </si>
  <si>
    <t>მარნეული, რუსთაველის ქ. 39</t>
  </si>
  <si>
    <t>83.02.08.670.01.009</t>
  </si>
  <si>
    <t>16.01.2019 - 15.06.2019</t>
  </si>
  <si>
    <t>სურაია ჰასანოვა</t>
  </si>
  <si>
    <t>რუსთავი, კოსტრავას გამზ 22</t>
  </si>
  <si>
    <t>01.01.2019 - 31.12.2020</t>
  </si>
  <si>
    <t>35001045369</t>
  </si>
  <si>
    <t>ი/მ პაპუნა პაპავა</t>
  </si>
  <si>
    <t>ახალქალაქი, თამარ მეფის ქ. 56</t>
  </si>
  <si>
    <t>63.18.32.159</t>
  </si>
  <si>
    <t>15.01.2019 - 14.12.2019</t>
  </si>
  <si>
    <t>07001005442</t>
  </si>
  <si>
    <t>ი/მ გეორგი მხჩიან</t>
  </si>
  <si>
    <t>მცხეთა, მამულაშვილის ქ. 2</t>
  </si>
  <si>
    <t>72.07.04.581</t>
  </si>
  <si>
    <t>03.11.2018 - 02.09.2019</t>
  </si>
  <si>
    <t>01001028817</t>
  </si>
  <si>
    <t>მარიამ ლომაშვილი</t>
  </si>
  <si>
    <t>მცხეთა, ს. მუხრანი</t>
  </si>
  <si>
    <t>72.09.17.201</t>
  </si>
  <si>
    <t>01.03.2019 - 31.12.2019</t>
  </si>
  <si>
    <t>01015002668</t>
  </si>
  <si>
    <t>ი/მ სვეტლანა ოსეფაიშვილი</t>
  </si>
  <si>
    <t>გურჯაანი, თავისუფლების ქ. 26</t>
  </si>
  <si>
    <t>51.01.61.055.01.509</t>
  </si>
  <si>
    <t>საგარეჯო, დავით აღმაშენებლის ქ. 5</t>
  </si>
  <si>
    <t>55.12.58.008</t>
  </si>
  <si>
    <t>ნაკვეთი 529, შენობა 365</t>
  </si>
  <si>
    <t>ლაგოდეხი, ჭავჭავაძის ქ. N2</t>
  </si>
  <si>
    <t>54.01.55.098</t>
  </si>
  <si>
    <t>06.02.2019 - 31.12.2019</t>
  </si>
  <si>
    <t>25001049879, 01008003272</t>
  </si>
  <si>
    <t>ნინო მამაცაშვილი</t>
  </si>
  <si>
    <t>საგარეჯო, დავით აღმაშენებლის ქ. 10</t>
  </si>
  <si>
    <t>55.12.00.384.01.012</t>
  </si>
  <si>
    <t>20.02.2019 - 31.12.2019</t>
  </si>
  <si>
    <t>36001000355</t>
  </si>
  <si>
    <t>თეა გოგიტაშვილი</t>
  </si>
  <si>
    <t>თელავი, ნადიკვარის ქ. 8</t>
  </si>
  <si>
    <t>53.20.42.614</t>
  </si>
  <si>
    <t>01.01.2019 - 31.12.2019</t>
  </si>
  <si>
    <t>29001003960</t>
  </si>
  <si>
    <t>ი/მ როზმარ გალდავა</t>
  </si>
  <si>
    <t>KEK758</t>
  </si>
  <si>
    <t>01.03.2017 წ.</t>
  </si>
  <si>
    <t>შპს "ახალი ამბები"</t>
  </si>
  <si>
    <t>საინფორმაციო მომსახურება</t>
  </si>
  <si>
    <t>01.11.2016 წ.</t>
  </si>
  <si>
    <t>შპს "ტექინჟინერინგ ჯგუფი"</t>
  </si>
  <si>
    <t>ლიფტით მომსახურება</t>
  </si>
  <si>
    <t>20.05.2017 წ.</t>
  </si>
  <si>
    <t>შპს "დეიზი"</t>
  </si>
  <si>
    <t>ბანერები</t>
  </si>
  <si>
    <t>17.04.2017/ 31.12.2017</t>
  </si>
  <si>
    <t>შპს "ტორი პლიუსი"</t>
  </si>
  <si>
    <t>ბუკლეტები, დუპლეტი, ტრიპლეტი, სტიკერები</t>
  </si>
  <si>
    <t>17.03.2019 წ.</t>
  </si>
  <si>
    <t>შპს "ლენი და კომპანი"</t>
  </si>
  <si>
    <t>404860673</t>
  </si>
  <si>
    <t>სცენა და პოდიუმის მოწყობა</t>
  </si>
  <si>
    <t>03.08.2017 წ.</t>
  </si>
  <si>
    <t>შპს "ჯეოლენდი"</t>
  </si>
  <si>
    <t>204447394</t>
  </si>
  <si>
    <t>კარტოგრაფიული მომსახურება</t>
  </si>
  <si>
    <t>23.06.2017 წ.</t>
  </si>
  <si>
    <t>შპს "ივენთი 2030"</t>
  </si>
  <si>
    <t>სკამებით მომსახურების გაწევა</t>
  </si>
  <si>
    <t>01.11.2018 წ.</t>
  </si>
  <si>
    <t>შპს "ასპ-გრუპი"</t>
  </si>
  <si>
    <t>406217721</t>
  </si>
  <si>
    <t>ავტოტექმომსახურება</t>
  </si>
  <si>
    <t>18.02.2019 წ.</t>
  </si>
  <si>
    <t>სს "ჰიუნდაი ავტო საქართველო"</t>
  </si>
  <si>
    <t>204478948</t>
  </si>
  <si>
    <t>შპს "ლუკა'</t>
  </si>
  <si>
    <t>200216006</t>
  </si>
  <si>
    <t>შპს "ტოიოტა ცენტრი თბილისი"</t>
  </si>
  <si>
    <t>211346220</t>
  </si>
  <si>
    <t>11.01.2013 წ.</t>
  </si>
  <si>
    <t>შპს "თეგეტა მოტორსი"</t>
  </si>
  <si>
    <t>19.09.2017 წ.</t>
  </si>
  <si>
    <t>ფ/პ გიორგი ერაძე</t>
  </si>
  <si>
    <t>60001022124</t>
  </si>
  <si>
    <t>10.08.2016 წ.</t>
  </si>
  <si>
    <t>შპს "საქართველო "</t>
  </si>
  <si>
    <t>204421991</t>
  </si>
  <si>
    <t>15.09.2017 წ.</t>
  </si>
  <si>
    <t>ნიკა ლომიძე</t>
  </si>
  <si>
    <t>01026000274</t>
  </si>
  <si>
    <t>ვიდეორგოლის დამზადება</t>
  </si>
  <si>
    <t>შპს "ფორმულა პროესკო ფროდაქშენი"</t>
  </si>
  <si>
    <t>404892513</t>
  </si>
  <si>
    <t>10.10.2018 წ.</t>
  </si>
  <si>
    <t>404892514</t>
  </si>
  <si>
    <t>შპს "ლიტერა"</t>
  </si>
  <si>
    <t>204987933</t>
  </si>
  <si>
    <t>ა/მანქანის იჯარა</t>
  </si>
  <si>
    <t>შპს „მარკშეიდერი“</t>
  </si>
  <si>
    <t>228926062</t>
  </si>
  <si>
    <t>აიატ სულეიმანოვი</t>
  </si>
  <si>
    <t>28001033208</t>
  </si>
  <si>
    <t>16.12.2009 წ.</t>
  </si>
  <si>
    <t>ქობულეთი, მუნიციპალიტეტი, გამგეობა (საკრებულო)</t>
  </si>
  <si>
    <t>247001890</t>
  </si>
  <si>
    <t>19.09.2018 წ.</t>
  </si>
  <si>
    <t>შპს ზ.დ.მ "კონსალტინგი"</t>
  </si>
  <si>
    <t>405291018</t>
  </si>
  <si>
    <t xml:space="preserve">მომსახურება (სტრატეგიული, საველე, ფინანსების მოზიდვის დეპარტამენტის და სხვა ) </t>
  </si>
  <si>
    <t>23.08.2018 წ.</t>
  </si>
  <si>
    <t>შპს "სამაუწყებლო კომპანია "რუსთავი 2"</t>
  </si>
  <si>
    <t>211352016</t>
  </si>
  <si>
    <t>14.03.2019 წ.</t>
  </si>
  <si>
    <t>შპს "საქართველოს ფოსტა"</t>
  </si>
  <si>
    <t>203836233</t>
  </si>
  <si>
    <t>საფოსტო-საკურიერო მომსახურება</t>
  </si>
  <si>
    <t>13.03.2019 წ.</t>
  </si>
  <si>
    <t>შპს "ინოვატორი"</t>
  </si>
  <si>
    <t>205102280</t>
  </si>
  <si>
    <t>კამერის შეკეთება აღდგენა</t>
  </si>
  <si>
    <t>01.01.2018 წ.</t>
  </si>
  <si>
    <t>შპს "მბს"</t>
  </si>
  <si>
    <t>203838277</t>
  </si>
  <si>
    <t>გარე მყარი დისკი</t>
  </si>
  <si>
    <t>22.02.2017 წ.</t>
  </si>
  <si>
    <t>შპს "ტერმინალ ვესტ თრეიდინგი"</t>
  </si>
  <si>
    <t>406119178</t>
  </si>
  <si>
    <t>სამეურნეო საქონელი</t>
  </si>
  <si>
    <t>03.09.2018 წ.</t>
  </si>
  <si>
    <t>შპს "ოლპრინტი"</t>
  </si>
  <si>
    <t>400044518</t>
  </si>
  <si>
    <t>ბანერი, ბადესტიკერი, ლუვერსი</t>
  </si>
  <si>
    <t>შპს "გკ ჯგუფი"</t>
  </si>
  <si>
    <t>445425861</t>
  </si>
  <si>
    <t>პირველადი მოხმარების საშუალებები</t>
  </si>
  <si>
    <t>17.02.2017 წ.</t>
  </si>
  <si>
    <t>შპს "ოფისლაინი"</t>
  </si>
  <si>
    <t>400170934</t>
  </si>
  <si>
    <t>საკანცელარიო საქონელი</t>
  </si>
  <si>
    <t>01.02.2019 წ.</t>
  </si>
  <si>
    <t>05.12.2018 წ.</t>
  </si>
  <si>
    <t>ი/მ ანგელინა ბადალაშვილი (ლაშა წამალაშვილი)</t>
  </si>
  <si>
    <t xml:space="preserve">0100400483 </t>
  </si>
  <si>
    <t>ელისო მახარობლიძე (ლევან კუხიანიძე)</t>
  </si>
  <si>
    <t>43001004049 (60001041506)</t>
  </si>
  <si>
    <t>04.12.2018 წ.</t>
  </si>
  <si>
    <t>ია კიკუაშვილი (პაატა კიკუაშვილი)</t>
  </si>
  <si>
    <t>01008018331 (01008038301)</t>
  </si>
  <si>
    <t>01.04.2019 წ.</t>
  </si>
  <si>
    <t>09.11.2018 წ.</t>
  </si>
  <si>
    <t>60001127127</t>
  </si>
  <si>
    <t>ირმა ქუთათელიძე</t>
  </si>
  <si>
    <t>13.04.2019 წ.</t>
  </si>
  <si>
    <t>იზოლდა ბუსკაძე</t>
  </si>
  <si>
    <t>19001016863</t>
  </si>
  <si>
    <t>1941119054</t>
  </si>
  <si>
    <t>01.01.2019 წ.</t>
  </si>
  <si>
    <t>16.01.2019 წ.</t>
  </si>
  <si>
    <t>სურაია ჰასანოვა (ელდანიზ ფარზალიევი)</t>
  </si>
  <si>
    <t>28001003374</t>
  </si>
  <si>
    <t>01.09.2019 წ.</t>
  </si>
  <si>
    <t>ემმა პირიჯიანი</t>
  </si>
  <si>
    <t>07601056604</t>
  </si>
  <si>
    <t>03.11.2018 წ.</t>
  </si>
  <si>
    <t>01.12.2018 წ.</t>
  </si>
  <si>
    <t>ი/მ სვეტლანა ოსეფაშვილი</t>
  </si>
  <si>
    <t>როზმარ გალდავა</t>
  </si>
  <si>
    <r>
      <rPr>
        <b/>
        <sz val="10"/>
        <rFont val="Sylfaen"/>
        <family val="1"/>
        <charset val="204"/>
      </rPr>
      <t>ბუღალტერი</t>
    </r>
    <r>
      <rPr>
        <sz val="10"/>
        <rFont val="Sylfaen"/>
        <family val="1"/>
        <charset val="204"/>
      </rPr>
      <t xml:space="preserve"> (ან საამისოდ უფლებამოსილი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</si>
</sst>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mm\/dd\/yyyy"/>
    <numFmt numFmtId="170" formatCode="_(* #,##0.00_);_(* \(#,##0.00\);_(* &quot;-&quot;??_);_(@_)"/>
    <numFmt numFmtId="171" formatCode="#,##0.0"/>
  </numFmts>
  <fonts count="41" x14ac:knownFonts="1">
    <font>
      <sz val="10"/>
      <name val="Arial"/>
      <charset val="1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b/>
      <sz val="10"/>
      <name val="Sylfaen"/>
      <family val="1"/>
      <charset val="204"/>
    </font>
    <font>
      <b/>
      <sz val="10"/>
      <color indexed="8"/>
      <name val="Sylfae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Sylfaen"/>
      <family val="1"/>
      <charset val="204"/>
    </font>
    <font>
      <sz val="10"/>
      <color indexed="8"/>
      <name val="Sylfae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30">
    <xf numFmtId="0" fontId="0" fillId="0" borderId="0"/>
    <xf numFmtId="0" fontId="12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4" fillId="0" borderId="0"/>
    <xf numFmtId="0" fontId="3" fillId="0" borderId="0"/>
    <xf numFmtId="0" fontId="3" fillId="0" borderId="0"/>
    <xf numFmtId="0" fontId="2" fillId="0" borderId="0"/>
    <xf numFmtId="170" fontId="14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" fillId="0" borderId="0"/>
    <xf numFmtId="0" fontId="38" fillId="0" borderId="0"/>
    <xf numFmtId="0" fontId="38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" fillId="0" borderId="0"/>
    <xf numFmtId="0" fontId="14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" fillId="0" borderId="0"/>
    <xf numFmtId="0" fontId="1" fillId="0" borderId="0"/>
  </cellStyleXfs>
  <cellXfs count="531">
    <xf numFmtId="0" fontId="0" fillId="0" borderId="0" xfId="0"/>
    <xf numFmtId="0" fontId="18" fillId="0" borderId="0" xfId="0" applyFont="1" applyProtection="1"/>
    <xf numFmtId="0" fontId="18" fillId="0" borderId="0" xfId="0" applyFont="1" applyProtection="1">
      <protection locked="0"/>
    </xf>
    <xf numFmtId="0" fontId="18" fillId="0" borderId="0" xfId="1" applyFont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1" applyFont="1" applyProtection="1">
      <protection locked="0"/>
    </xf>
    <xf numFmtId="0" fontId="23" fillId="0" borderId="0" xfId="1" applyFont="1" applyAlignment="1" applyProtection="1">
      <alignment horizontal="center" vertical="center"/>
      <protection locked="0"/>
    </xf>
    <xf numFmtId="0" fontId="18" fillId="0" borderId="1" xfId="0" applyFont="1" applyBorder="1" applyProtection="1">
      <protection locked="0"/>
    </xf>
    <xf numFmtId="0" fontId="24" fillId="0" borderId="0" xfId="1" applyFont="1" applyAlignment="1" applyProtection="1">
      <alignment horizontal="center" vertical="center" wrapText="1"/>
      <protection locked="0"/>
    </xf>
    <xf numFmtId="0" fontId="18" fillId="0" borderId="0" xfId="1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Border="1" applyProtection="1">
      <protection locked="0"/>
    </xf>
    <xf numFmtId="0" fontId="23" fillId="2" borderId="1" xfId="1" applyFont="1" applyFill="1" applyBorder="1" applyAlignment="1" applyProtection="1">
      <alignment horizontal="left" vertical="center" wrapText="1"/>
    </xf>
    <xf numFmtId="0" fontId="23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2"/>
    </xf>
    <xf numFmtId="0" fontId="18" fillId="2" borderId="1" xfId="1" applyFont="1" applyFill="1" applyBorder="1" applyAlignment="1" applyProtection="1">
      <alignment horizontal="left" vertical="center" wrapText="1" indent="3"/>
    </xf>
    <xf numFmtId="0" fontId="18" fillId="2" borderId="1" xfId="1" applyFont="1" applyFill="1" applyBorder="1" applyAlignment="1" applyProtection="1">
      <alignment horizontal="left" vertical="center" wrapText="1" indent="4"/>
    </xf>
    <xf numFmtId="0" fontId="18" fillId="0" borderId="0" xfId="3" applyFont="1" applyAlignment="1" applyProtection="1">
      <alignment horizontal="center" vertical="center"/>
      <protection locked="0"/>
    </xf>
    <xf numFmtId="0" fontId="19" fillId="0" borderId="0" xfId="3" applyFont="1" applyAlignment="1" applyProtection="1">
      <alignment horizontal="center" vertical="center"/>
      <protection locked="0"/>
    </xf>
    <xf numFmtId="0" fontId="18" fillId="0" borderId="0" xfId="3" applyFont="1" applyProtection="1">
      <protection locked="0"/>
    </xf>
    <xf numFmtId="0" fontId="18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20" fillId="0" borderId="1" xfId="4" applyFont="1" applyBorder="1" applyAlignment="1" applyProtection="1">
      <alignment vertical="center" wrapText="1"/>
      <protection locked="0"/>
    </xf>
    <xf numFmtId="0" fontId="18" fillId="0" borderId="0" xfId="0" applyFont="1" applyFill="1" applyProtection="1">
      <protection locked="0"/>
    </xf>
    <xf numFmtId="0" fontId="26" fillId="0" borderId="6" xfId="2" applyFont="1" applyFill="1" applyBorder="1" applyAlignment="1" applyProtection="1">
      <alignment horizontal="right" vertical="top" wrapText="1"/>
      <protection locked="0"/>
    </xf>
    <xf numFmtId="0" fontId="18" fillId="0" borderId="0" xfId="0" applyFont="1" applyFill="1" applyBorder="1" applyAlignment="1" applyProtection="1">
      <alignment horizontal="left" wrapText="1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23" fillId="0" borderId="0" xfId="0" applyFont="1" applyFill="1" applyBorder="1" applyAlignment="1" applyProtection="1">
      <alignment horizontal="left" indent="1"/>
      <protection locked="0"/>
    </xf>
    <xf numFmtId="0" fontId="23" fillId="0" borderId="0" xfId="0" applyFont="1" applyFill="1" applyBorder="1" applyAlignment="1" applyProtection="1">
      <alignment horizontal="left" vertical="center" indent="1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3" fontId="23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3" fillId="2" borderId="1" xfId="1" applyNumberFormat="1" applyFont="1" applyFill="1" applyBorder="1" applyAlignment="1" applyProtection="1">
      <alignment horizontal="right" vertical="center"/>
      <protection locked="0"/>
    </xf>
    <xf numFmtId="3" fontId="18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8" fillId="2" borderId="1" xfId="1" applyNumberFormat="1" applyFont="1" applyFill="1" applyBorder="1" applyAlignment="1" applyProtection="1">
      <alignment horizontal="right" vertical="center"/>
      <protection locked="0"/>
    </xf>
    <xf numFmtId="0" fontId="18" fillId="0" borderId="1" xfId="2" applyFont="1" applyFill="1" applyBorder="1" applyAlignment="1" applyProtection="1">
      <alignment horizontal="right" vertical="top"/>
      <protection locked="0"/>
    </xf>
    <xf numFmtId="165" fontId="18" fillId="0" borderId="1" xfId="2" applyNumberFormat="1" applyFont="1" applyFill="1" applyBorder="1" applyAlignment="1" applyProtection="1">
      <alignment horizontal="right" vertical="center"/>
      <protection locked="0"/>
    </xf>
    <xf numFmtId="166" fontId="18" fillId="0" borderId="1" xfId="2" applyNumberFormat="1" applyFont="1" applyFill="1" applyBorder="1" applyAlignment="1" applyProtection="1">
      <alignment horizontal="right" vertical="center"/>
      <protection locked="0"/>
    </xf>
    <xf numFmtId="4" fontId="18" fillId="0" borderId="1" xfId="2" applyNumberFormat="1" applyFont="1" applyFill="1" applyBorder="1" applyAlignment="1" applyProtection="1">
      <alignment horizontal="right" vertical="center"/>
      <protection locked="0"/>
    </xf>
    <xf numFmtId="164" fontId="18" fillId="0" borderId="1" xfId="2" applyNumberFormat="1" applyFont="1" applyFill="1" applyBorder="1" applyAlignment="1" applyProtection="1">
      <alignment horizontal="right" vertical="center"/>
      <protection locked="0"/>
    </xf>
    <xf numFmtId="0" fontId="18" fillId="0" borderId="4" xfId="3" applyFont="1" applyFill="1" applyBorder="1" applyAlignment="1" applyProtection="1">
      <alignment horizontal="right"/>
      <protection locked="0"/>
    </xf>
    <xf numFmtId="0" fontId="18" fillId="0" borderId="4" xfId="3" applyFont="1" applyBorder="1" applyAlignment="1" applyProtection="1">
      <alignment horizontal="right"/>
      <protection locked="0"/>
    </xf>
    <xf numFmtId="0" fontId="23" fillId="0" borderId="0" xfId="0" applyFont="1" applyAlignment="1" applyProtection="1">
      <alignment horizontal="left"/>
      <protection locked="0"/>
    </xf>
    <xf numFmtId="0" fontId="23" fillId="0" borderId="1" xfId="2" applyFont="1" applyFill="1" applyBorder="1" applyAlignment="1" applyProtection="1">
      <alignment horizontal="left" vertical="top" indent="1"/>
    </xf>
    <xf numFmtId="0" fontId="18" fillId="0" borderId="1" xfId="2" applyFont="1" applyFill="1" applyBorder="1" applyAlignment="1" applyProtection="1">
      <alignment horizontal="left" vertical="center" wrapText="1" indent="2"/>
    </xf>
    <xf numFmtId="0" fontId="23" fillId="2" borderId="5" xfId="1" applyFont="1" applyFill="1" applyBorder="1" applyAlignment="1" applyProtection="1">
      <alignment horizontal="left" vertical="center" wrapText="1"/>
    </xf>
    <xf numFmtId="0" fontId="18" fillId="0" borderId="5" xfId="3" applyFont="1" applyBorder="1" applyAlignment="1" applyProtection="1">
      <alignment horizontal="left" vertical="center" indent="1"/>
    </xf>
    <xf numFmtId="0" fontId="23" fillId="0" borderId="0" xfId="0" applyFont="1" applyFill="1" applyBorder="1" applyAlignment="1" applyProtection="1">
      <alignment horizontal="center" wrapText="1"/>
    </xf>
    <xf numFmtId="0" fontId="23" fillId="0" borderId="0" xfId="0" applyFont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 indent="1"/>
    </xf>
    <xf numFmtId="0" fontId="18" fillId="0" borderId="1" xfId="0" applyFont="1" applyBorder="1" applyAlignment="1" applyProtection="1">
      <alignment wrapText="1"/>
    </xf>
    <xf numFmtId="0" fontId="23" fillId="0" borderId="1" xfId="0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left" wrapText="1"/>
    </xf>
    <xf numFmtId="0" fontId="18" fillId="0" borderId="1" xfId="0" applyFont="1" applyFill="1" applyBorder="1" applyAlignment="1" applyProtection="1">
      <alignment horizontal="left" vertical="center"/>
    </xf>
    <xf numFmtId="0" fontId="23" fillId="0" borderId="1" xfId="0" applyFont="1" applyFill="1" applyBorder="1" applyAlignment="1" applyProtection="1">
      <alignment horizontal="left" vertical="center" indent="1"/>
    </xf>
    <xf numFmtId="0" fontId="18" fillId="0" borderId="0" xfId="0" applyFont="1" applyFill="1" applyProtection="1"/>
    <xf numFmtId="15" fontId="0" fillId="0" borderId="0" xfId="0" applyNumberFormat="1"/>
    <xf numFmtId="0" fontId="28" fillId="0" borderId="2" xfId="5" applyFont="1" applyBorder="1" applyAlignment="1" applyProtection="1">
      <alignment wrapText="1"/>
      <protection locked="0"/>
    </xf>
    <xf numFmtId="0" fontId="20" fillId="0" borderId="0" xfId="4" applyFont="1" applyBorder="1" applyAlignment="1" applyProtection="1">
      <alignment vertical="center"/>
    </xf>
    <xf numFmtId="0" fontId="17" fillId="0" borderId="0" xfId="0" applyFont="1"/>
    <xf numFmtId="0" fontId="20" fillId="0" borderId="1" xfId="4" applyFont="1" applyBorder="1" applyAlignment="1" applyProtection="1">
      <alignment horizontal="center" vertical="center" wrapText="1"/>
      <protection locked="0"/>
    </xf>
    <xf numFmtId="3" fontId="18" fillId="0" borderId="0" xfId="1" applyNumberFormat="1" applyFont="1" applyAlignment="1" applyProtection="1">
      <alignment horizontal="center" vertical="center" wrapText="1"/>
      <protection locked="0"/>
    </xf>
    <xf numFmtId="0" fontId="23" fillId="0" borderId="0" xfId="0" applyFont="1" applyProtection="1">
      <protection locked="0"/>
    </xf>
    <xf numFmtId="0" fontId="23" fillId="5" borderId="0" xfId="0" applyFont="1" applyFill="1" applyProtection="1"/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0" applyFont="1" applyFill="1" applyProtection="1"/>
    <xf numFmtId="0" fontId="18" fillId="5" borderId="0" xfId="0" applyFont="1" applyFill="1" applyBorder="1" applyProtection="1"/>
    <xf numFmtId="0" fontId="18" fillId="5" borderId="0" xfId="1" applyFont="1" applyFill="1" applyAlignment="1" applyProtection="1">
      <alignment vertical="center"/>
    </xf>
    <xf numFmtId="3" fontId="23" fillId="5" borderId="1" xfId="1" applyNumberFormat="1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Protection="1"/>
    <xf numFmtId="0" fontId="18" fillId="2" borderId="0" xfId="0" applyFont="1" applyFill="1" applyProtection="1"/>
    <xf numFmtId="3" fontId="23" fillId="5" borderId="1" xfId="1" applyNumberFormat="1" applyFont="1" applyFill="1" applyBorder="1" applyAlignment="1" applyProtection="1">
      <alignment horizontal="right" vertical="center"/>
    </xf>
    <xf numFmtId="3" fontId="18" fillId="5" borderId="1" xfId="1" applyNumberFormat="1" applyFont="1" applyFill="1" applyBorder="1" applyAlignment="1" applyProtection="1">
      <alignment horizontal="right" vertical="center" wrapText="1"/>
    </xf>
    <xf numFmtId="3" fontId="23" fillId="5" borderId="1" xfId="1" applyNumberFormat="1" applyFont="1" applyFill="1" applyBorder="1" applyAlignment="1" applyProtection="1">
      <alignment horizontal="right" vertical="center" wrapText="1"/>
    </xf>
    <xf numFmtId="0" fontId="23" fillId="5" borderId="1" xfId="0" applyFont="1" applyFill="1" applyBorder="1" applyProtection="1"/>
    <xf numFmtId="3" fontId="23" fillId="5" borderId="1" xfId="0" applyNumberFormat="1" applyFont="1" applyFill="1" applyBorder="1" applyProtection="1"/>
    <xf numFmtId="0" fontId="23" fillId="0" borderId="1" xfId="1" applyFont="1" applyFill="1" applyBorder="1" applyAlignment="1" applyProtection="1">
      <alignment horizontal="left" vertical="center" wrapText="1" indent="1"/>
    </xf>
    <xf numFmtId="0" fontId="18" fillId="0" borderId="1" xfId="1" applyFont="1" applyFill="1" applyBorder="1" applyAlignment="1" applyProtection="1">
      <alignment horizontal="left" vertical="center" wrapText="1" indent="2"/>
    </xf>
    <xf numFmtId="3" fontId="23" fillId="6" borderId="1" xfId="1" applyNumberFormat="1" applyFont="1" applyFill="1" applyBorder="1" applyAlignment="1" applyProtection="1">
      <alignment horizontal="left" vertical="center" wrapText="1"/>
    </xf>
    <xf numFmtId="3" fontId="23" fillId="6" borderId="1" xfId="1" applyNumberFormat="1" applyFont="1" applyFill="1" applyBorder="1" applyAlignment="1" applyProtection="1">
      <alignment horizontal="center" vertical="center" wrapText="1"/>
    </xf>
    <xf numFmtId="0" fontId="18" fillId="6" borderId="0" xfId="1" applyFont="1" applyFill="1" applyProtection="1">
      <protection locked="0"/>
    </xf>
    <xf numFmtId="0" fontId="18" fillId="6" borderId="0" xfId="0" applyFont="1" applyFill="1" applyAlignment="1" applyProtection="1">
      <alignment horizontal="center" vertical="center"/>
      <protection locked="0"/>
    </xf>
    <xf numFmtId="0" fontId="24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/>
      <protection locked="0"/>
    </xf>
    <xf numFmtId="0" fontId="18" fillId="6" borderId="0" xfId="0" applyFont="1" applyFill="1" applyProtection="1">
      <protection locked="0"/>
    </xf>
    <xf numFmtId="0" fontId="18" fillId="0" borderId="1" xfId="1" applyFont="1" applyFill="1" applyBorder="1" applyAlignment="1" applyProtection="1">
      <alignment horizontal="left" vertical="center" wrapText="1" indent="3"/>
    </xf>
    <xf numFmtId="0" fontId="18" fillId="0" borderId="1" xfId="1" applyFont="1" applyFill="1" applyBorder="1" applyAlignment="1" applyProtection="1">
      <alignment horizontal="left" vertical="center" wrapText="1" indent="1"/>
    </xf>
    <xf numFmtId="0" fontId="23" fillId="0" borderId="1" xfId="0" applyFont="1" applyFill="1" applyBorder="1" applyProtection="1">
      <protection locked="0"/>
    </xf>
    <xf numFmtId="0" fontId="18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8" fillId="5" borderId="0" xfId="1" applyFont="1" applyFill="1" applyBorder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left" vertical="center"/>
    </xf>
    <xf numFmtId="0" fontId="18" fillId="5" borderId="0" xfId="0" applyFont="1" applyFill="1" applyBorder="1" applyProtection="1">
      <protection locked="0"/>
    </xf>
    <xf numFmtId="0" fontId="18" fillId="5" borderId="0" xfId="0" applyFont="1" applyFill="1" applyProtection="1">
      <protection locked="0"/>
    </xf>
    <xf numFmtId="3" fontId="23" fillId="5" borderId="1" xfId="1" applyNumberFormat="1" applyFont="1" applyFill="1" applyBorder="1" applyAlignment="1" applyProtection="1">
      <alignment horizontal="left" vertical="center" wrapText="1"/>
    </xf>
    <xf numFmtId="0" fontId="18" fillId="5" borderId="1" xfId="0" applyFont="1" applyFill="1" applyBorder="1" applyProtection="1"/>
    <xf numFmtId="0" fontId="18" fillId="5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8" fillId="0" borderId="0" xfId="0" applyFont="1" applyFill="1" applyBorder="1" applyProtection="1">
      <protection locked="0"/>
    </xf>
    <xf numFmtId="0" fontId="19" fillId="5" borderId="0" xfId="3" applyFont="1" applyFill="1" applyAlignment="1" applyProtection="1">
      <alignment horizontal="center" vertical="center" wrapText="1"/>
    </xf>
    <xf numFmtId="0" fontId="18" fillId="5" borderId="0" xfId="3" applyFont="1" applyFill="1" applyAlignment="1" applyProtection="1">
      <alignment horizontal="center" vertical="center"/>
      <protection locked="0"/>
    </xf>
    <xf numFmtId="0" fontId="18" fillId="5" borderId="0" xfId="3" applyFont="1" applyFill="1" applyProtection="1"/>
    <xf numFmtId="0" fontId="18" fillId="5" borderId="3" xfId="0" applyFont="1" applyFill="1" applyBorder="1" applyAlignment="1" applyProtection="1">
      <alignment horizontal="left"/>
    </xf>
    <xf numFmtId="0" fontId="18" fillId="5" borderId="0" xfId="0" applyFont="1" applyFill="1" applyBorder="1" applyAlignment="1" applyProtection="1">
      <alignment horizontal="left"/>
    </xf>
    <xf numFmtId="0" fontId="18" fillId="5" borderId="1" xfId="2" applyFont="1" applyFill="1" applyBorder="1" applyAlignment="1" applyProtection="1">
      <alignment horizontal="right" vertical="top"/>
    </xf>
    <xf numFmtId="0" fontId="23" fillId="5" borderId="4" xfId="3" applyFont="1" applyFill="1" applyBorder="1" applyAlignment="1" applyProtection="1">
      <alignment horizontal="right"/>
    </xf>
    <xf numFmtId="0" fontId="23" fillId="0" borderId="0" xfId="0" applyFont="1" applyFill="1" applyBorder="1" applyAlignment="1" applyProtection="1">
      <alignment horizontal="left"/>
    </xf>
    <xf numFmtId="0" fontId="18" fillId="0" borderId="0" xfId="0" applyFont="1" applyFill="1" applyBorder="1" applyProtection="1"/>
    <xf numFmtId="0" fontId="18" fillId="5" borderId="0" xfId="0" applyFont="1" applyFill="1" applyBorder="1" applyAlignment="1" applyProtection="1">
      <alignment horizontal="left" wrapText="1"/>
    </xf>
    <xf numFmtId="0" fontId="18" fillId="5" borderId="3" xfId="0" applyFont="1" applyFill="1" applyBorder="1" applyAlignment="1" applyProtection="1">
      <alignment horizontal="left" wrapText="1"/>
    </xf>
    <xf numFmtId="0" fontId="18" fillId="5" borderId="3" xfId="0" applyFont="1" applyFill="1" applyBorder="1" applyProtection="1"/>
    <xf numFmtId="0" fontId="23" fillId="5" borderId="3" xfId="0" applyFont="1" applyFill="1" applyBorder="1" applyAlignment="1" applyProtection="1">
      <alignment horizontal="center" vertical="center" wrapText="1"/>
    </xf>
    <xf numFmtId="0" fontId="23" fillId="5" borderId="1" xfId="0" applyFont="1" applyFill="1" applyBorder="1" applyAlignment="1" applyProtection="1">
      <alignment horizontal="right" vertical="center" wrapText="1"/>
    </xf>
    <xf numFmtId="0" fontId="18" fillId="5" borderId="0" xfId="0" applyFont="1" applyFill="1" applyAlignment="1" applyProtection="1">
      <alignment horizontal="center" vertical="center"/>
    </xf>
    <xf numFmtId="0" fontId="18" fillId="5" borderId="3" xfId="1" applyFont="1" applyFill="1" applyBorder="1" applyAlignment="1" applyProtection="1">
      <alignment horizontal="left" vertical="center"/>
    </xf>
    <xf numFmtId="0" fontId="25" fillId="5" borderId="8" xfId="2" applyFont="1" applyFill="1" applyBorder="1" applyAlignment="1" applyProtection="1">
      <alignment horizontal="center" vertical="top" wrapText="1"/>
    </xf>
    <xf numFmtId="0" fontId="25" fillId="5" borderId="27" xfId="2" applyFont="1" applyFill="1" applyBorder="1" applyAlignment="1" applyProtection="1">
      <alignment horizontal="center" vertical="top" wrapText="1"/>
    </xf>
    <xf numFmtId="1" fontId="25" fillId="5" borderId="27" xfId="2" applyNumberFormat="1" applyFont="1" applyFill="1" applyBorder="1" applyAlignment="1" applyProtection="1">
      <alignment horizontal="center" vertical="top" wrapText="1"/>
    </xf>
    <xf numFmtId="1" fontId="25" fillId="5" borderId="8" xfId="2" applyNumberFormat="1" applyFont="1" applyFill="1" applyBorder="1" applyAlignment="1" applyProtection="1">
      <alignment horizontal="center" vertical="top" wrapText="1"/>
    </xf>
    <xf numFmtId="0" fontId="22" fillId="5" borderId="5" xfId="4" applyFont="1" applyFill="1" applyBorder="1" applyAlignment="1" applyProtection="1">
      <alignment horizontal="center" vertical="center" wrapText="1"/>
    </xf>
    <xf numFmtId="0" fontId="22" fillId="5" borderId="1" xfId="4" applyFont="1" applyFill="1" applyBorder="1" applyAlignment="1" applyProtection="1">
      <alignment horizontal="center" vertical="center" wrapText="1"/>
    </xf>
    <xf numFmtId="0" fontId="17" fillId="5" borderId="0" xfId="0" applyFont="1" applyFill="1" applyProtection="1"/>
    <xf numFmtId="0" fontId="0" fillId="5" borderId="0" xfId="0" applyFill="1" applyProtection="1"/>
    <xf numFmtId="14" fontId="18" fillId="5" borderId="0" xfId="1" applyNumberFormat="1" applyFont="1" applyFill="1" applyBorder="1" applyAlignment="1" applyProtection="1">
      <alignment vertical="center"/>
    </xf>
    <xf numFmtId="0" fontId="18" fillId="5" borderId="0" xfId="1" applyFont="1" applyFill="1" applyBorder="1" applyAlignment="1" applyProtection="1">
      <alignment vertical="center"/>
    </xf>
    <xf numFmtId="14" fontId="18" fillId="5" borderId="0" xfId="1" applyNumberFormat="1" applyFont="1" applyFill="1" applyBorder="1" applyAlignment="1" applyProtection="1">
      <alignment horizontal="center" vertical="center"/>
    </xf>
    <xf numFmtId="0" fontId="13" fillId="5" borderId="0" xfId="1" applyFont="1" applyFill="1" applyAlignment="1" applyProtection="1">
      <alignment horizontal="left" vertical="center"/>
    </xf>
    <xf numFmtId="0" fontId="12" fillId="5" borderId="0" xfId="0" applyFont="1" applyFill="1" applyProtection="1"/>
    <xf numFmtId="0" fontId="0" fillId="5" borderId="0" xfId="0" applyFill="1" applyProtection="1">
      <protection locked="0"/>
    </xf>
    <xf numFmtId="0" fontId="0" fillId="5" borderId="0" xfId="0" applyFill="1" applyBorder="1" applyProtection="1"/>
    <xf numFmtId="0" fontId="22" fillId="5" borderId="5" xfId="4" applyFont="1" applyFill="1" applyBorder="1" applyAlignment="1" applyProtection="1">
      <alignment horizontal="left" vertical="center" wrapText="1"/>
    </xf>
    <xf numFmtId="0" fontId="18" fillId="5" borderId="0" xfId="3" applyFont="1" applyFill="1" applyProtection="1">
      <protection locked="0"/>
    </xf>
    <xf numFmtId="0" fontId="18" fillId="5" borderId="0" xfId="1" applyFont="1" applyFill="1" applyProtection="1">
      <protection locked="0"/>
    </xf>
    <xf numFmtId="0" fontId="24" fillId="5" borderId="0" xfId="1" applyFont="1" applyFill="1" applyAlignment="1" applyProtection="1">
      <alignment horizontal="center" vertical="center" wrapText="1"/>
      <protection locked="0"/>
    </xf>
    <xf numFmtId="14" fontId="28" fillId="0" borderId="2" xfId="5" applyNumberFormat="1" applyFont="1" applyBorder="1" applyAlignment="1" applyProtection="1">
      <alignment wrapText="1"/>
      <protection locked="0"/>
    </xf>
    <xf numFmtId="14" fontId="23" fillId="0" borderId="0" xfId="0" applyNumberFormat="1" applyFont="1" applyFill="1" applyBorder="1" applyAlignment="1" applyProtection="1">
      <alignment horizontal="center" vertical="center" wrapText="1"/>
    </xf>
    <xf numFmtId="0" fontId="25" fillId="0" borderId="28" xfId="2" applyFont="1" applyFill="1" applyBorder="1" applyAlignment="1" applyProtection="1">
      <alignment horizontal="center" vertical="top" wrapText="1"/>
      <protection locked="0"/>
    </xf>
    <xf numFmtId="1" fontId="25" fillId="0" borderId="2" xfId="2" applyNumberFormat="1" applyFont="1" applyFill="1" applyBorder="1" applyAlignment="1" applyProtection="1">
      <alignment horizontal="left" vertical="top" wrapText="1"/>
      <protection locked="0"/>
    </xf>
    <xf numFmtId="1" fontId="25" fillId="0" borderId="29" xfId="2" applyNumberFormat="1" applyFont="1" applyFill="1" applyBorder="1" applyAlignment="1" applyProtection="1">
      <alignment horizontal="left" vertical="top" wrapText="1"/>
      <protection locked="0"/>
    </xf>
    <xf numFmtId="0" fontId="27" fillId="5" borderId="1" xfId="2" applyFont="1" applyFill="1" applyBorder="1" applyAlignment="1" applyProtection="1">
      <alignment horizontal="center" vertical="top" wrapText="1"/>
    </xf>
    <xf numFmtId="1" fontId="27" fillId="5" borderId="1" xfId="2" applyNumberFormat="1" applyFont="1" applyFill="1" applyBorder="1" applyAlignment="1" applyProtection="1">
      <alignment horizontal="center" vertical="top" wrapText="1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center" vertical="center"/>
      <protection locked="0"/>
    </xf>
    <xf numFmtId="14" fontId="18" fillId="0" borderId="0" xfId="1" applyNumberFormat="1" applyFont="1" applyFill="1" applyBorder="1" applyAlignment="1" applyProtection="1">
      <alignment horizontal="right" vertical="center"/>
    </xf>
    <xf numFmtId="0" fontId="27" fillId="5" borderId="6" xfId="2" applyFont="1" applyFill="1" applyBorder="1" applyAlignment="1" applyProtection="1">
      <alignment horizontal="center" vertical="top" wrapText="1"/>
    </xf>
    <xf numFmtId="1" fontId="27" fillId="5" borderId="6" xfId="2" applyNumberFormat="1" applyFont="1" applyFill="1" applyBorder="1" applyAlignment="1" applyProtection="1">
      <alignment horizontal="center" vertical="top" wrapText="1"/>
    </xf>
    <xf numFmtId="0" fontId="27" fillId="0" borderId="6" xfId="2" applyFont="1" applyFill="1" applyBorder="1" applyAlignment="1" applyProtection="1">
      <alignment horizontal="left" vertical="top"/>
    </xf>
    <xf numFmtId="0" fontId="25" fillId="0" borderId="6" xfId="2" applyFont="1" applyFill="1" applyBorder="1" applyAlignment="1" applyProtection="1">
      <alignment horizontal="center" vertical="top" wrapText="1"/>
      <protection locked="0"/>
    </xf>
    <xf numFmtId="0" fontId="25" fillId="0" borderId="0" xfId="2" applyFont="1" applyFill="1" applyBorder="1" applyAlignment="1" applyProtection="1">
      <alignment horizontal="center" vertical="top" wrapText="1"/>
      <protection locked="0"/>
    </xf>
    <xf numFmtId="1" fontId="25" fillId="0" borderId="0" xfId="2" applyNumberFormat="1" applyFont="1" applyFill="1" applyBorder="1" applyAlignment="1" applyProtection="1">
      <alignment horizontal="center" vertical="top" wrapText="1"/>
      <protection locked="0"/>
    </xf>
    <xf numFmtId="1" fontId="25" fillId="5" borderId="6" xfId="2" applyNumberFormat="1" applyFont="1" applyFill="1" applyBorder="1" applyAlignment="1" applyProtection="1">
      <alignment horizontal="center" vertical="top" wrapText="1"/>
      <protection locked="0"/>
    </xf>
    <xf numFmtId="0" fontId="25" fillId="0" borderId="6" xfId="2" applyFont="1" applyFill="1" applyBorder="1" applyAlignment="1" applyProtection="1">
      <alignment horizontal="left" vertical="top" wrapText="1"/>
      <protection locked="0"/>
    </xf>
    <xf numFmtId="1" fontId="25" fillId="0" borderId="6" xfId="2" applyNumberFormat="1" applyFont="1" applyFill="1" applyBorder="1" applyAlignment="1" applyProtection="1">
      <alignment horizontal="left" vertical="top" wrapText="1"/>
      <protection locked="0"/>
    </xf>
    <xf numFmtId="0" fontId="26" fillId="5" borderId="6" xfId="2" applyFont="1" applyFill="1" applyBorder="1" applyAlignment="1" applyProtection="1">
      <alignment horizontal="right" vertical="top" wrapText="1"/>
      <protection locked="0"/>
    </xf>
    <xf numFmtId="0" fontId="25" fillId="0" borderId="7" xfId="2" applyFont="1" applyFill="1" applyBorder="1" applyAlignment="1" applyProtection="1">
      <alignment horizontal="left" vertical="top" wrapText="1"/>
      <protection locked="0"/>
    </xf>
    <xf numFmtId="1" fontId="25" fillId="0" borderId="7" xfId="2" applyNumberFormat="1" applyFont="1" applyFill="1" applyBorder="1" applyAlignment="1" applyProtection="1">
      <alignment horizontal="left" vertical="top" wrapText="1"/>
      <protection locked="0"/>
    </xf>
    <xf numFmtId="0" fontId="27" fillId="5" borderId="30" xfId="2" applyFont="1" applyFill="1" applyBorder="1" applyAlignment="1" applyProtection="1">
      <alignment horizontal="left" vertical="top"/>
      <protection locked="0"/>
    </xf>
    <xf numFmtId="0" fontId="25" fillId="5" borderId="30" xfId="2" applyFont="1" applyFill="1" applyBorder="1" applyAlignment="1" applyProtection="1">
      <alignment horizontal="left" vertical="top" wrapText="1"/>
      <protection locked="0"/>
    </xf>
    <xf numFmtId="0" fontId="25" fillId="5" borderId="31" xfId="2" applyFont="1" applyFill="1" applyBorder="1" applyAlignment="1" applyProtection="1">
      <alignment horizontal="left" vertical="top" wrapText="1"/>
      <protection locked="0"/>
    </xf>
    <xf numFmtId="1" fontId="25" fillId="5" borderId="31" xfId="2" applyNumberFormat="1" applyFont="1" applyFill="1" applyBorder="1" applyAlignment="1" applyProtection="1">
      <alignment horizontal="left" vertical="top" wrapText="1"/>
      <protection locked="0"/>
    </xf>
    <xf numFmtId="1" fontId="25" fillId="5" borderId="32" xfId="2" applyNumberFormat="1" applyFont="1" applyFill="1" applyBorder="1" applyAlignment="1" applyProtection="1">
      <alignment horizontal="left" vertical="top" wrapText="1"/>
      <protection locked="0"/>
    </xf>
    <xf numFmtId="0" fontId="18" fillId="2" borderId="0" xfId="0" applyFont="1" applyFill="1" applyProtection="1">
      <protection locked="0"/>
    </xf>
    <xf numFmtId="0" fontId="0" fillId="2" borderId="0" xfId="0" applyFill="1"/>
    <xf numFmtId="0" fontId="23" fillId="2" borderId="0" xfId="0" applyFont="1" applyFill="1" applyAlignment="1" applyProtection="1">
      <alignment horizont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2" borderId="3" xfId="0" applyFont="1" applyFill="1" applyBorder="1" applyProtection="1">
      <protection locked="0"/>
    </xf>
    <xf numFmtId="0" fontId="0" fillId="2" borderId="0" xfId="0" applyFill="1" applyBorder="1"/>
    <xf numFmtId="0" fontId="23" fillId="2" borderId="0" xfId="0" applyFont="1" applyFill="1" applyProtection="1">
      <protection locked="0"/>
    </xf>
    <xf numFmtId="0" fontId="18" fillId="2" borderId="0" xfId="0" applyFont="1" applyFill="1" applyBorder="1" applyProtection="1">
      <protection locked="0"/>
    </xf>
    <xf numFmtId="0" fontId="17" fillId="2" borderId="0" xfId="0" applyFont="1" applyFill="1"/>
    <xf numFmtId="0" fontId="17" fillId="5" borderId="0" xfId="3" applyFont="1" applyFill="1" applyProtection="1"/>
    <xf numFmtId="0" fontId="12" fillId="5" borderId="0" xfId="3" applyFill="1" applyProtection="1"/>
    <xf numFmtId="0" fontId="12" fillId="5" borderId="0" xfId="3" applyFill="1" applyBorder="1" applyProtection="1"/>
    <xf numFmtId="0" fontId="12" fillId="0" borderId="0" xfId="3" applyProtection="1">
      <protection locked="0"/>
    </xf>
    <xf numFmtId="0" fontId="23" fillId="0" borderId="0" xfId="3" applyFont="1" applyProtection="1">
      <protection locked="0"/>
    </xf>
    <xf numFmtId="0" fontId="18" fillId="0" borderId="3" xfId="3" applyFont="1" applyBorder="1" applyProtection="1">
      <protection locked="0"/>
    </xf>
    <xf numFmtId="0" fontId="12" fillId="0" borderId="0" xfId="3"/>
    <xf numFmtId="0" fontId="18" fillId="0" borderId="0" xfId="0" applyFont="1" applyAlignment="1" applyProtection="1">
      <alignment horizontal="left"/>
      <protection locked="0"/>
    </xf>
    <xf numFmtId="0" fontId="18" fillId="0" borderId="5" xfId="2" applyFont="1" applyFill="1" applyBorder="1" applyAlignment="1" applyProtection="1">
      <alignment horizontal="left" vertical="center" wrapText="1" indent="2"/>
    </xf>
    <xf numFmtId="4" fontId="18" fillId="0" borderId="4" xfId="2" applyNumberFormat="1" applyFont="1" applyFill="1" applyBorder="1" applyAlignment="1" applyProtection="1">
      <alignment horizontal="right" vertical="center"/>
      <protection locked="0"/>
    </xf>
    <xf numFmtId="0" fontId="20" fillId="0" borderId="2" xfId="4" applyFont="1" applyBorder="1" applyAlignment="1" applyProtection="1">
      <alignment vertical="center" wrapText="1"/>
      <protection locked="0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1" fillId="2" borderId="0" xfId="4" applyFont="1" applyFill="1" applyProtection="1">
      <protection locked="0"/>
    </xf>
    <xf numFmtId="0" fontId="23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 applyProtection="1">
      <alignment horizontal="left"/>
      <protection locked="0"/>
    </xf>
    <xf numFmtId="0" fontId="12" fillId="2" borderId="0" xfId="0" applyFont="1" applyFill="1"/>
    <xf numFmtId="0" fontId="0" fillId="2" borderId="3" xfId="0" applyFill="1" applyBorder="1"/>
    <xf numFmtId="0" fontId="23" fillId="5" borderId="0" xfId="0" applyFont="1" applyFill="1" applyBorder="1" applyAlignment="1" applyProtection="1">
      <alignment horizontal="center"/>
      <protection locked="0"/>
    </xf>
    <xf numFmtId="0" fontId="18" fillId="5" borderId="0" xfId="0" applyFont="1" applyFill="1" applyBorder="1" applyAlignment="1" applyProtection="1">
      <alignment horizontal="center" vertical="center"/>
      <protection locked="0"/>
    </xf>
    <xf numFmtId="0" fontId="23" fillId="5" borderId="0" xfId="0" applyFont="1" applyFill="1" applyBorder="1" applyProtection="1">
      <protection locked="0"/>
    </xf>
    <xf numFmtId="0" fontId="17" fillId="5" borderId="0" xfId="0" applyFont="1" applyFill="1" applyBorder="1"/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left"/>
    </xf>
    <xf numFmtId="0" fontId="23" fillId="0" borderId="1" xfId="1" applyFont="1" applyFill="1" applyBorder="1" applyAlignment="1" applyProtection="1">
      <alignment horizontal="left" vertical="center" wrapText="1"/>
    </xf>
    <xf numFmtId="0" fontId="23" fillId="6" borderId="0" xfId="1" applyFont="1" applyFill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/>
      <protection locked="0"/>
    </xf>
    <xf numFmtId="3" fontId="18" fillId="6" borderId="0" xfId="1" applyNumberFormat="1" applyFont="1" applyFill="1" applyAlignment="1" applyProtection="1">
      <alignment horizontal="center" vertical="center"/>
      <protection locked="0"/>
    </xf>
    <xf numFmtId="3" fontId="18" fillId="0" borderId="0" xfId="1" applyNumberFormat="1" applyFont="1" applyAlignment="1" applyProtection="1">
      <alignment horizontal="center" vertical="center"/>
      <protection locked="0"/>
    </xf>
    <xf numFmtId="0" fontId="18" fillId="0" borderId="1" xfId="2" applyFont="1" applyFill="1" applyBorder="1" applyAlignment="1" applyProtection="1">
      <alignment horizontal="left" vertical="top"/>
      <protection locked="0"/>
    </xf>
    <xf numFmtId="0" fontId="32" fillId="6" borderId="0" xfId="0" applyFont="1" applyFill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18" fillId="0" borderId="1" xfId="1" applyFont="1" applyFill="1" applyBorder="1" applyAlignment="1" applyProtection="1">
      <alignment horizontal="left" vertical="center" wrapText="1" indent="4"/>
    </xf>
    <xf numFmtId="0" fontId="18" fillId="5" borderId="1" xfId="0" applyFont="1" applyFill="1" applyBorder="1" applyAlignment="1" applyProtection="1">
      <alignment horizontal="center"/>
    </xf>
    <xf numFmtId="0" fontId="18" fillId="0" borderId="5" xfId="0" applyFont="1" applyFill="1" applyBorder="1" applyAlignment="1" applyProtection="1">
      <alignment horizontal="left" vertical="center" indent="1"/>
    </xf>
    <xf numFmtId="0" fontId="18" fillId="5" borderId="34" xfId="0" applyFont="1" applyFill="1" applyBorder="1" applyAlignment="1" applyProtection="1">
      <alignment horizontal="center"/>
    </xf>
    <xf numFmtId="0" fontId="18" fillId="5" borderId="2" xfId="0" applyFont="1" applyFill="1" applyBorder="1" applyAlignment="1" applyProtection="1">
      <alignment horizontal="center"/>
    </xf>
    <xf numFmtId="0" fontId="18" fillId="5" borderId="0" xfId="1" applyFont="1" applyFill="1" applyAlignment="1" applyProtection="1">
      <alignment wrapText="1"/>
    </xf>
    <xf numFmtId="0" fontId="18" fillId="5" borderId="0" xfId="0" applyFont="1" applyFill="1" applyBorder="1" applyAlignment="1" applyProtection="1">
      <alignment wrapText="1"/>
    </xf>
    <xf numFmtId="0" fontId="18" fillId="0" borderId="0" xfId="0" applyFont="1" applyFill="1" applyBorder="1" applyAlignment="1" applyProtection="1">
      <alignment wrapText="1"/>
      <protection locked="0"/>
    </xf>
    <xf numFmtId="0" fontId="18" fillId="0" borderId="0" xfId="0" applyFont="1" applyAlignment="1" applyProtection="1">
      <alignment wrapText="1"/>
      <protection locked="0"/>
    </xf>
    <xf numFmtId="0" fontId="18" fillId="0" borderId="0" xfId="3" applyFont="1" applyAlignment="1" applyProtection="1">
      <alignment wrapText="1"/>
      <protection locked="0"/>
    </xf>
    <xf numFmtId="0" fontId="23" fillId="0" borderId="0" xfId="0" applyFont="1" applyAlignment="1" applyProtection="1">
      <alignment wrapText="1"/>
      <protection locked="0"/>
    </xf>
    <xf numFmtId="0" fontId="17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1" xfId="0" applyFont="1" applyFill="1" applyBorder="1" applyAlignment="1" applyProtection="1">
      <alignment horizontal="left" vertical="center" wrapText="1" indent="2"/>
    </xf>
    <xf numFmtId="0" fontId="18" fillId="5" borderId="1" xfId="0" applyFont="1" applyFill="1" applyBorder="1" applyProtection="1">
      <protection locked="0"/>
    </xf>
    <xf numFmtId="0" fontId="23" fillId="2" borderId="1" xfId="1" applyFont="1" applyFill="1" applyBorder="1" applyAlignment="1" applyProtection="1">
      <alignment vertical="center" wrapText="1"/>
    </xf>
    <xf numFmtId="0" fontId="18" fillId="0" borderId="1" xfId="0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left" vertical="center" wrapText="1"/>
    </xf>
    <xf numFmtId="0" fontId="23" fillId="2" borderId="4" xfId="0" applyFont="1" applyFill="1" applyBorder="1" applyProtection="1"/>
    <xf numFmtId="3" fontId="18" fillId="5" borderId="35" xfId="1" applyNumberFormat="1" applyFont="1" applyFill="1" applyBorder="1" applyAlignment="1" applyProtection="1">
      <alignment horizontal="right" vertical="center" wrapText="1"/>
    </xf>
    <xf numFmtId="0" fontId="23" fillId="5" borderId="2" xfId="0" applyFont="1" applyFill="1" applyBorder="1" applyProtection="1"/>
    <xf numFmtId="3" fontId="18" fillId="5" borderId="34" xfId="1" applyNumberFormat="1" applyFont="1" applyFill="1" applyBorder="1" applyAlignment="1" applyProtection="1">
      <alignment horizontal="right" vertical="center" wrapText="1"/>
    </xf>
    <xf numFmtId="0" fontId="18" fillId="5" borderId="3" xfId="0" applyFont="1" applyFill="1" applyBorder="1" applyProtection="1">
      <protection locked="0"/>
    </xf>
    <xf numFmtId="0" fontId="0" fillId="5" borderId="3" xfId="0" applyFill="1" applyBorder="1"/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28" fillId="0" borderId="0" xfId="9" applyFont="1" applyAlignment="1" applyProtection="1">
      <alignment vertical="center"/>
      <protection locked="0"/>
    </xf>
    <xf numFmtId="49" fontId="28" fillId="0" borderId="0" xfId="9" applyNumberFormat="1" applyFont="1" applyAlignment="1" applyProtection="1">
      <alignment vertical="center"/>
      <protection locked="0"/>
    </xf>
    <xf numFmtId="0" fontId="18" fillId="0" borderId="0" xfId="0" applyFont="1" applyAlignment="1">
      <alignment vertical="center"/>
    </xf>
    <xf numFmtId="0" fontId="20" fillId="2" borderId="0" xfId="9" applyFont="1" applyFill="1" applyBorder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  <protection locked="0"/>
    </xf>
    <xf numFmtId="14" fontId="22" fillId="2" borderId="0" xfId="9" applyNumberFormat="1" applyFont="1" applyFill="1" applyBorder="1" applyAlignment="1" applyProtection="1">
      <alignment vertical="center" wrapText="1"/>
    </xf>
    <xf numFmtId="14" fontId="20" fillId="2" borderId="3" xfId="9" applyNumberFormat="1" applyFont="1" applyFill="1" applyBorder="1" applyAlignment="1" applyProtection="1">
      <alignment horizontal="center" vertical="center"/>
    </xf>
    <xf numFmtId="14" fontId="20" fillId="2" borderId="3" xfId="9" applyNumberFormat="1" applyFont="1" applyFill="1" applyBorder="1" applyAlignment="1" applyProtection="1">
      <alignment vertical="center"/>
    </xf>
    <xf numFmtId="0" fontId="20" fillId="2" borderId="3" xfId="9" applyFont="1" applyFill="1" applyBorder="1" applyAlignment="1" applyProtection="1">
      <alignment vertical="center"/>
      <protection locked="0"/>
    </xf>
    <xf numFmtId="49" fontId="20" fillId="2" borderId="0" xfId="9" applyNumberFormat="1" applyFont="1" applyFill="1" applyBorder="1" applyAlignment="1" applyProtection="1">
      <alignment vertical="center"/>
      <protection locked="0"/>
    </xf>
    <xf numFmtId="0" fontId="20" fillId="0" borderId="0" xfId="9" applyFont="1" applyAlignment="1" applyProtection="1">
      <alignment vertical="center"/>
      <protection locked="0"/>
    </xf>
    <xf numFmtId="0" fontId="12" fillId="0" borderId="0" xfId="3" applyAlignment="1" applyProtection="1">
      <alignment vertical="center"/>
      <protection locked="0"/>
    </xf>
    <xf numFmtId="0" fontId="33" fillId="0" borderId="37" xfId="9" applyFont="1" applyBorder="1" applyAlignment="1" applyProtection="1">
      <alignment vertical="center" wrapText="1"/>
      <protection locked="0"/>
    </xf>
    <xf numFmtId="0" fontId="33" fillId="4" borderId="25" xfId="9" applyFont="1" applyFill="1" applyBorder="1" applyAlignment="1" applyProtection="1">
      <alignment vertical="center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 wrapText="1"/>
      <protection locked="0"/>
    </xf>
    <xf numFmtId="49" fontId="33" fillId="0" borderId="23" xfId="9" applyNumberFormat="1" applyFont="1" applyBorder="1" applyAlignment="1" applyProtection="1">
      <alignment vertical="center"/>
      <protection locked="0"/>
    </xf>
    <xf numFmtId="0" fontId="33" fillId="0" borderId="22" xfId="9" applyFont="1" applyBorder="1" applyAlignment="1" applyProtection="1">
      <alignment vertical="center" wrapText="1"/>
      <protection locked="0"/>
    </xf>
    <xf numFmtId="0" fontId="33" fillId="0" borderId="24" xfId="9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14" fontId="33" fillId="0" borderId="23" xfId="9" applyNumberFormat="1" applyFont="1" applyBorder="1" applyAlignment="1" applyProtection="1">
      <alignment vertical="center" wrapText="1"/>
      <protection locked="0"/>
    </xf>
    <xf numFmtId="0" fontId="33" fillId="0" borderId="22" xfId="9" applyFont="1" applyBorder="1" applyAlignment="1" applyProtection="1">
      <alignment horizontal="center" vertical="center"/>
      <protection locked="0"/>
    </xf>
    <xf numFmtId="0" fontId="33" fillId="0" borderId="38" xfId="9" applyFont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0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0" xfId="9" applyFont="1" applyBorder="1" applyAlignment="1" applyProtection="1">
      <alignment horizontal="center"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9" xfId="9" applyFont="1" applyBorder="1" applyAlignment="1" applyProtection="1">
      <alignment horizontal="right" vertical="center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8" fillId="0" borderId="0" xfId="9" applyFont="1" applyAlignment="1" applyProtection="1">
      <alignment horizontal="center" vertical="center"/>
      <protection locked="0"/>
    </xf>
    <xf numFmtId="0" fontId="30" fillId="5" borderId="12" xfId="9" applyFont="1" applyFill="1" applyBorder="1" applyAlignment="1" applyProtection="1">
      <alignment horizontal="center" vertical="center"/>
    </xf>
    <xf numFmtId="0" fontId="30" fillId="5" borderId="16" xfId="9" applyFont="1" applyFill="1" applyBorder="1" applyAlignment="1" applyProtection="1">
      <alignment horizontal="center" vertical="center"/>
    </xf>
    <xf numFmtId="0" fontId="30" fillId="5" borderId="15" xfId="9" applyFont="1" applyFill="1" applyBorder="1" applyAlignment="1" applyProtection="1">
      <alignment horizontal="center" vertical="center"/>
    </xf>
    <xf numFmtId="0" fontId="30" fillId="5" borderId="13" xfId="9" applyFont="1" applyFill="1" applyBorder="1" applyAlignment="1" applyProtection="1">
      <alignment horizontal="center" vertical="center"/>
    </xf>
    <xf numFmtId="0" fontId="30" fillId="5" borderId="14" xfId="9" applyFont="1" applyFill="1" applyBorder="1" applyAlignment="1" applyProtection="1">
      <alignment horizontal="center" vertical="center"/>
    </xf>
    <xf numFmtId="0" fontId="30" fillId="0" borderId="0" xfId="9" applyFont="1" applyAlignment="1" applyProtection="1">
      <alignment horizontal="center" vertical="center" wrapText="1"/>
      <protection locked="0"/>
    </xf>
    <xf numFmtId="0" fontId="30" fillId="5" borderId="11" xfId="9" applyFont="1" applyFill="1" applyBorder="1" applyAlignment="1" applyProtection="1">
      <alignment horizontal="center" vertical="center" wrapText="1"/>
    </xf>
    <xf numFmtId="0" fontId="30" fillId="4" borderId="16" xfId="9" applyFont="1" applyFill="1" applyBorder="1" applyAlignment="1" applyProtection="1">
      <alignment horizontal="center" vertical="center" wrapText="1"/>
    </xf>
    <xf numFmtId="0" fontId="30" fillId="4" borderId="14" xfId="9" applyFont="1" applyFill="1" applyBorder="1" applyAlignment="1" applyProtection="1">
      <alignment horizontal="center" vertical="center" wrapText="1"/>
    </xf>
    <xf numFmtId="0" fontId="30" fillId="4" borderId="13" xfId="9" applyFont="1" applyFill="1" applyBorder="1" applyAlignment="1" applyProtection="1">
      <alignment horizontal="center" vertical="center" wrapText="1"/>
    </xf>
    <xf numFmtId="0" fontId="30" fillId="3" borderId="16" xfId="9" applyFont="1" applyFill="1" applyBorder="1" applyAlignment="1" applyProtection="1">
      <alignment horizontal="center" vertical="center" wrapText="1"/>
    </xf>
    <xf numFmtId="0" fontId="30" fillId="3" borderId="17" xfId="9" applyFont="1" applyFill="1" applyBorder="1" applyAlignment="1" applyProtection="1">
      <alignment horizontal="center" vertical="center" wrapText="1"/>
    </xf>
    <xf numFmtId="49" fontId="30" fillId="3" borderId="14" xfId="9" applyNumberFormat="1" applyFont="1" applyFill="1" applyBorder="1" applyAlignment="1" applyProtection="1">
      <alignment horizontal="center" vertical="center" wrapText="1"/>
    </xf>
    <xf numFmtId="0" fontId="30" fillId="3" borderId="10" xfId="9" applyFont="1" applyFill="1" applyBorder="1" applyAlignment="1" applyProtection="1">
      <alignment horizontal="center" vertical="center" wrapText="1"/>
    </xf>
    <xf numFmtId="0" fontId="30" fillId="5" borderId="15" xfId="9" applyFont="1" applyFill="1" applyBorder="1" applyAlignment="1" applyProtection="1">
      <alignment horizontal="center" vertical="center" wrapText="1"/>
    </xf>
    <xf numFmtId="0" fontId="30" fillId="5" borderId="14" xfId="9" applyFont="1" applyFill="1" applyBorder="1" applyAlignment="1" applyProtection="1">
      <alignment horizontal="center" vertical="center" wrapText="1"/>
    </xf>
    <xf numFmtId="0" fontId="30" fillId="5" borderId="13" xfId="9" applyFont="1" applyFill="1" applyBorder="1" applyAlignment="1" applyProtection="1">
      <alignment horizontal="center" vertical="center" wrapText="1"/>
    </xf>
    <xf numFmtId="0" fontId="28" fillId="5" borderId="40" xfId="9" applyFont="1" applyFill="1" applyBorder="1" applyAlignment="1" applyProtection="1">
      <alignment vertical="center"/>
    </xf>
    <xf numFmtId="0" fontId="18" fillId="5" borderId="0" xfId="0" applyFont="1" applyFill="1" applyBorder="1" applyAlignment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9" fillId="5" borderId="0" xfId="9" applyFont="1" applyFill="1" applyBorder="1" applyAlignment="1" applyProtection="1">
      <alignment vertical="center"/>
    </xf>
    <xf numFmtId="0" fontId="28" fillId="5" borderId="41" xfId="9" applyFont="1" applyFill="1" applyBorder="1" applyAlignment="1" applyProtection="1">
      <alignment vertical="center"/>
    </xf>
    <xf numFmtId="0" fontId="20" fillId="5" borderId="40" xfId="9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vertical="center"/>
      <protection locked="0"/>
    </xf>
    <xf numFmtId="49" fontId="20" fillId="5" borderId="0" xfId="9" applyNumberFormat="1" applyFont="1" applyFill="1" applyBorder="1" applyAlignment="1" applyProtection="1">
      <alignment vertical="center"/>
      <protection locked="0"/>
    </xf>
    <xf numFmtId="14" fontId="20" fillId="5" borderId="0" xfId="9" applyNumberFormat="1" applyFont="1" applyFill="1" applyBorder="1" applyAlignment="1" applyProtection="1">
      <alignment vertical="center"/>
    </xf>
    <xf numFmtId="167" fontId="20" fillId="5" borderId="0" xfId="9" applyNumberFormat="1" applyFont="1" applyFill="1" applyBorder="1" applyAlignment="1" applyProtection="1">
      <alignment vertical="center"/>
    </xf>
    <xf numFmtId="0" fontId="22" fillId="5" borderId="0" xfId="9" applyFont="1" applyFill="1" applyBorder="1" applyAlignment="1" applyProtection="1">
      <alignment horizontal="right" vertical="center"/>
    </xf>
    <xf numFmtId="0" fontId="20" fillId="5" borderId="41" xfId="9" applyFont="1" applyFill="1" applyBorder="1" applyAlignment="1" applyProtection="1">
      <alignment vertical="center"/>
    </xf>
    <xf numFmtId="0" fontId="18" fillId="5" borderId="0" xfId="0" applyFont="1" applyFill="1" applyBorder="1" applyAlignment="1" applyProtection="1">
      <alignment vertical="center"/>
    </xf>
    <xf numFmtId="0" fontId="18" fillId="5" borderId="41" xfId="0" applyFont="1" applyFill="1" applyBorder="1" applyAlignment="1" applyProtection="1">
      <alignment vertical="center"/>
    </xf>
    <xf numFmtId="0" fontId="20" fillId="5" borderId="40" xfId="9" applyFont="1" applyFill="1" applyBorder="1" applyAlignment="1" applyProtection="1">
      <alignment horizontal="right" vertical="center"/>
    </xf>
    <xf numFmtId="0" fontId="23" fillId="5" borderId="0" xfId="0" applyFont="1" applyFill="1" applyBorder="1" applyAlignment="1" applyProtection="1">
      <alignment vertical="center"/>
    </xf>
    <xf numFmtId="0" fontId="23" fillId="5" borderId="41" xfId="0" applyFont="1" applyFill="1" applyBorder="1" applyAlignment="1" applyProtection="1">
      <alignment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20" fillId="2" borderId="0" xfId="10" applyNumberFormat="1" applyFont="1" applyFill="1" applyBorder="1" applyAlignment="1" applyProtection="1">
      <alignment vertical="center"/>
    </xf>
    <xf numFmtId="0" fontId="20" fillId="2" borderId="0" xfId="10" applyFont="1" applyFill="1" applyBorder="1" applyAlignment="1" applyProtection="1">
      <alignment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vertical="center"/>
    </xf>
    <xf numFmtId="14" fontId="22" fillId="2" borderId="0" xfId="10" applyNumberFormat="1" applyFont="1" applyFill="1" applyBorder="1" applyAlignment="1" applyProtection="1">
      <alignment vertical="center" wrapText="1"/>
    </xf>
    <xf numFmtId="0" fontId="18" fillId="2" borderId="0" xfId="1" applyFont="1" applyFill="1" applyBorder="1" applyAlignment="1" applyProtection="1">
      <alignment horizontal="left" vertical="center" wrapText="1" indent="1"/>
    </xf>
    <xf numFmtId="0" fontId="17" fillId="5" borderId="1" xfId="0" applyFont="1" applyFill="1" applyBorder="1" applyAlignment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31" fillId="2" borderId="0" xfId="0" applyFont="1" applyFill="1" applyBorder="1" applyProtection="1"/>
    <xf numFmtId="0" fontId="31" fillId="2" borderId="0" xfId="0" applyFont="1" applyFill="1" applyBorder="1" applyAlignment="1" applyProtection="1">
      <alignment horizontal="center" vertical="center"/>
    </xf>
    <xf numFmtId="0" fontId="32" fillId="5" borderId="41" xfId="0" applyFont="1" applyFill="1" applyBorder="1" applyAlignment="1">
      <alignment vertical="center"/>
    </xf>
    <xf numFmtId="0" fontId="23" fillId="0" borderId="0" xfId="0" applyFont="1" applyBorder="1" applyProtection="1"/>
    <xf numFmtId="0" fontId="18" fillId="0" borderId="0" xfId="0" applyFont="1" applyAlignment="1" applyProtection="1">
      <alignment vertical="top" wrapText="1"/>
      <protection locked="0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18" fillId="5" borderId="0" xfId="1" applyFont="1" applyFill="1" applyAlignment="1" applyProtection="1">
      <alignment horizontal="center" vertical="center"/>
    </xf>
    <xf numFmtId="0" fontId="23" fillId="5" borderId="0" xfId="0" applyFont="1" applyFill="1" applyBorder="1" applyAlignment="1">
      <alignment horizontal="left" vertical="center"/>
    </xf>
    <xf numFmtId="14" fontId="22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left" vertical="center"/>
    </xf>
    <xf numFmtId="0" fontId="18" fillId="5" borderId="0" xfId="3" applyFont="1" applyFill="1" applyBorder="1" applyProtection="1"/>
    <xf numFmtId="0" fontId="23" fillId="2" borderId="0" xfId="3" applyFont="1" applyFill="1" applyBorder="1" applyAlignment="1" applyProtection="1">
      <alignment horizontal="left"/>
    </xf>
    <xf numFmtId="0" fontId="18" fillId="2" borderId="0" xfId="3" applyFont="1" applyFill="1" applyBorder="1" applyProtection="1"/>
    <xf numFmtId="0" fontId="12" fillId="2" borderId="0" xfId="3" applyFill="1" applyBorder="1" applyProtection="1"/>
    <xf numFmtId="0" fontId="12" fillId="2" borderId="0" xfId="3" applyFill="1" applyProtection="1"/>
    <xf numFmtId="0" fontId="12" fillId="2" borderId="0" xfId="3" applyFill="1"/>
    <xf numFmtId="0" fontId="12" fillId="5" borderId="0" xfId="3" applyFont="1" applyFill="1" applyProtection="1"/>
    <xf numFmtId="0" fontId="22" fillId="5" borderId="5" xfId="15" applyFont="1" applyFill="1" applyBorder="1" applyAlignment="1" applyProtection="1">
      <alignment horizontal="center" vertical="center" wrapText="1"/>
    </xf>
    <xf numFmtId="0" fontId="22" fillId="5" borderId="1" xfId="15" applyFont="1" applyFill="1" applyBorder="1" applyAlignment="1" applyProtection="1">
      <alignment horizontal="center" vertical="center" wrapText="1"/>
    </xf>
    <xf numFmtId="0" fontId="20" fillId="0" borderId="1" xfId="15" applyFont="1" applyBorder="1" applyAlignment="1" applyProtection="1">
      <alignment horizontal="center" vertical="center" wrapText="1"/>
      <protection locked="0"/>
    </xf>
    <xf numFmtId="0" fontId="20" fillId="0" borderId="1" xfId="15" applyFont="1" applyBorder="1" applyAlignment="1" applyProtection="1">
      <alignment vertical="center" wrapText="1"/>
      <protection locked="0"/>
    </xf>
    <xf numFmtId="0" fontId="21" fillId="0" borderId="0" xfId="15" applyFont="1" applyProtection="1">
      <protection locked="0"/>
    </xf>
    <xf numFmtId="0" fontId="23" fillId="0" borderId="0" xfId="3" applyFont="1" applyAlignment="1" applyProtection="1">
      <alignment horizontal="center"/>
      <protection locked="0"/>
    </xf>
    <xf numFmtId="0" fontId="12" fillId="0" borderId="3" xfId="3" applyBorder="1"/>
    <xf numFmtId="0" fontId="12" fillId="2" borderId="0" xfId="3" applyFill="1" applyProtection="1">
      <protection locked="0"/>
    </xf>
    <xf numFmtId="0" fontId="21" fillId="2" borderId="0" xfId="15" applyFont="1" applyFill="1" applyProtection="1">
      <protection locked="0"/>
    </xf>
    <xf numFmtId="0" fontId="18" fillId="2" borderId="0" xfId="3" applyFont="1" applyFill="1" applyProtection="1">
      <protection locked="0"/>
    </xf>
    <xf numFmtId="0" fontId="23" fillId="2" borderId="0" xfId="3" applyFont="1" applyFill="1" applyAlignment="1" applyProtection="1">
      <alignment horizontal="center"/>
      <protection locked="0"/>
    </xf>
    <xf numFmtId="0" fontId="18" fillId="2" borderId="0" xfId="3" applyFont="1" applyFill="1" applyAlignment="1" applyProtection="1">
      <alignment horizontal="center" vertical="center"/>
      <protection locked="0"/>
    </xf>
    <xf numFmtId="0" fontId="18" fillId="2" borderId="3" xfId="3" applyFont="1" applyFill="1" applyBorder="1" applyProtection="1">
      <protection locked="0"/>
    </xf>
    <xf numFmtId="0" fontId="12" fillId="2" borderId="3" xfId="3" applyFill="1" applyBorder="1"/>
    <xf numFmtId="0" fontId="23" fillId="2" borderId="0" xfId="3" applyFont="1" applyFill="1" applyProtection="1">
      <protection locked="0"/>
    </xf>
    <xf numFmtId="0" fontId="18" fillId="2" borderId="0" xfId="3" applyFont="1" applyFill="1" applyBorder="1" applyProtection="1">
      <protection locked="0"/>
    </xf>
    <xf numFmtId="0" fontId="17" fillId="2" borderId="0" xfId="3" applyFont="1" applyFill="1"/>
    <xf numFmtId="0" fontId="20" fillId="0" borderId="40" xfId="9" applyNumberFormat="1" applyFont="1" applyBorder="1" applyAlignment="1" applyProtection="1">
      <alignment vertical="center"/>
      <protection locked="0"/>
    </xf>
    <xf numFmtId="0" fontId="32" fillId="5" borderId="0" xfId="0" applyFont="1" applyFill="1" applyProtection="1"/>
    <xf numFmtId="0" fontId="18" fillId="0" borderId="1" xfId="1" applyFont="1" applyBorder="1" applyAlignment="1">
      <alignment horizontal="left" vertical="center" wrapText="1"/>
    </xf>
    <xf numFmtId="0" fontId="18" fillId="0" borderId="1" xfId="3" applyFont="1" applyBorder="1" applyProtection="1">
      <protection locked="0"/>
    </xf>
    <xf numFmtId="0" fontId="18" fillId="5" borderId="0" xfId="3" applyFont="1" applyFill="1" applyAlignment="1" applyProtection="1">
      <alignment horizontal="left" vertical="center"/>
    </xf>
    <xf numFmtId="0" fontId="12" fillId="5" borderId="0" xfId="3" applyFill="1" applyBorder="1"/>
    <xf numFmtId="0" fontId="22" fillId="4" borderId="1" xfId="3" applyFont="1" applyFill="1" applyBorder="1" applyAlignment="1">
      <alignment horizontal="center" vertical="center"/>
    </xf>
    <xf numFmtId="0" fontId="22" fillId="4" borderId="1" xfId="3" applyFont="1" applyFill="1" applyBorder="1" applyAlignment="1">
      <alignment horizontal="center" vertical="center" wrapText="1"/>
    </xf>
    <xf numFmtId="0" fontId="22" fillId="0" borderId="1" xfId="3" applyFont="1" applyBorder="1" applyAlignment="1">
      <alignment horizontal="left" vertical="center"/>
    </xf>
    <xf numFmtId="0" fontId="20" fillId="0" borderId="1" xfId="3" applyFont="1" applyBorder="1"/>
    <xf numFmtId="0" fontId="20" fillId="2" borderId="1" xfId="3" applyFont="1" applyFill="1" applyBorder="1"/>
    <xf numFmtId="0" fontId="22" fillId="0" borderId="1" xfId="3" applyFont="1" applyBorder="1" applyAlignment="1">
      <alignment horizontal="center"/>
    </xf>
    <xf numFmtId="0" fontId="20" fillId="0" borderId="1" xfId="3" applyFont="1" applyBorder="1" applyAlignment="1">
      <alignment horizontal="right"/>
    </xf>
    <xf numFmtId="0" fontId="22" fillId="0" borderId="1" xfId="3" applyFont="1" applyBorder="1" applyAlignment="1">
      <alignment horizontal="center" vertical="center"/>
    </xf>
    <xf numFmtId="0" fontId="20" fillId="5" borderId="1" xfId="3" applyFont="1" applyFill="1" applyBorder="1"/>
    <xf numFmtId="0" fontId="20" fillId="0" borderId="1" xfId="3" applyFont="1" applyBorder="1" applyAlignment="1">
      <alignment horizontal="left" vertical="center"/>
    </xf>
    <xf numFmtId="0" fontId="20" fillId="0" borderId="0" xfId="3" applyFont="1" applyBorder="1" applyAlignment="1">
      <alignment horizontal="right"/>
    </xf>
    <xf numFmtId="0" fontId="20" fillId="0" borderId="0" xfId="3" applyFont="1" applyBorder="1" applyAlignment="1">
      <alignment horizontal="left" vertical="center"/>
    </xf>
    <xf numFmtId="0" fontId="20" fillId="0" borderId="0" xfId="3" applyFont="1" applyBorder="1"/>
    <xf numFmtId="0" fontId="18" fillId="0" borderId="0" xfId="3" applyFont="1" applyFill="1" applyProtection="1">
      <protection locked="0"/>
    </xf>
    <xf numFmtId="0" fontId="18" fillId="0" borderId="0" xfId="3" applyFont="1" applyFill="1" applyBorder="1" applyProtection="1">
      <protection locked="0"/>
    </xf>
    <xf numFmtId="0" fontId="17" fillId="0" borderId="0" xfId="3" applyFont="1"/>
    <xf numFmtId="0" fontId="12" fillId="0" borderId="0" xfId="3" applyFill="1"/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0" borderId="2" xfId="1" applyFont="1" applyFill="1" applyBorder="1" applyAlignment="1" applyProtection="1">
      <alignment horizontal="left" vertical="center" wrapText="1" indent="1"/>
    </xf>
    <xf numFmtId="0" fontId="23" fillId="0" borderId="2" xfId="1" applyFont="1" applyFill="1" applyBorder="1" applyAlignment="1" applyProtection="1">
      <alignment horizontal="left" vertical="center" wrapText="1" indent="1"/>
    </xf>
    <xf numFmtId="3" fontId="20" fillId="2" borderId="1" xfId="3" applyNumberFormat="1" applyFont="1" applyFill="1" applyBorder="1"/>
    <xf numFmtId="3" fontId="20" fillId="0" borderId="1" xfId="3" applyNumberFormat="1" applyFont="1" applyBorder="1"/>
    <xf numFmtId="0" fontId="18" fillId="5" borderId="0" xfId="1" applyFont="1" applyFill="1" applyBorder="1" applyAlignment="1" applyProtection="1">
      <alignment horizontal="center" vertical="center"/>
    </xf>
    <xf numFmtId="169" fontId="18" fillId="0" borderId="0" xfId="1" applyNumberFormat="1" applyFont="1" applyFill="1" applyBorder="1" applyAlignment="1" applyProtection="1">
      <alignment vertical="center"/>
    </xf>
    <xf numFmtId="0" fontId="36" fillId="0" borderId="41" xfId="1" applyFont="1" applyFill="1" applyBorder="1" applyAlignment="1" applyProtection="1">
      <alignment horizontal="left" vertical="center"/>
    </xf>
    <xf numFmtId="0" fontId="20" fillId="0" borderId="0" xfId="9" applyFont="1" applyFill="1" applyBorder="1" applyAlignment="1" applyProtection="1">
      <alignment vertical="center"/>
      <protection locked="0"/>
    </xf>
    <xf numFmtId="0" fontId="22" fillId="0" borderId="0" xfId="9" applyFont="1" applyFill="1" applyBorder="1" applyAlignment="1" applyProtection="1">
      <alignment horizontal="right" vertical="center"/>
      <protection locked="0"/>
    </xf>
    <xf numFmtId="167" fontId="20" fillId="0" borderId="0" xfId="9" applyNumberFormat="1" applyFont="1" applyFill="1" applyBorder="1" applyAlignment="1" applyProtection="1">
      <alignment vertical="center"/>
      <protection locked="0"/>
    </xf>
    <xf numFmtId="0" fontId="36" fillId="0" borderId="0" xfId="0" applyFont="1" applyFill="1" applyBorder="1" applyProtection="1"/>
    <xf numFmtId="0" fontId="36" fillId="2" borderId="0" xfId="0" applyFont="1" applyFill="1" applyBorder="1" applyProtection="1"/>
    <xf numFmtId="0" fontId="36" fillId="0" borderId="1" xfId="1" applyFont="1" applyFill="1" applyBorder="1" applyAlignment="1" applyProtection="1">
      <alignment horizontal="left" vertical="center" wrapText="1" indent="1"/>
    </xf>
    <xf numFmtId="14" fontId="20" fillId="0" borderId="1" xfId="15" applyNumberFormat="1" applyFont="1" applyBorder="1" applyAlignment="1" applyProtection="1">
      <alignment horizontal="left" vertical="center" wrapText="1"/>
      <protection locked="0"/>
    </xf>
    <xf numFmtId="0" fontId="18" fillId="0" borderId="1" xfId="2" applyFont="1" applyFill="1" applyBorder="1" applyAlignment="1" applyProtection="1">
      <alignment horizontal="right"/>
      <protection locked="0"/>
    </xf>
    <xf numFmtId="4" fontId="18" fillId="0" borderId="1" xfId="2" applyNumberFormat="1" applyFont="1" applyFill="1" applyBorder="1" applyAlignment="1" applyProtection="1">
      <alignment horizontal="right"/>
      <protection locked="0"/>
    </xf>
    <xf numFmtId="3" fontId="18" fillId="0" borderId="1" xfId="2" applyNumberFormat="1" applyFont="1" applyFill="1" applyBorder="1" applyAlignment="1" applyProtection="1">
      <alignment horizontal="right" vertical="center"/>
      <protection locked="0"/>
    </xf>
    <xf numFmtId="4" fontId="23" fillId="0" borderId="0" xfId="1" applyNumberFormat="1" applyFont="1" applyAlignment="1" applyProtection="1">
      <alignment horizontal="center" vertical="center"/>
      <protection locked="0"/>
    </xf>
    <xf numFmtId="3" fontId="24" fillId="0" borderId="0" xfId="1" applyNumberFormat="1" applyFont="1" applyAlignment="1" applyProtection="1">
      <alignment horizontal="center" vertical="center" wrapText="1"/>
      <protection locked="0"/>
    </xf>
    <xf numFmtId="2" fontId="37" fillId="0" borderId="26" xfId="2" applyNumberFormat="1" applyFont="1" applyFill="1" applyBorder="1" applyAlignment="1" applyProtection="1">
      <alignment horizontal="right" wrapText="1" indent="1"/>
    </xf>
    <xf numFmtId="0" fontId="17" fillId="5" borderId="0" xfId="2" applyFont="1" applyFill="1" applyProtection="1"/>
    <xf numFmtId="0" fontId="14" fillId="5" borderId="0" xfId="2" applyFill="1" applyProtection="1"/>
    <xf numFmtId="0" fontId="14" fillId="5" borderId="0" xfId="2" applyFill="1" applyProtection="1">
      <protection locked="0"/>
    </xf>
    <xf numFmtId="0" fontId="14" fillId="0" borderId="0" xfId="2" applyProtection="1">
      <protection locked="0"/>
    </xf>
    <xf numFmtId="0" fontId="18" fillId="5" borderId="0" xfId="2" applyFont="1" applyFill="1" applyProtection="1">
      <protection locked="0"/>
    </xf>
    <xf numFmtId="0" fontId="18" fillId="5" borderId="0" xfId="2" applyFont="1" applyFill="1" applyProtection="1"/>
    <xf numFmtId="0" fontId="18" fillId="5" borderId="0" xfId="2" applyFont="1" applyFill="1" applyBorder="1" applyProtection="1"/>
    <xf numFmtId="0" fontId="18" fillId="5" borderId="0" xfId="2" applyFont="1" applyFill="1" applyAlignment="1" applyProtection="1">
      <alignment horizontal="center" vertical="center"/>
    </xf>
    <xf numFmtId="0" fontId="18" fillId="0" borderId="0" xfId="2" applyFont="1" applyProtection="1">
      <protection locked="0"/>
    </xf>
    <xf numFmtId="0" fontId="23" fillId="0" borderId="0" xfId="2" applyFont="1" applyFill="1" applyBorder="1" applyAlignment="1" applyProtection="1">
      <alignment horizontal="left"/>
    </xf>
    <xf numFmtId="0" fontId="18" fillId="0" borderId="0" xfId="2" applyFont="1" applyFill="1" applyBorder="1" applyProtection="1"/>
    <xf numFmtId="0" fontId="18" fillId="0" borderId="0" xfId="2" applyFont="1" applyFill="1" applyProtection="1"/>
    <xf numFmtId="0" fontId="18" fillId="0" borderId="0" xfId="2" applyFont="1" applyFill="1" applyAlignment="1" applyProtection="1">
      <alignment horizontal="center" vertical="center"/>
    </xf>
    <xf numFmtId="0" fontId="12" fillId="5" borderId="0" xfId="2" applyFont="1" applyFill="1" applyProtection="1"/>
    <xf numFmtId="0" fontId="20" fillId="5" borderId="1" xfId="15" applyFont="1" applyFill="1" applyBorder="1" applyAlignment="1" applyProtection="1">
      <alignment vertical="center" wrapText="1"/>
    </xf>
    <xf numFmtId="0" fontId="20" fillId="5" borderId="1" xfId="15" applyFont="1" applyFill="1" applyBorder="1" applyAlignment="1" applyProtection="1">
      <alignment horizontal="center" vertical="center" wrapText="1"/>
    </xf>
    <xf numFmtId="0" fontId="21" fillId="5" borderId="0" xfId="15" applyFont="1" applyFill="1" applyProtection="1">
      <protection locked="0"/>
    </xf>
    <xf numFmtId="0" fontId="22" fillId="5" borderId="4" xfId="15" applyFont="1" applyFill="1" applyBorder="1" applyAlignment="1" applyProtection="1">
      <alignment horizontal="center" vertical="center" wrapText="1"/>
    </xf>
    <xf numFmtId="0" fontId="22" fillId="0" borderId="1" xfId="15" applyFont="1" applyBorder="1" applyAlignment="1" applyProtection="1">
      <alignment vertical="center" wrapText="1"/>
    </xf>
    <xf numFmtId="0" fontId="20" fillId="0" borderId="1" xfId="15" applyFont="1" applyBorder="1" applyAlignment="1" applyProtection="1">
      <alignment vertical="center" wrapText="1"/>
    </xf>
    <xf numFmtId="0" fontId="20" fillId="0" borderId="0" xfId="15" applyFont="1" applyAlignment="1" applyProtection="1">
      <alignment vertical="center" wrapText="1"/>
      <protection locked="0"/>
    </xf>
    <xf numFmtId="0" fontId="23" fillId="0" borderId="0" xfId="2" applyFont="1" applyAlignment="1" applyProtection="1">
      <alignment horizontal="center"/>
      <protection locked="0"/>
    </xf>
    <xf numFmtId="0" fontId="18" fillId="0" borderId="0" xfId="2" applyFont="1" applyAlignment="1" applyProtection="1">
      <alignment horizontal="center" vertical="center"/>
      <protection locked="0"/>
    </xf>
    <xf numFmtId="0" fontId="14" fillId="0" borderId="0" xfId="2"/>
    <xf numFmtId="0" fontId="18" fillId="0" borderId="3" xfId="2" applyFont="1" applyBorder="1" applyProtection="1">
      <protection locked="0"/>
    </xf>
    <xf numFmtId="0" fontId="14" fillId="0" borderId="3" xfId="2" applyBorder="1"/>
    <xf numFmtId="0" fontId="23" fillId="0" borderId="0" xfId="2" applyFont="1" applyProtection="1">
      <protection locked="0"/>
    </xf>
    <xf numFmtId="0" fontId="18" fillId="0" borderId="0" xfId="2" applyFont="1" applyBorder="1" applyProtection="1">
      <protection locked="0"/>
    </xf>
    <xf numFmtId="0" fontId="14" fillId="0" borderId="0" xfId="2" applyBorder="1"/>
    <xf numFmtId="0" fontId="17" fillId="0" borderId="0" xfId="2" applyFont="1"/>
    <xf numFmtId="0" fontId="18" fillId="0" borderId="0" xfId="2" applyFont="1" applyAlignment="1" applyProtection="1">
      <alignment horizontal="right"/>
      <protection locked="0"/>
    </xf>
    <xf numFmtId="0" fontId="18" fillId="0" borderId="1" xfId="0" applyFont="1" applyFill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3" fontId="23" fillId="0" borderId="0" xfId="1" applyNumberFormat="1" applyFont="1" applyAlignment="1" applyProtection="1">
      <alignment horizontal="center" vertical="center" wrapText="1"/>
      <protection locked="0"/>
    </xf>
    <xf numFmtId="4" fontId="23" fillId="0" borderId="0" xfId="1" applyNumberFormat="1" applyFont="1" applyAlignment="1" applyProtection="1">
      <alignment horizontal="center" vertical="center" wrapText="1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3" fontId="18" fillId="0" borderId="0" xfId="0" applyNumberFormat="1" applyFont="1" applyProtection="1">
      <protection locked="0"/>
    </xf>
    <xf numFmtId="4" fontId="18" fillId="0" borderId="0" xfId="0" applyNumberFormat="1" applyFont="1" applyProtection="1">
      <protection locked="0"/>
    </xf>
    <xf numFmtId="0" fontId="18" fillId="0" borderId="1" xfId="1" applyFont="1" applyFill="1" applyBorder="1" applyAlignment="1" applyProtection="1">
      <alignment horizontal="left" vertical="center" wrapText="1"/>
    </xf>
    <xf numFmtId="0" fontId="39" fillId="0" borderId="1" xfId="1" applyFont="1" applyFill="1" applyBorder="1" applyAlignment="1" applyProtection="1">
      <alignment horizontal="left" vertical="center" wrapText="1"/>
    </xf>
    <xf numFmtId="1" fontId="26" fillId="5" borderId="7" xfId="2" applyNumberFormat="1" applyFont="1" applyFill="1" applyBorder="1" applyAlignment="1" applyProtection="1">
      <alignment horizontal="center" vertical="top" wrapText="1"/>
      <protection locked="0"/>
    </xf>
    <xf numFmtId="171" fontId="18" fillId="2" borderId="0" xfId="0" applyNumberFormat="1" applyFont="1" applyFill="1" applyProtection="1">
      <protection locked="0"/>
    </xf>
    <xf numFmtId="14" fontId="33" fillId="0" borderId="2" xfId="9" applyNumberFormat="1" applyFont="1" applyBorder="1" applyAlignment="1" applyProtection="1">
      <alignment horizontal="left" vertical="center" wrapText="1"/>
      <protection locked="0"/>
    </xf>
    <xf numFmtId="0" fontId="33" fillId="4" borderId="42" xfId="9" applyFont="1" applyFill="1" applyBorder="1" applyAlignment="1" applyProtection="1">
      <alignment vertical="center" wrapText="1"/>
      <protection locked="0"/>
    </xf>
    <xf numFmtId="0" fontId="33" fillId="4" borderId="43" xfId="9" applyFont="1" applyFill="1" applyBorder="1" applyAlignment="1" applyProtection="1">
      <alignment vertical="center" wrapText="1"/>
      <protection locked="0"/>
    </xf>
    <xf numFmtId="0" fontId="33" fillId="4" borderId="44" xfId="9" applyFont="1" applyFill="1" applyBorder="1" applyAlignment="1" applyProtection="1">
      <alignment vertical="center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0" fontId="17" fillId="0" borderId="1" xfId="0" applyFont="1" applyFill="1" applyBorder="1"/>
    <xf numFmtId="0" fontId="39" fillId="0" borderId="1" xfId="1" applyFont="1" applyFill="1" applyBorder="1" applyAlignment="1" applyProtection="1">
      <alignment horizontal="left" vertical="center" wrapText="1" indent="1"/>
    </xf>
    <xf numFmtId="0" fontId="39" fillId="0" borderId="1" xfId="0" applyFont="1" applyFill="1" applyBorder="1"/>
    <xf numFmtId="14" fontId="20" fillId="0" borderId="1" xfId="15" applyNumberFormat="1" applyFont="1" applyBorder="1" applyAlignment="1" applyProtection="1">
      <alignment horizontal="right" wrapText="1"/>
      <protection locked="0"/>
    </xf>
    <xf numFmtId="0" fontId="20" fillId="0" borderId="1" xfId="15" applyFont="1" applyBorder="1" applyAlignment="1" applyProtection="1">
      <alignment horizontal="left" vertical="center" wrapText="1"/>
      <protection locked="0"/>
    </xf>
    <xf numFmtId="0" fontId="36" fillId="5" borderId="0" xfId="0" applyFont="1" applyFill="1" applyProtection="1"/>
    <xf numFmtId="0" fontId="39" fillId="5" borderId="0" xfId="0" applyFont="1" applyFill="1" applyProtection="1"/>
    <xf numFmtId="0" fontId="39" fillId="5" borderId="0" xfId="1" applyFont="1" applyFill="1" applyAlignment="1" applyProtection="1">
      <alignment horizontal="right" vertical="center"/>
    </xf>
    <xf numFmtId="0" fontId="39" fillId="5" borderId="0" xfId="1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Protection="1">
      <protection locked="0"/>
    </xf>
    <xf numFmtId="169" fontId="39" fillId="0" borderId="0" xfId="1" applyNumberFormat="1" applyFont="1" applyFill="1" applyBorder="1" applyAlignment="1" applyProtection="1">
      <alignment horizontal="right" vertical="center"/>
    </xf>
    <xf numFmtId="0" fontId="39" fillId="5" borderId="0" xfId="1" applyFont="1" applyFill="1" applyBorder="1" applyAlignment="1" applyProtection="1">
      <alignment horizontal="right" vertical="center"/>
    </xf>
    <xf numFmtId="0" fontId="39" fillId="5" borderId="0" xfId="0" applyFont="1" applyFill="1" applyBorder="1" applyProtection="1"/>
    <xf numFmtId="0" fontId="39" fillId="5" borderId="0" xfId="0" applyFont="1" applyFill="1" applyBorder="1" applyProtection="1">
      <protection locked="0"/>
    </xf>
    <xf numFmtId="0" fontId="36" fillId="2" borderId="0" xfId="0" applyFont="1" applyFill="1" applyBorder="1" applyAlignment="1" applyProtection="1">
      <alignment horizontal="left"/>
    </xf>
    <xf numFmtId="0" fontId="39" fillId="2" borderId="0" xfId="0" applyFont="1" applyFill="1" applyBorder="1" applyProtection="1">
      <protection locked="0"/>
    </xf>
    <xf numFmtId="0" fontId="39" fillId="5" borderId="0" xfId="0" applyFont="1" applyFill="1" applyProtection="1">
      <protection locked="0"/>
    </xf>
    <xf numFmtId="0" fontId="37" fillId="5" borderId="6" xfId="2" applyFont="1" applyFill="1" applyBorder="1" applyAlignment="1" applyProtection="1">
      <alignment horizontal="center" vertical="top" wrapText="1"/>
    </xf>
    <xf numFmtId="0" fontId="37" fillId="5" borderId="6" xfId="2" applyFont="1" applyFill="1" applyBorder="1" applyAlignment="1" applyProtection="1">
      <alignment horizontal="center" vertical="center" wrapText="1"/>
    </xf>
    <xf numFmtId="1" fontId="37" fillId="5" borderId="6" xfId="2" applyNumberFormat="1" applyFont="1" applyFill="1" applyBorder="1" applyAlignment="1" applyProtection="1">
      <alignment horizontal="center" vertical="center" wrapText="1"/>
    </xf>
    <xf numFmtId="1" fontId="37" fillId="5" borderId="6" xfId="2" applyNumberFormat="1" applyFont="1" applyFill="1" applyBorder="1" applyAlignment="1" applyProtection="1">
      <alignment horizontal="center" vertical="top" wrapText="1"/>
    </xf>
    <xf numFmtId="0" fontId="40" fillId="0" borderId="6" xfId="2" applyFont="1" applyFill="1" applyBorder="1" applyAlignment="1" applyProtection="1">
      <alignment horizontal="center" vertical="top" wrapText="1"/>
      <protection locked="0"/>
    </xf>
    <xf numFmtId="14" fontId="39" fillId="0" borderId="1" xfId="3" applyNumberFormat="1" applyFont="1" applyBorder="1" applyProtection="1">
      <protection locked="0"/>
    </xf>
    <xf numFmtId="1" fontId="40" fillId="0" borderId="6" xfId="2" applyNumberFormat="1" applyFont="1" applyFill="1" applyBorder="1" applyAlignment="1" applyProtection="1">
      <alignment horizontal="left" vertical="top" wrapText="1"/>
      <protection locked="0"/>
    </xf>
    <xf numFmtId="0" fontId="40" fillId="0" borderId="6" xfId="2" applyFont="1" applyFill="1" applyBorder="1" applyAlignment="1" applyProtection="1">
      <alignment horizontal="left" vertical="top" wrapText="1"/>
      <protection locked="0"/>
    </xf>
    <xf numFmtId="0" fontId="40" fillId="0" borderId="6" xfId="2" applyFont="1" applyFill="1" applyBorder="1" applyAlignment="1" applyProtection="1">
      <alignment horizontal="right" wrapText="1" indent="1"/>
      <protection locked="0"/>
    </xf>
    <xf numFmtId="1" fontId="40" fillId="0" borderId="9" xfId="2" applyNumberFormat="1" applyFont="1" applyFill="1" applyBorder="1" applyAlignment="1" applyProtection="1">
      <alignment horizontal="left" vertical="top" wrapText="1"/>
      <protection locked="0"/>
    </xf>
    <xf numFmtId="0" fontId="40" fillId="0" borderId="9" xfId="2" applyFont="1" applyFill="1" applyBorder="1" applyAlignment="1" applyProtection="1">
      <alignment horizontal="left" vertical="top" wrapText="1"/>
      <protection locked="0"/>
    </xf>
    <xf numFmtId="1" fontId="40" fillId="0" borderId="7" xfId="2" applyNumberFormat="1" applyFont="1" applyFill="1" applyBorder="1" applyAlignment="1" applyProtection="1">
      <alignment horizontal="left" vertical="top" wrapText="1"/>
      <protection locked="0"/>
    </xf>
    <xf numFmtId="0" fontId="40" fillId="0" borderId="7" xfId="2" applyFont="1" applyFill="1" applyBorder="1" applyAlignment="1" applyProtection="1">
      <alignment horizontal="left" vertical="top" wrapText="1"/>
      <protection locked="0"/>
    </xf>
    <xf numFmtId="0" fontId="40" fillId="0" borderId="33" xfId="2" applyFont="1" applyFill="1" applyBorder="1" applyAlignment="1" applyProtection="1">
      <alignment horizontal="left" vertical="top" wrapText="1"/>
      <protection locked="0"/>
    </xf>
    <xf numFmtId="0" fontId="37" fillId="0" borderId="1" xfId="2" applyFont="1" applyFill="1" applyBorder="1" applyAlignment="1" applyProtection="1">
      <alignment horizontal="left" vertical="top" wrapText="1"/>
      <protection locked="0"/>
    </xf>
    <xf numFmtId="0" fontId="36" fillId="2" borderId="0" xfId="0" applyFont="1" applyFill="1" applyAlignment="1" applyProtection="1">
      <alignment horizontal="center"/>
      <protection locked="0"/>
    </xf>
    <xf numFmtId="0" fontId="39" fillId="2" borderId="0" xfId="0" applyFont="1" applyFill="1" applyAlignment="1" applyProtection="1">
      <alignment horizontal="center" vertical="center"/>
      <protection locked="0"/>
    </xf>
    <xf numFmtId="0" fontId="39" fillId="2" borderId="0" xfId="0" applyFont="1" applyFill="1"/>
    <xf numFmtId="0" fontId="39" fillId="2" borderId="3" xfId="0" applyFont="1" applyFill="1" applyBorder="1" applyProtection="1">
      <protection locked="0"/>
    </xf>
    <xf numFmtId="0" fontId="39" fillId="2" borderId="0" xfId="0" applyFont="1" applyFill="1" applyBorder="1"/>
    <xf numFmtId="0" fontId="36" fillId="2" borderId="0" xfId="0" applyFont="1" applyFill="1" applyProtection="1">
      <protection locked="0"/>
    </xf>
    <xf numFmtId="0" fontId="36" fillId="2" borderId="0" xfId="0" applyFont="1" applyFill="1"/>
    <xf numFmtId="0" fontId="23" fillId="7" borderId="1" xfId="0" applyFont="1" applyFill="1" applyBorder="1" applyAlignment="1" applyProtection="1">
      <alignment wrapText="1"/>
      <protection locked="0"/>
    </xf>
    <xf numFmtId="3" fontId="18" fillId="2" borderId="0" xfId="0" applyNumberFormat="1" applyFont="1" applyFill="1" applyProtection="1">
      <protection locked="0"/>
    </xf>
    <xf numFmtId="14" fontId="22" fillId="2" borderId="0" xfId="9" applyNumberFormat="1" applyFont="1" applyFill="1" applyBorder="1" applyAlignment="1" applyProtection="1">
      <alignment horizontal="center" vertical="center"/>
    </xf>
    <xf numFmtId="0" fontId="20" fillId="2" borderId="0" xfId="9" applyFont="1" applyFill="1" applyBorder="1" applyAlignment="1" applyProtection="1">
      <alignment horizontal="left" vertical="center" wrapText="1"/>
      <protection locked="0"/>
    </xf>
    <xf numFmtId="0" fontId="30" fillId="4" borderId="10" xfId="9" applyFont="1" applyFill="1" applyBorder="1" applyAlignment="1" applyProtection="1">
      <alignment horizontal="center" vertical="center"/>
    </xf>
    <xf numFmtId="0" fontId="30" fillId="4" borderId="12" xfId="9" applyFont="1" applyFill="1" applyBorder="1" applyAlignment="1" applyProtection="1">
      <alignment horizontal="center" vertical="center"/>
    </xf>
    <xf numFmtId="0" fontId="30" fillId="4" borderId="11" xfId="9" applyFont="1" applyFill="1" applyBorder="1" applyAlignment="1" applyProtection="1">
      <alignment horizontal="center" vertical="center"/>
    </xf>
    <xf numFmtId="14" fontId="22" fillId="2" borderId="36" xfId="9" applyNumberFormat="1" applyFont="1" applyFill="1" applyBorder="1" applyAlignment="1" applyProtection="1">
      <alignment horizontal="center" vertical="center" wrapText="1"/>
    </xf>
    <xf numFmtId="14" fontId="22" fillId="2" borderId="0" xfId="9" applyNumberFormat="1" applyFont="1" applyFill="1" applyBorder="1" applyAlignment="1" applyProtection="1">
      <alignment horizontal="center" vertical="center" wrapText="1"/>
    </xf>
    <xf numFmtId="14" fontId="22" fillId="2" borderId="0" xfId="9" applyNumberFormat="1" applyFont="1" applyFill="1" applyBorder="1" applyAlignment="1" applyProtection="1">
      <alignment horizontal="left" vertical="center" wrapText="1"/>
    </xf>
    <xf numFmtId="0" fontId="18" fillId="0" borderId="0" xfId="1" applyNumberFormat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0" fontId="18" fillId="0" borderId="0" xfId="1" applyNumberFormat="1" applyFont="1" applyBorder="1" applyAlignment="1" applyProtection="1">
      <alignment horizontal="center" vertical="center"/>
    </xf>
    <xf numFmtId="0" fontId="18" fillId="2" borderId="0" xfId="1" applyFont="1" applyFill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center" vertical="center"/>
      <protection locked="0"/>
    </xf>
    <xf numFmtId="14" fontId="18" fillId="0" borderId="0" xfId="1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14" fontId="22" fillId="2" borderId="0" xfId="10" applyNumberFormat="1" applyFont="1" applyFill="1" applyBorder="1" applyAlignment="1" applyProtection="1">
      <alignment horizontal="left" vertical="center" wrapText="1"/>
    </xf>
    <xf numFmtId="14" fontId="22" fillId="2" borderId="36" xfId="10" applyNumberFormat="1" applyFont="1" applyFill="1" applyBorder="1" applyAlignment="1" applyProtection="1">
      <alignment horizontal="center" vertical="center"/>
    </xf>
    <xf numFmtId="14" fontId="22" fillId="2" borderId="36" xfId="10" applyNumberFormat="1" applyFont="1" applyFill="1" applyBorder="1" applyAlignment="1" applyProtection="1">
      <alignment horizontal="center" vertical="center" wrapText="1"/>
    </xf>
    <xf numFmtId="14" fontId="22" fillId="2" borderId="0" xfId="1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left" vertical="top" wrapText="1"/>
      <protection locked="0"/>
    </xf>
    <xf numFmtId="0" fontId="18" fillId="5" borderId="0" xfId="1" applyFont="1" applyFill="1" applyAlignment="1" applyProtection="1">
      <alignment horizontal="right" vertical="center"/>
    </xf>
    <xf numFmtId="0" fontId="18" fillId="0" borderId="0" xfId="1" applyFont="1" applyFill="1" applyBorder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0" fillId="5" borderId="1" xfId="15" applyFont="1" applyFill="1" applyBorder="1" applyAlignment="1" applyProtection="1">
      <alignment horizontal="center" vertical="center" wrapText="1"/>
    </xf>
    <xf numFmtId="0" fontId="18" fillId="0" borderId="3" xfId="3" applyFont="1" applyBorder="1" applyAlignment="1" applyProtection="1">
      <alignment horizontal="center"/>
      <protection locked="0"/>
    </xf>
    <xf numFmtId="0" fontId="23" fillId="0" borderId="36" xfId="3" applyFont="1" applyBorder="1" applyAlignment="1" applyProtection="1">
      <alignment horizontal="center" vertical="center"/>
      <protection locked="0"/>
    </xf>
    <xf numFmtId="0" fontId="18" fillId="0" borderId="36" xfId="3" applyFont="1" applyBorder="1" applyAlignment="1" applyProtection="1">
      <alignment horizontal="center" vertical="center" wrapText="1"/>
      <protection locked="0"/>
    </xf>
    <xf numFmtId="0" fontId="18" fillId="0" borderId="0" xfId="3" applyFont="1" applyBorder="1" applyAlignment="1" applyProtection="1">
      <alignment horizontal="center" vertical="center" wrapText="1"/>
      <protection locked="0"/>
    </xf>
    <xf numFmtId="0" fontId="17" fillId="0" borderId="0" xfId="3" applyFont="1" applyAlignment="1">
      <alignment horizontal="center" vertical="center"/>
    </xf>
    <xf numFmtId="0" fontId="35" fillId="5" borderId="0" xfId="3" applyFont="1" applyFill="1" applyBorder="1" applyAlignment="1">
      <alignment horizontal="left" vertical="center" wrapText="1"/>
    </xf>
    <xf numFmtId="0" fontId="18" fillId="5" borderId="0" xfId="3" applyFont="1" applyFill="1" applyBorder="1" applyAlignment="1" applyProtection="1">
      <alignment horizontal="left" vertical="center"/>
    </xf>
    <xf numFmtId="0" fontId="23" fillId="0" borderId="0" xfId="3" applyNumberFormat="1" applyFont="1" applyBorder="1" applyAlignment="1" applyProtection="1">
      <alignment horizontal="left" vertical="center"/>
    </xf>
    <xf numFmtId="0" fontId="20" fillId="0" borderId="31" xfId="3" applyFont="1" applyBorder="1" applyAlignment="1">
      <alignment horizontal="center" vertical="center"/>
    </xf>
  </cellXfs>
  <cellStyles count="330">
    <cellStyle name="Comma 2" xfId="16"/>
    <cellStyle name="Normal" xfId="0" builtinId="0"/>
    <cellStyle name="Normal 10" xfId="17"/>
    <cellStyle name="Normal 11" xfId="18"/>
    <cellStyle name="Normal 12" xfId="19"/>
    <cellStyle name="Normal 13" xfId="20"/>
    <cellStyle name="Normal 13 10" xfId="21"/>
    <cellStyle name="Normal 13 11" xfId="22"/>
    <cellStyle name="Normal 13 2" xfId="23"/>
    <cellStyle name="Normal 13 3" xfId="24"/>
    <cellStyle name="Normal 13 4" xfId="25"/>
    <cellStyle name="Normal 13 5" xfId="26"/>
    <cellStyle name="Normal 13 6" xfId="27"/>
    <cellStyle name="Normal 13 7" xfId="28"/>
    <cellStyle name="Normal 13 8" xfId="29"/>
    <cellStyle name="Normal 13 9" xfId="30"/>
    <cellStyle name="Normal 14" xfId="31"/>
    <cellStyle name="Normal 14 10" xfId="32"/>
    <cellStyle name="Normal 14 10 2" xfId="33"/>
    <cellStyle name="Normal 14 10 2 2" xfId="34"/>
    <cellStyle name="Normal 14 10 3" xfId="35"/>
    <cellStyle name="Normal 14 10 3 2" xfId="36"/>
    <cellStyle name="Normal 14 10 4" xfId="37"/>
    <cellStyle name="Normal 14 10 4 2" xfId="38"/>
    <cellStyle name="Normal 14 10 5" xfId="39"/>
    <cellStyle name="Normal 14 10 5 2" xfId="40"/>
    <cellStyle name="Normal 14 10 6" xfId="41"/>
    <cellStyle name="Normal 14 11" xfId="42"/>
    <cellStyle name="Normal 14 11 2" xfId="43"/>
    <cellStyle name="Normal 14 11 2 2" xfId="44"/>
    <cellStyle name="Normal 14 11 3" xfId="45"/>
    <cellStyle name="Normal 14 11 3 2" xfId="46"/>
    <cellStyle name="Normal 14 11 4" xfId="47"/>
    <cellStyle name="Normal 14 11 4 2" xfId="48"/>
    <cellStyle name="Normal 14 11 5" xfId="49"/>
    <cellStyle name="Normal 14 11 5 2" xfId="50"/>
    <cellStyle name="Normal 14 11 6" xfId="51"/>
    <cellStyle name="Normal 14 12" xfId="52"/>
    <cellStyle name="Normal 14 2" xfId="53"/>
    <cellStyle name="Normal 14 3" xfId="54"/>
    <cellStyle name="Normal 14 3 2" xfId="55"/>
    <cellStyle name="Normal 14 3 2 2" xfId="56"/>
    <cellStyle name="Normal 14 3 3" xfId="57"/>
    <cellStyle name="Normal 14 3 3 2" xfId="58"/>
    <cellStyle name="Normal 14 3 4" xfId="59"/>
    <cellStyle name="Normal 14 3 4 2" xfId="60"/>
    <cellStyle name="Normal 14 3 5" xfId="61"/>
    <cellStyle name="Normal 14 3 5 2" xfId="62"/>
    <cellStyle name="Normal 14 3 6" xfId="63"/>
    <cellStyle name="Normal 14 4" xfId="64"/>
    <cellStyle name="Normal 14 4 2" xfId="65"/>
    <cellStyle name="Normal 14 4 2 2" xfId="66"/>
    <cellStyle name="Normal 14 4 3" xfId="67"/>
    <cellStyle name="Normal 14 4 3 2" xfId="68"/>
    <cellStyle name="Normal 14 4 4" xfId="69"/>
    <cellStyle name="Normal 14 4 4 2" xfId="70"/>
    <cellStyle name="Normal 14 4 5" xfId="71"/>
    <cellStyle name="Normal 14 4 5 2" xfId="72"/>
    <cellStyle name="Normal 14 4 6" xfId="73"/>
    <cellStyle name="Normal 14 5" xfId="74"/>
    <cellStyle name="Normal 14 5 2" xfId="75"/>
    <cellStyle name="Normal 14 5 2 2" xfId="76"/>
    <cellStyle name="Normal 14 5 3" xfId="77"/>
    <cellStyle name="Normal 14 5 3 2" xfId="78"/>
    <cellStyle name="Normal 14 5 4" xfId="79"/>
    <cellStyle name="Normal 14 5 4 2" xfId="80"/>
    <cellStyle name="Normal 14 5 5" xfId="81"/>
    <cellStyle name="Normal 14 5 5 2" xfId="82"/>
    <cellStyle name="Normal 14 5 6" xfId="83"/>
    <cellStyle name="Normal 14 6" xfId="84"/>
    <cellStyle name="Normal 14 6 2" xfId="85"/>
    <cellStyle name="Normal 14 6 2 2" xfId="86"/>
    <cellStyle name="Normal 14 6 3" xfId="87"/>
    <cellStyle name="Normal 14 6 3 2" xfId="88"/>
    <cellStyle name="Normal 14 6 4" xfId="89"/>
    <cellStyle name="Normal 14 6 4 2" xfId="90"/>
    <cellStyle name="Normal 14 6 5" xfId="91"/>
    <cellStyle name="Normal 14 6 5 2" xfId="92"/>
    <cellStyle name="Normal 14 6 6" xfId="93"/>
    <cellStyle name="Normal 14 7" xfId="94"/>
    <cellStyle name="Normal 14 7 2" xfId="95"/>
    <cellStyle name="Normal 14 7 2 2" xfId="96"/>
    <cellStyle name="Normal 14 7 3" xfId="97"/>
    <cellStyle name="Normal 14 7 3 2" xfId="98"/>
    <cellStyle name="Normal 14 7 4" xfId="99"/>
    <cellStyle name="Normal 14 7 4 2" xfId="100"/>
    <cellStyle name="Normal 14 7 5" xfId="101"/>
    <cellStyle name="Normal 14 7 5 2" xfId="102"/>
    <cellStyle name="Normal 14 7 6" xfId="103"/>
    <cellStyle name="Normal 14 8" xfId="104"/>
    <cellStyle name="Normal 14 8 2" xfId="105"/>
    <cellStyle name="Normal 14 8 2 2" xfId="106"/>
    <cellStyle name="Normal 14 8 3" xfId="107"/>
    <cellStyle name="Normal 14 8 3 2" xfId="108"/>
    <cellStyle name="Normal 14 8 4" xfId="109"/>
    <cellStyle name="Normal 14 8 4 2" xfId="110"/>
    <cellStyle name="Normal 14 8 5" xfId="111"/>
    <cellStyle name="Normal 14 8 5 2" xfId="112"/>
    <cellStyle name="Normal 14 8 6" xfId="113"/>
    <cellStyle name="Normal 14 9" xfId="114"/>
    <cellStyle name="Normal 14 9 2" xfId="115"/>
    <cellStyle name="Normal 14 9 2 2" xfId="116"/>
    <cellStyle name="Normal 14 9 3" xfId="117"/>
    <cellStyle name="Normal 14 9 3 2" xfId="118"/>
    <cellStyle name="Normal 14 9 4" xfId="119"/>
    <cellStyle name="Normal 14 9 4 2" xfId="120"/>
    <cellStyle name="Normal 14 9 5" xfId="121"/>
    <cellStyle name="Normal 14 9 5 2" xfId="122"/>
    <cellStyle name="Normal 14 9 6" xfId="123"/>
    <cellStyle name="Normal 15" xfId="124"/>
    <cellStyle name="Normal 15 10" xfId="125"/>
    <cellStyle name="Normal 15 2" xfId="126"/>
    <cellStyle name="Normal 15 3" xfId="127"/>
    <cellStyle name="Normal 15 4" xfId="128"/>
    <cellStyle name="Normal 15 5" xfId="129"/>
    <cellStyle name="Normal 15 6" xfId="130"/>
    <cellStyle name="Normal 15 7" xfId="131"/>
    <cellStyle name="Normal 15 8" xfId="132"/>
    <cellStyle name="Normal 15 9" xfId="133"/>
    <cellStyle name="Normal 16" xfId="134"/>
    <cellStyle name="Normal 17" xfId="135"/>
    <cellStyle name="Normal 18" xfId="136"/>
    <cellStyle name="Normal 19" xfId="137"/>
    <cellStyle name="Normal 19 2" xfId="138"/>
    <cellStyle name="Normal 19 2 2" xfId="139"/>
    <cellStyle name="Normal 2" xfId="2"/>
    <cellStyle name="Normal 2 10" xfId="140"/>
    <cellStyle name="Normal 2 11" xfId="141"/>
    <cellStyle name="Normal 2 12" xfId="142"/>
    <cellStyle name="Normal 2 13" xfId="143"/>
    <cellStyle name="Normal 2 14" xfId="144"/>
    <cellStyle name="Normal 2 15" xfId="145"/>
    <cellStyle name="Normal 2 16" xfId="146"/>
    <cellStyle name="Normal 2 17" xfId="147"/>
    <cellStyle name="Normal 2 2" xfId="148"/>
    <cellStyle name="Normal 2 3" xfId="149"/>
    <cellStyle name="Normal 2 4" xfId="150"/>
    <cellStyle name="Normal 2 5" xfId="151"/>
    <cellStyle name="Normal 2 6" xfId="152"/>
    <cellStyle name="Normal 2 7" xfId="153"/>
    <cellStyle name="Normal 2 8" xfId="154"/>
    <cellStyle name="Normal 2 9" xfId="155"/>
    <cellStyle name="Normal 2_ფორმა N5" xfId="156"/>
    <cellStyle name="Normal 20" xfId="157"/>
    <cellStyle name="Normal 21" xfId="158"/>
    <cellStyle name="Normal 21 2" xfId="159"/>
    <cellStyle name="Normal 22" xfId="160"/>
    <cellStyle name="Normal 23" xfId="161"/>
    <cellStyle name="Normal 24" xfId="162"/>
    <cellStyle name="Normal 25" xfId="163"/>
    <cellStyle name="Normal 26" xfId="164"/>
    <cellStyle name="Normal 27" xfId="165"/>
    <cellStyle name="Normal 28" xfId="166"/>
    <cellStyle name="Normal 29" xfId="167"/>
    <cellStyle name="Normal 3" xfId="3"/>
    <cellStyle name="Normal 30" xfId="168"/>
    <cellStyle name="Normal 31" xfId="169"/>
    <cellStyle name="Normal 32" xfId="170"/>
    <cellStyle name="Normal 33" xfId="171"/>
    <cellStyle name="Normal 4" xfId="4"/>
    <cellStyle name="Normal 4 10" xfId="172"/>
    <cellStyle name="Normal 4 10 2" xfId="173"/>
    <cellStyle name="Normal 4 11" xfId="174"/>
    <cellStyle name="Normal 4 12" xfId="175"/>
    <cellStyle name="Normal 4 13" xfId="176"/>
    <cellStyle name="Normal 4 14" xfId="177"/>
    <cellStyle name="Normal 4 15" xfId="178"/>
    <cellStyle name="Normal 4 16" xfId="179"/>
    <cellStyle name="Normal 4 17" xfId="180"/>
    <cellStyle name="Normal 4 18" xfId="181"/>
    <cellStyle name="Normal 4 19" xfId="182"/>
    <cellStyle name="Normal 4 2" xfId="15"/>
    <cellStyle name="Normal 4 2 2" xfId="183"/>
    <cellStyle name="Normal 4 2 2 2" xfId="184"/>
    <cellStyle name="Normal 4 2 2 3" xfId="185"/>
    <cellStyle name="Normal 4 2 2 4" xfId="186"/>
    <cellStyle name="Normal 4 2 2 5" xfId="187"/>
    <cellStyle name="Normal 4 2 2_ფორმა N5" xfId="188"/>
    <cellStyle name="Normal 4 2 3" xfId="189"/>
    <cellStyle name="Normal 4 2 4" xfId="190"/>
    <cellStyle name="Normal 4 2 5" xfId="191"/>
    <cellStyle name="Normal 4 2 6" xfId="192"/>
    <cellStyle name="Normal 4 2 7" xfId="193"/>
    <cellStyle name="Normal 4 2 8" xfId="194"/>
    <cellStyle name="Normal 4 2_ფორმა N5" xfId="195"/>
    <cellStyle name="Normal 4 20" xfId="196"/>
    <cellStyle name="Normal 4 21" xfId="197"/>
    <cellStyle name="Normal 4 22" xfId="198"/>
    <cellStyle name="Normal 4 23" xfId="199"/>
    <cellStyle name="Normal 4 24" xfId="200"/>
    <cellStyle name="Normal 4 25" xfId="201"/>
    <cellStyle name="Normal 4 26" xfId="202"/>
    <cellStyle name="Normal 4 3" xfId="203"/>
    <cellStyle name="Normal 4 3 2" xfId="204"/>
    <cellStyle name="Normal 4 3 3" xfId="205"/>
    <cellStyle name="Normal 4 3 4" xfId="206"/>
    <cellStyle name="Normal 4 3_ფორმა N5" xfId="207"/>
    <cellStyle name="Normal 4 4" xfId="208"/>
    <cellStyle name="Normal 4 4 2" xfId="209"/>
    <cellStyle name="Normal 4 4 2 2" xfId="210"/>
    <cellStyle name="Normal 4 4 2 3" xfId="211"/>
    <cellStyle name="Normal 4 4 2 4" xfId="212"/>
    <cellStyle name="Normal 4 4 2 5" xfId="213"/>
    <cellStyle name="Normal 4 4 2_ფორმა N5" xfId="214"/>
    <cellStyle name="Normal 4 4 3" xfId="215"/>
    <cellStyle name="Normal 4 4 4" xfId="216"/>
    <cellStyle name="Normal 4 4 5" xfId="217"/>
    <cellStyle name="Normal 4 4 6" xfId="218"/>
    <cellStyle name="Normal 4 4_ფორმა N5" xfId="219"/>
    <cellStyle name="Normal 4 5" xfId="220"/>
    <cellStyle name="Normal 4 5 2" xfId="221"/>
    <cellStyle name="Normal 4 5 3" xfId="222"/>
    <cellStyle name="Normal 4 5 4" xfId="223"/>
    <cellStyle name="Normal 4 5_ფორმა N5" xfId="224"/>
    <cellStyle name="Normal 4 6" xfId="225"/>
    <cellStyle name="Normal 4 7" xfId="226"/>
    <cellStyle name="Normal 4 8" xfId="227"/>
    <cellStyle name="Normal 4 9" xfId="228"/>
    <cellStyle name="Normal 4 9 2" xfId="229"/>
    <cellStyle name="Normal 4 9_ფორმა N5" xfId="230"/>
    <cellStyle name="Normal 4_ფორმა N 8.1" xfId="231"/>
    <cellStyle name="Normal 5" xfId="5"/>
    <cellStyle name="Normal 5 10" xfId="232"/>
    <cellStyle name="Normal 5 11" xfId="233"/>
    <cellStyle name="Normal 5 12" xfId="234"/>
    <cellStyle name="Normal 5 13" xfId="235"/>
    <cellStyle name="Normal 5 14" xfId="236"/>
    <cellStyle name="Normal 5 15" xfId="237"/>
    <cellStyle name="Normal 5 16" xfId="238"/>
    <cellStyle name="Normal 5 17" xfId="239"/>
    <cellStyle name="Normal 5 18" xfId="240"/>
    <cellStyle name="Normal 5 19" xfId="241"/>
    <cellStyle name="Normal 5 2" xfId="6"/>
    <cellStyle name="Normal 5 2 10" xfId="242"/>
    <cellStyle name="Normal 5 2 11" xfId="243"/>
    <cellStyle name="Normal 5 2 12" xfId="244"/>
    <cellStyle name="Normal 5 2 13" xfId="245"/>
    <cellStyle name="Normal 5 2 14" xfId="246"/>
    <cellStyle name="Normal 5 2 15" xfId="247"/>
    <cellStyle name="Normal 5 2 16" xfId="248"/>
    <cellStyle name="Normal 5 2 17" xfId="249"/>
    <cellStyle name="Normal 5 2 18" xfId="250"/>
    <cellStyle name="Normal 5 2 19" xfId="251"/>
    <cellStyle name="Normal 5 2 2" xfId="7"/>
    <cellStyle name="Normal 5 2 2 10" xfId="252"/>
    <cellStyle name="Normal 5 2 2 11" xfId="253"/>
    <cellStyle name="Normal 5 2 2 12" xfId="254"/>
    <cellStyle name="Normal 5 2 2 13" xfId="255"/>
    <cellStyle name="Normal 5 2 2 14" xfId="256"/>
    <cellStyle name="Normal 5 2 2 15" xfId="257"/>
    <cellStyle name="Normal 5 2 2 16" xfId="258"/>
    <cellStyle name="Normal 5 2 2 17" xfId="259"/>
    <cellStyle name="Normal 5 2 2 18" xfId="260"/>
    <cellStyle name="Normal 5 2 2 19" xfId="261"/>
    <cellStyle name="Normal 5 2 2 2" xfId="14"/>
    <cellStyle name="Normal 5 2 2 2 2" xfId="262"/>
    <cellStyle name="Normal 5 2 2 20" xfId="263"/>
    <cellStyle name="Normal 5 2 2 3" xfId="264"/>
    <cellStyle name="Normal 5 2 2 4" xfId="265"/>
    <cellStyle name="Normal 5 2 2 5" xfId="266"/>
    <cellStyle name="Normal 5 2 2 6" xfId="267"/>
    <cellStyle name="Normal 5 2 2 7" xfId="268"/>
    <cellStyle name="Normal 5 2 2 8" xfId="269"/>
    <cellStyle name="Normal 5 2 2 9" xfId="270"/>
    <cellStyle name="Normal 5 2 2_ფორმა N5" xfId="271"/>
    <cellStyle name="Normal 5 2 20" xfId="272"/>
    <cellStyle name="Normal 5 2 21" xfId="273"/>
    <cellStyle name="Normal 5 2 22" xfId="274"/>
    <cellStyle name="Normal 5 2 3" xfId="8"/>
    <cellStyle name="Normal 5 2 3 2" xfId="11"/>
    <cellStyle name="Normal 5 2 3 2 2" xfId="275"/>
    <cellStyle name="Normal 5 2 3 3" xfId="276"/>
    <cellStyle name="Normal 5 2 3 4" xfId="277"/>
    <cellStyle name="Normal 5 2 3 5" xfId="278"/>
    <cellStyle name="Normal 5 2 3_ფორმა N5" xfId="279"/>
    <cellStyle name="Normal 5 2 4" xfId="280"/>
    <cellStyle name="Normal 5 2 5" xfId="281"/>
    <cellStyle name="Normal 5 2 6" xfId="282"/>
    <cellStyle name="Normal 5 2 7" xfId="283"/>
    <cellStyle name="Normal 5 2 8" xfId="284"/>
    <cellStyle name="Normal 5 2 9" xfId="285"/>
    <cellStyle name="Normal 5 2_ფორმა N 8.1" xfId="286"/>
    <cellStyle name="Normal 5 20" xfId="287"/>
    <cellStyle name="Normal 5 21" xfId="288"/>
    <cellStyle name="Normal 5 22" xfId="289"/>
    <cellStyle name="Normal 5 23" xfId="290"/>
    <cellStyle name="Normal 5 24" xfId="291"/>
    <cellStyle name="Normal 5 25" xfId="292"/>
    <cellStyle name="Normal 5 26" xfId="293"/>
    <cellStyle name="Normal 5 3" xfId="9"/>
    <cellStyle name="Normal 5 3 2" xfId="10"/>
    <cellStyle name="Normal 5 3 2 2" xfId="294"/>
    <cellStyle name="Normal 5 3 2 2 2" xfId="295"/>
    <cellStyle name="Normal 5 3 3" xfId="296"/>
    <cellStyle name="Normal 5 3 3 2" xfId="297"/>
    <cellStyle name="Normal 5 3 4" xfId="298"/>
    <cellStyle name="Normal 5 3 5" xfId="299"/>
    <cellStyle name="Normal 5 3_ფორმა N5" xfId="300"/>
    <cellStyle name="Normal 5 4" xfId="301"/>
    <cellStyle name="Normal 5 4 2" xfId="302"/>
    <cellStyle name="Normal 5 4 3" xfId="303"/>
    <cellStyle name="Normal 5 4 4" xfId="304"/>
    <cellStyle name="Normal 5 4_ფორმა N5" xfId="305"/>
    <cellStyle name="Normal 5 5" xfId="306"/>
    <cellStyle name="Normal 5 6" xfId="307"/>
    <cellStyle name="Normal 5 7" xfId="308"/>
    <cellStyle name="Normal 5 8" xfId="309"/>
    <cellStyle name="Normal 5 9" xfId="310"/>
    <cellStyle name="Normal 5_ფორმა N 8.1" xfId="311"/>
    <cellStyle name="Normal 6" xfId="12"/>
    <cellStyle name="Normal 6 2" xfId="312"/>
    <cellStyle name="Normal 6 3" xfId="313"/>
    <cellStyle name="Normal 6 4" xfId="314"/>
    <cellStyle name="Normal 6 5" xfId="315"/>
    <cellStyle name="Normal 6 6" xfId="316"/>
    <cellStyle name="Normal 6 7" xfId="317"/>
    <cellStyle name="Normal 7" xfId="13"/>
    <cellStyle name="Normal 7 2" xfId="318"/>
    <cellStyle name="Normal 7 3" xfId="319"/>
    <cellStyle name="Normal 7 4" xfId="320"/>
    <cellStyle name="Normal 7 5" xfId="321"/>
    <cellStyle name="Normal 8" xfId="322"/>
    <cellStyle name="Normal 8 2" xfId="323"/>
    <cellStyle name="Normal 8 3" xfId="324"/>
    <cellStyle name="Normal 8 4" xfId="325"/>
    <cellStyle name="Normal 8 5" xfId="326"/>
    <cellStyle name="Normal 8 6" xfId="327"/>
    <cellStyle name="Normal 9" xfId="328"/>
    <cellStyle name="Normal 9 2" xfId="329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485775" y="62579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3229500" y="6267450"/>
          <a:ext cx="16208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171450</xdr:rowOff>
    </xdr:from>
    <xdr:to>
      <xdr:col>1</xdr:col>
      <xdr:colOff>1495425</xdr:colOff>
      <xdr:row>29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29</xdr:row>
      <xdr:rowOff>180975</xdr:rowOff>
    </xdr:from>
    <xdr:to>
      <xdr:col>2</xdr:col>
      <xdr:colOff>554556</xdr:colOff>
      <xdr:row>29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55</xdr:row>
      <xdr:rowOff>171450</xdr:rowOff>
    </xdr:from>
    <xdr:to>
      <xdr:col>2</xdr:col>
      <xdr:colOff>1495425</xdr:colOff>
      <xdr:row>55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171450</xdr:rowOff>
    </xdr:from>
    <xdr:to>
      <xdr:col>1</xdr:col>
      <xdr:colOff>1495425</xdr:colOff>
      <xdr:row>26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26</xdr:row>
      <xdr:rowOff>180975</xdr:rowOff>
    </xdr:from>
    <xdr:to>
      <xdr:col>6</xdr:col>
      <xdr:colOff>219075</xdr:colOff>
      <xdr:row>26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%20Compi/Desktop/UNM%202018%20Anual/cliuri_deklaraciis_formebi%20_01.01.-%20%20%2031.12.2017%20UN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%20Compi/Desktop/UNM%202018%20Anual/cliuri_deklaraciis_formebi-01.01.-31.12.2018-UNM%20-&#4306;&#4304;&#4307;&#4304;&#4321;&#4304;&#4306;&#4310;&#4304;&#4309;&#4316;&#43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4.5"/>
      <sheetName val="ფორმა N5"/>
      <sheetName val="ფორმა N5.1"/>
      <sheetName val="ფორმა 5.2"/>
      <sheetName val="ფორმა N5.3 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4.5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>
        <row r="5">
          <cell r="A5" t="str">
            <v>მპგ „ერთიანი ნაციონალური მოძრაობა“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showGridLines="0" topLeftCell="A13" zoomScale="80" zoomScaleNormal="80" zoomScaleSheetLayoutView="80" workbookViewId="0">
      <selection activeCell="E10" sqref="E10"/>
    </sheetView>
  </sheetViews>
  <sheetFormatPr defaultRowHeight="15" x14ac:dyDescent="0.2"/>
  <cols>
    <col min="1" max="1" width="6.28515625" style="240" bestFit="1" customWidth="1"/>
    <col min="2" max="2" width="13.140625" style="240" customWidth="1"/>
    <col min="3" max="3" width="17.85546875" style="240" customWidth="1"/>
    <col min="4" max="4" width="15.140625" style="240" customWidth="1"/>
    <col min="5" max="5" width="24.5703125" style="240" customWidth="1"/>
    <col min="6" max="8" width="19.140625" style="241" customWidth="1"/>
    <col min="9" max="11" width="20.42578125" style="240" customWidth="1"/>
    <col min="12" max="12" width="21.85546875" style="240" customWidth="1"/>
    <col min="13" max="16384" width="9.140625" style="240"/>
  </cols>
  <sheetData>
    <row r="1" spans="1:12" s="251" customFormat="1" x14ac:dyDescent="0.2">
      <c r="A1" s="313" t="s">
        <v>289</v>
      </c>
      <c r="B1" s="302"/>
      <c r="C1" s="302"/>
      <c r="D1" s="302"/>
      <c r="E1" s="303"/>
      <c r="F1" s="297"/>
      <c r="G1" s="303"/>
      <c r="H1" s="312"/>
      <c r="I1" s="302"/>
      <c r="J1" s="303"/>
      <c r="K1" s="303"/>
      <c r="L1" s="311" t="s">
        <v>97</v>
      </c>
    </row>
    <row r="2" spans="1:12" s="251" customFormat="1" x14ac:dyDescent="0.2">
      <c r="A2" s="310" t="s">
        <v>128</v>
      </c>
      <c r="B2" s="302"/>
      <c r="C2" s="302"/>
      <c r="D2" s="302"/>
      <c r="E2" s="303"/>
      <c r="F2" s="297"/>
      <c r="G2" s="303"/>
      <c r="H2" s="309"/>
      <c r="I2" s="302"/>
      <c r="J2" s="303"/>
      <c r="K2" s="303"/>
      <c r="L2" s="364" t="s">
        <v>518</v>
      </c>
    </row>
    <row r="3" spans="1:12" s="251" customFormat="1" x14ac:dyDescent="0.2">
      <c r="A3" s="308"/>
      <c r="B3" s="302"/>
      <c r="C3" s="307"/>
      <c r="D3" s="306"/>
      <c r="E3" s="303"/>
      <c r="F3" s="305"/>
      <c r="G3" s="303"/>
      <c r="H3" s="303"/>
      <c r="I3" s="297"/>
      <c r="J3" s="302"/>
      <c r="K3" s="302"/>
      <c r="L3" s="301"/>
    </row>
    <row r="4" spans="1:12" s="251" customFormat="1" x14ac:dyDescent="0.2">
      <c r="A4" s="329" t="s">
        <v>257</v>
      </c>
      <c r="B4" s="297"/>
      <c r="C4" s="297"/>
      <c r="D4" s="337"/>
      <c r="E4" s="338"/>
      <c r="F4" s="304"/>
      <c r="G4" s="303"/>
      <c r="H4" s="339"/>
      <c r="I4" s="338"/>
      <c r="J4" s="302"/>
      <c r="K4" s="303"/>
      <c r="L4" s="301"/>
    </row>
    <row r="5" spans="1:12" s="251" customFormat="1" ht="15.75" thickBot="1" x14ac:dyDescent="0.25">
      <c r="A5" s="394" t="s">
        <v>477</v>
      </c>
      <c r="B5" s="395"/>
      <c r="C5" s="396"/>
      <c r="D5" s="397"/>
      <c r="E5" s="303"/>
      <c r="F5" s="304"/>
      <c r="G5" s="304"/>
      <c r="H5" s="304"/>
      <c r="I5" s="303"/>
      <c r="J5" s="302"/>
      <c r="K5" s="302"/>
      <c r="L5" s="301"/>
    </row>
    <row r="6" spans="1:12" ht="15.75" thickBot="1" x14ac:dyDescent="0.25">
      <c r="A6" s="300"/>
      <c r="B6" s="299"/>
      <c r="C6" s="298"/>
      <c r="D6" s="298"/>
      <c r="E6" s="298"/>
      <c r="F6" s="297"/>
      <c r="G6" s="297"/>
      <c r="H6" s="297"/>
      <c r="I6" s="499" t="s">
        <v>405</v>
      </c>
      <c r="J6" s="500"/>
      <c r="K6" s="501"/>
      <c r="L6" s="296"/>
    </row>
    <row r="7" spans="1:12" s="284" customFormat="1" ht="51.75" thickBot="1" x14ac:dyDescent="0.25">
      <c r="A7" s="295" t="s">
        <v>64</v>
      </c>
      <c r="B7" s="294" t="s">
        <v>129</v>
      </c>
      <c r="C7" s="294" t="s">
        <v>404</v>
      </c>
      <c r="D7" s="293" t="s">
        <v>263</v>
      </c>
      <c r="E7" s="292" t="s">
        <v>403</v>
      </c>
      <c r="F7" s="291" t="s">
        <v>402</v>
      </c>
      <c r="G7" s="290" t="s">
        <v>216</v>
      </c>
      <c r="H7" s="289" t="s">
        <v>213</v>
      </c>
      <c r="I7" s="288" t="s">
        <v>401</v>
      </c>
      <c r="J7" s="287" t="s">
        <v>260</v>
      </c>
      <c r="K7" s="286" t="s">
        <v>217</v>
      </c>
      <c r="L7" s="285" t="s">
        <v>218</v>
      </c>
    </row>
    <row r="8" spans="1:12" s="278" customFormat="1" ht="15.75" thickBot="1" x14ac:dyDescent="0.25">
      <c r="A8" s="282">
        <v>1</v>
      </c>
      <c r="B8" s="281">
        <v>2</v>
      </c>
      <c r="C8" s="283">
        <v>3</v>
      </c>
      <c r="D8" s="283">
        <v>4</v>
      </c>
      <c r="E8" s="282">
        <v>5</v>
      </c>
      <c r="F8" s="281">
        <v>6</v>
      </c>
      <c r="G8" s="283">
        <v>7</v>
      </c>
      <c r="H8" s="281">
        <v>8</v>
      </c>
      <c r="I8" s="282">
        <v>9</v>
      </c>
      <c r="J8" s="281">
        <v>10</v>
      </c>
      <c r="K8" s="280">
        <v>11</v>
      </c>
      <c r="L8" s="279">
        <v>12</v>
      </c>
    </row>
    <row r="9" spans="1:12" ht="25.5" x14ac:dyDescent="0.2">
      <c r="A9" s="277">
        <v>1</v>
      </c>
      <c r="B9" s="271" t="s">
        <v>519</v>
      </c>
      <c r="C9" s="270" t="s">
        <v>520</v>
      </c>
      <c r="D9" s="276">
        <v>50</v>
      </c>
      <c r="E9" s="275" t="s">
        <v>521</v>
      </c>
      <c r="F9" s="267" t="s">
        <v>522</v>
      </c>
      <c r="G9" s="274" t="s">
        <v>523</v>
      </c>
      <c r="H9" s="274" t="s">
        <v>524</v>
      </c>
      <c r="I9" s="452"/>
      <c r="J9" s="453"/>
      <c r="K9" s="454"/>
      <c r="L9" s="273"/>
    </row>
    <row r="10" spans="1:12" ht="51" x14ac:dyDescent="0.2">
      <c r="A10" s="272">
        <v>2</v>
      </c>
      <c r="B10" s="271" t="s">
        <v>525</v>
      </c>
      <c r="C10" s="270" t="s">
        <v>526</v>
      </c>
      <c r="D10" s="269">
        <v>1350</v>
      </c>
      <c r="E10" s="268" t="s">
        <v>527</v>
      </c>
      <c r="F10" s="267" t="s">
        <v>528</v>
      </c>
      <c r="G10" s="267"/>
      <c r="H10" s="267"/>
      <c r="I10" s="266" t="s">
        <v>529</v>
      </c>
      <c r="J10" s="265" t="s">
        <v>530</v>
      </c>
      <c r="K10" s="455" t="s">
        <v>531</v>
      </c>
      <c r="L10" s="263"/>
    </row>
    <row r="11" spans="1:12" ht="25.5" x14ac:dyDescent="0.2">
      <c r="A11" s="272">
        <v>3</v>
      </c>
      <c r="B11" s="271" t="s">
        <v>532</v>
      </c>
      <c r="C11" s="270" t="s">
        <v>520</v>
      </c>
      <c r="D11" s="269">
        <v>450</v>
      </c>
      <c r="E11" s="268" t="s">
        <v>533</v>
      </c>
      <c r="F11" s="304" t="s">
        <v>534</v>
      </c>
      <c r="G11" s="267" t="s">
        <v>535</v>
      </c>
      <c r="H11" s="267" t="s">
        <v>536</v>
      </c>
      <c r="I11" s="266"/>
      <c r="J11" s="265"/>
      <c r="K11" s="264"/>
      <c r="L11" s="263"/>
    </row>
    <row r="12" spans="1:12" ht="25.5" x14ac:dyDescent="0.2">
      <c r="A12" s="272">
        <v>4</v>
      </c>
      <c r="B12" s="451">
        <v>43585</v>
      </c>
      <c r="C12" s="270" t="s">
        <v>520</v>
      </c>
      <c r="D12" s="269">
        <v>100</v>
      </c>
      <c r="E12" s="268" t="s">
        <v>537</v>
      </c>
      <c r="F12" s="267" t="s">
        <v>538</v>
      </c>
      <c r="G12" s="267" t="s">
        <v>539</v>
      </c>
      <c r="H12" s="267" t="s">
        <v>524</v>
      </c>
      <c r="I12" s="266"/>
      <c r="J12" s="265"/>
      <c r="K12" s="264"/>
      <c r="L12" s="263"/>
    </row>
    <row r="13" spans="1:12" ht="15.75" thickBot="1" x14ac:dyDescent="0.25">
      <c r="A13" s="262" t="s">
        <v>259</v>
      </c>
      <c r="B13" s="261"/>
      <c r="C13" s="260"/>
      <c r="D13" s="259"/>
      <c r="E13" s="258"/>
      <c r="F13" s="257"/>
      <c r="G13" s="257"/>
      <c r="H13" s="257"/>
      <c r="I13" s="256"/>
      <c r="J13" s="255"/>
      <c r="K13" s="254"/>
      <c r="L13" s="253"/>
    </row>
    <row r="14" spans="1:12" x14ac:dyDescent="0.2">
      <c r="A14" s="243"/>
      <c r="B14" s="244"/>
      <c r="C14" s="243"/>
      <c r="D14" s="244"/>
      <c r="E14" s="243"/>
      <c r="F14" s="244"/>
      <c r="G14" s="243"/>
      <c r="H14" s="244"/>
      <c r="I14" s="243"/>
      <c r="J14" s="244"/>
      <c r="K14" s="243"/>
      <c r="L14" s="244"/>
    </row>
    <row r="15" spans="1:12" x14ac:dyDescent="0.2">
      <c r="A15" s="243"/>
      <c r="B15" s="250"/>
      <c r="C15" s="243"/>
      <c r="D15" s="250"/>
      <c r="E15" s="243"/>
      <c r="F15" s="250"/>
      <c r="G15" s="243"/>
      <c r="H15" s="250"/>
      <c r="I15" s="243"/>
      <c r="J15" s="250"/>
      <c r="K15" s="243"/>
      <c r="L15" s="250"/>
    </row>
    <row r="16" spans="1:12" s="251" customFormat="1" x14ac:dyDescent="0.2">
      <c r="A16" s="498" t="s">
        <v>375</v>
      </c>
      <c r="B16" s="498"/>
      <c r="C16" s="498"/>
      <c r="D16" s="498"/>
      <c r="E16" s="498"/>
      <c r="F16" s="498"/>
      <c r="G16" s="498"/>
      <c r="H16" s="498"/>
      <c r="I16" s="498"/>
      <c r="J16" s="498"/>
      <c r="K16" s="498"/>
      <c r="L16" s="498"/>
    </row>
    <row r="17" spans="1:12" s="252" customFormat="1" ht="12.75" x14ac:dyDescent="0.2">
      <c r="A17" s="498" t="s">
        <v>400</v>
      </c>
      <c r="B17" s="498"/>
      <c r="C17" s="498"/>
      <c r="D17" s="498"/>
      <c r="E17" s="498"/>
      <c r="F17" s="498"/>
      <c r="G17" s="498"/>
      <c r="H17" s="498"/>
      <c r="I17" s="498"/>
      <c r="J17" s="498"/>
      <c r="K17" s="498"/>
      <c r="L17" s="498"/>
    </row>
    <row r="18" spans="1:12" s="252" customFormat="1" ht="12.75" x14ac:dyDescent="0.2">
      <c r="A18" s="498"/>
      <c r="B18" s="498"/>
      <c r="C18" s="498"/>
      <c r="D18" s="498"/>
      <c r="E18" s="498"/>
      <c r="F18" s="498"/>
      <c r="G18" s="498"/>
      <c r="H18" s="498"/>
      <c r="I18" s="498"/>
      <c r="J18" s="498"/>
      <c r="K18" s="498"/>
      <c r="L18" s="498"/>
    </row>
    <row r="19" spans="1:12" s="251" customFormat="1" x14ac:dyDescent="0.2">
      <c r="A19" s="498" t="s">
        <v>399</v>
      </c>
      <c r="B19" s="498"/>
      <c r="C19" s="498"/>
      <c r="D19" s="498"/>
      <c r="E19" s="498"/>
      <c r="F19" s="498"/>
      <c r="G19" s="498"/>
      <c r="H19" s="498"/>
      <c r="I19" s="498"/>
      <c r="J19" s="498"/>
      <c r="K19" s="498"/>
      <c r="L19" s="498"/>
    </row>
    <row r="20" spans="1:12" s="251" customFormat="1" x14ac:dyDescent="0.2">
      <c r="A20" s="498"/>
      <c r="B20" s="498"/>
      <c r="C20" s="498"/>
      <c r="D20" s="498"/>
      <c r="E20" s="498"/>
      <c r="F20" s="498"/>
      <c r="G20" s="498"/>
      <c r="H20" s="498"/>
      <c r="I20" s="498"/>
      <c r="J20" s="498"/>
      <c r="K20" s="498"/>
      <c r="L20" s="498"/>
    </row>
    <row r="21" spans="1:12" s="251" customFormat="1" x14ac:dyDescent="0.2">
      <c r="A21" s="498" t="s">
        <v>398</v>
      </c>
      <c r="B21" s="498"/>
      <c r="C21" s="498"/>
      <c r="D21" s="498"/>
      <c r="E21" s="498"/>
      <c r="F21" s="498"/>
      <c r="G21" s="498"/>
      <c r="H21" s="498"/>
      <c r="I21" s="498"/>
      <c r="J21" s="498"/>
      <c r="K21" s="498"/>
      <c r="L21" s="498"/>
    </row>
    <row r="22" spans="1:12" s="251" customFormat="1" x14ac:dyDescent="0.2">
      <c r="A22" s="243"/>
      <c r="B22" s="244"/>
      <c r="C22" s="243"/>
      <c r="D22" s="244"/>
      <c r="E22" s="243"/>
      <c r="F22" s="244"/>
      <c r="G22" s="243"/>
      <c r="H22" s="244"/>
      <c r="I22" s="243"/>
      <c r="J22" s="244"/>
      <c r="K22" s="243"/>
      <c r="L22" s="244"/>
    </row>
    <row r="23" spans="1:12" s="251" customFormat="1" x14ac:dyDescent="0.2">
      <c r="A23" s="243"/>
      <c r="B23" s="250"/>
      <c r="C23" s="243"/>
      <c r="D23" s="250"/>
      <c r="E23" s="243"/>
      <c r="F23" s="250"/>
      <c r="G23" s="243"/>
      <c r="H23" s="250"/>
      <c r="I23" s="243"/>
      <c r="J23" s="250"/>
      <c r="K23" s="243"/>
      <c r="L23" s="250"/>
    </row>
    <row r="24" spans="1:12" s="251" customFormat="1" x14ac:dyDescent="0.2">
      <c r="A24" s="243"/>
      <c r="B24" s="244"/>
      <c r="C24" s="243"/>
      <c r="D24" s="244"/>
      <c r="E24" s="243"/>
      <c r="F24" s="244"/>
      <c r="G24" s="243"/>
      <c r="H24" s="244"/>
      <c r="I24" s="243"/>
      <c r="J24" s="244"/>
      <c r="K24" s="243"/>
      <c r="L24" s="244"/>
    </row>
    <row r="25" spans="1:12" x14ac:dyDescent="0.2">
      <c r="A25" s="243"/>
      <c r="B25" s="250"/>
      <c r="C25" s="243"/>
      <c r="D25" s="250"/>
      <c r="E25" s="243"/>
      <c r="F25" s="250"/>
      <c r="G25" s="243"/>
      <c r="H25" s="250"/>
      <c r="I25" s="243"/>
      <c r="J25" s="250"/>
      <c r="K25" s="243"/>
      <c r="L25" s="250"/>
    </row>
    <row r="26" spans="1:12" s="245" customFormat="1" x14ac:dyDescent="0.2">
      <c r="A26" s="504" t="s">
        <v>96</v>
      </c>
      <c r="B26" s="504"/>
      <c r="C26" s="244"/>
      <c r="D26" s="243"/>
      <c r="E26" s="244"/>
      <c r="F26" s="244"/>
      <c r="G26" s="243"/>
      <c r="H26" s="244"/>
      <c r="I26" s="244"/>
      <c r="J26" s="243"/>
      <c r="K26" s="244"/>
      <c r="L26" s="243"/>
    </row>
    <row r="27" spans="1:12" s="245" customFormat="1" x14ac:dyDescent="0.2">
      <c r="A27" s="244"/>
      <c r="B27" s="243"/>
      <c r="C27" s="248"/>
      <c r="D27" s="249"/>
      <c r="E27" s="248"/>
      <c r="F27" s="244"/>
      <c r="G27" s="243"/>
      <c r="H27" s="247"/>
      <c r="I27" s="244"/>
      <c r="J27" s="243"/>
      <c r="K27" s="244"/>
      <c r="L27" s="243"/>
    </row>
    <row r="28" spans="1:12" s="245" customFormat="1" ht="15" customHeight="1" x14ac:dyDescent="0.2">
      <c r="A28" s="244"/>
      <c r="B28" s="243"/>
      <c r="C28" s="497" t="s">
        <v>251</v>
      </c>
      <c r="D28" s="497"/>
      <c r="E28" s="497"/>
      <c r="F28" s="244"/>
      <c r="G28" s="243"/>
      <c r="H28" s="502" t="s">
        <v>397</v>
      </c>
      <c r="I28" s="246"/>
      <c r="J28" s="243"/>
      <c r="K28" s="244"/>
      <c r="L28" s="243"/>
    </row>
    <row r="29" spans="1:12" s="245" customFormat="1" x14ac:dyDescent="0.2">
      <c r="A29" s="244"/>
      <c r="B29" s="243"/>
      <c r="C29" s="244"/>
      <c r="D29" s="243"/>
      <c r="E29" s="244"/>
      <c r="F29" s="244"/>
      <c r="G29" s="243"/>
      <c r="H29" s="503"/>
      <c r="I29" s="246"/>
      <c r="J29" s="243"/>
      <c r="K29" s="244"/>
      <c r="L29" s="243"/>
    </row>
    <row r="30" spans="1:12" s="242" customFormat="1" x14ac:dyDescent="0.2">
      <c r="A30" s="244"/>
      <c r="B30" s="243"/>
      <c r="C30" s="497" t="s">
        <v>127</v>
      </c>
      <c r="D30" s="497"/>
      <c r="E30" s="497"/>
      <c r="F30" s="244"/>
      <c r="G30" s="243"/>
      <c r="H30" s="244"/>
      <c r="I30" s="244"/>
      <c r="J30" s="243"/>
      <c r="K30" s="244"/>
      <c r="L30" s="243"/>
    </row>
    <row r="31" spans="1:12" s="242" customFormat="1" x14ac:dyDescent="0.2">
      <c r="E31" s="240"/>
    </row>
    <row r="32" spans="1:12" s="242" customFormat="1" x14ac:dyDescent="0.2">
      <c r="E32" s="240"/>
    </row>
    <row r="33" spans="5:5" s="242" customFormat="1" ht="409.6" x14ac:dyDescent="0.25">
      <c r="E33" s="240"/>
    </row>
    <row r="34" spans="5:5" s="242" customFormat="1" ht="409.6" x14ac:dyDescent="0.25">
      <c r="E34" s="240"/>
    </row>
    <row r="35" spans="5:5" s="242" customFormat="1" ht="409.6" x14ac:dyDescent="0.25"/>
  </sheetData>
  <mergeCells count="9">
    <mergeCell ref="C30:E30"/>
    <mergeCell ref="A17:L18"/>
    <mergeCell ref="A19:L20"/>
    <mergeCell ref="A21:L21"/>
    <mergeCell ref="I6:K6"/>
    <mergeCell ref="H28:H29"/>
    <mergeCell ref="A26:B26"/>
    <mergeCell ref="A16:L16"/>
    <mergeCell ref="C28:E28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0 F12:F13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13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13"/>
  </dataValidations>
  <printOptions gridLines="1"/>
  <pageMargins left="0.11810804899387577" right="0.11810804899387577" top="0.354329615048119" bottom="0.354329615048119" header="0.31496062992125984" footer="0.31496062992125984"/>
  <pageSetup scale="6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zoomScale="80" zoomScaleSheetLayoutView="80" workbookViewId="0">
      <selection activeCell="Q22" sqref="Q22"/>
    </sheetView>
  </sheetViews>
  <sheetFormatPr defaultRowHeight="12.75" x14ac:dyDescent="0.2"/>
  <cols>
    <col min="1" max="1" width="5.42578125" style="169" customWidth="1"/>
    <col min="2" max="2" width="20" style="169" customWidth="1"/>
    <col min="3" max="3" width="27.5703125" style="169" customWidth="1"/>
    <col min="4" max="4" width="19.28515625" style="169" customWidth="1"/>
    <col min="5" max="5" width="16.85546875" style="169" customWidth="1"/>
    <col min="6" max="6" width="13.140625" style="169" customWidth="1"/>
    <col min="7" max="7" width="17" style="169" customWidth="1"/>
    <col min="8" max="8" width="13.7109375" style="169" customWidth="1"/>
    <col min="9" max="9" width="19.42578125" style="169" bestFit="1" customWidth="1"/>
    <col min="10" max="10" width="18.5703125" style="169" bestFit="1" customWidth="1"/>
    <col min="11" max="11" width="16.7109375" style="169" customWidth="1"/>
    <col min="12" max="12" width="17.7109375" style="169" customWidth="1"/>
    <col min="13" max="13" width="12.85546875" style="169" customWidth="1"/>
    <col min="14" max="16384" width="9.140625" style="169"/>
  </cols>
  <sheetData>
    <row r="2" spans="1:13" ht="15" x14ac:dyDescent="0.3">
      <c r="A2" s="512" t="s">
        <v>412</v>
      </c>
      <c r="B2" s="512"/>
      <c r="C2" s="512"/>
      <c r="D2" s="512"/>
      <c r="E2" s="512"/>
      <c r="F2" s="316"/>
      <c r="G2" s="69"/>
      <c r="H2" s="69"/>
      <c r="I2" s="69"/>
      <c r="J2" s="69"/>
      <c r="K2" s="238"/>
      <c r="L2" s="239"/>
      <c r="M2" s="239" t="s">
        <v>97</v>
      </c>
    </row>
    <row r="3" spans="1:13" ht="15" x14ac:dyDescent="0.3">
      <c r="A3" s="68" t="s">
        <v>128</v>
      </c>
      <c r="B3" s="68"/>
      <c r="C3" s="66"/>
      <c r="D3" s="69"/>
      <c r="E3" s="69"/>
      <c r="F3" s="69"/>
      <c r="G3" s="69"/>
      <c r="H3" s="69"/>
      <c r="I3" s="69"/>
      <c r="J3" s="69"/>
      <c r="K3" s="238"/>
      <c r="L3" s="510" t="str">
        <f>'ფორმა N1'!L2</f>
        <v>04/10/2019-04/30/2019</v>
      </c>
      <c r="M3" s="510"/>
    </row>
    <row r="4" spans="1:13" ht="15" x14ac:dyDescent="0.3">
      <c r="A4" s="68"/>
      <c r="B4" s="68"/>
      <c r="C4" s="68"/>
      <c r="D4" s="66"/>
      <c r="E4" s="66"/>
      <c r="F4" s="66"/>
      <c r="G4" s="66"/>
      <c r="H4" s="66"/>
      <c r="I4" s="66"/>
      <c r="J4" s="66"/>
      <c r="K4" s="238"/>
      <c r="L4" s="238"/>
      <c r="M4" s="238"/>
    </row>
    <row r="5" spans="1:13" ht="15" x14ac:dyDescent="0.3">
      <c r="A5" s="69" t="s">
        <v>257</v>
      </c>
      <c r="B5" s="69"/>
      <c r="C5" s="69"/>
      <c r="D5" s="69"/>
      <c r="E5" s="69"/>
      <c r="F5" s="69"/>
      <c r="G5" s="69"/>
      <c r="H5" s="69"/>
      <c r="I5" s="69"/>
      <c r="J5" s="69"/>
      <c r="K5" s="68"/>
      <c r="L5" s="68"/>
      <c r="M5" s="68"/>
    </row>
    <row r="6" spans="1:13" ht="15" x14ac:dyDescent="0.3">
      <c r="A6" s="72" t="str">
        <f>'ფორმა N1'!A5</f>
        <v>მპგ „ერთიანი ნაციონალური მოძრაობა“</v>
      </c>
      <c r="B6" s="72"/>
      <c r="C6" s="72"/>
      <c r="D6" s="72"/>
      <c r="E6" s="72"/>
      <c r="F6" s="72"/>
      <c r="G6" s="72"/>
      <c r="H6" s="72"/>
      <c r="I6" s="72"/>
      <c r="J6" s="72"/>
      <c r="K6" s="73"/>
      <c r="L6" s="73"/>
    </row>
    <row r="7" spans="1:13" ht="15" x14ac:dyDescent="0.3">
      <c r="A7" s="69"/>
      <c r="B7" s="69"/>
      <c r="C7" s="69"/>
      <c r="D7" s="69"/>
      <c r="E7" s="69"/>
      <c r="F7" s="69"/>
      <c r="G7" s="69"/>
      <c r="H7" s="69"/>
      <c r="I7" s="69"/>
      <c r="J7" s="69"/>
      <c r="K7" s="68"/>
      <c r="L7" s="68"/>
      <c r="M7" s="68"/>
    </row>
    <row r="8" spans="1:13" ht="15" x14ac:dyDescent="0.2">
      <c r="A8" s="237"/>
      <c r="B8" s="336"/>
      <c r="C8" s="237"/>
      <c r="D8" s="237"/>
      <c r="E8" s="237"/>
      <c r="F8" s="237"/>
      <c r="G8" s="237"/>
      <c r="H8" s="237"/>
      <c r="I8" s="237"/>
      <c r="J8" s="237"/>
      <c r="K8" s="70"/>
      <c r="L8" s="70"/>
      <c r="M8" s="70"/>
    </row>
    <row r="9" spans="1:13" ht="45" x14ac:dyDescent="0.2">
      <c r="A9" s="82" t="s">
        <v>64</v>
      </c>
      <c r="B9" s="82" t="s">
        <v>475</v>
      </c>
      <c r="C9" s="82" t="s">
        <v>413</v>
      </c>
      <c r="D9" s="82" t="s">
        <v>414</v>
      </c>
      <c r="E9" s="82" t="s">
        <v>415</v>
      </c>
      <c r="F9" s="82" t="s">
        <v>416</v>
      </c>
      <c r="G9" s="82" t="s">
        <v>417</v>
      </c>
      <c r="H9" s="82" t="s">
        <v>418</v>
      </c>
      <c r="I9" s="82" t="s">
        <v>419</v>
      </c>
      <c r="J9" s="82" t="s">
        <v>420</v>
      </c>
      <c r="K9" s="82" t="s">
        <v>421</v>
      </c>
      <c r="L9" s="82" t="s">
        <v>422</v>
      </c>
      <c r="M9" s="82" t="s">
        <v>299</v>
      </c>
    </row>
    <row r="10" spans="1:13" ht="15" x14ac:dyDescent="0.2">
      <c r="A10" s="90">
        <v>1</v>
      </c>
      <c r="B10" s="388"/>
      <c r="C10" s="317"/>
      <c r="D10" s="90"/>
      <c r="E10" s="90"/>
      <c r="F10" s="90"/>
      <c r="G10" s="90"/>
      <c r="H10" s="90"/>
      <c r="I10" s="90"/>
      <c r="J10" s="90"/>
      <c r="K10" s="4"/>
      <c r="L10" s="4"/>
      <c r="M10" s="90"/>
    </row>
    <row r="11" spans="1:13" ht="15" x14ac:dyDescent="0.2">
      <c r="A11" s="90">
        <v>2</v>
      </c>
      <c r="B11" s="388"/>
      <c r="C11" s="317"/>
      <c r="D11" s="90"/>
      <c r="E11" s="90"/>
      <c r="F11" s="90"/>
      <c r="G11" s="90"/>
      <c r="H11" s="90"/>
      <c r="I11" s="90"/>
      <c r="J11" s="90"/>
      <c r="K11" s="4"/>
      <c r="L11" s="4"/>
      <c r="M11" s="90"/>
    </row>
    <row r="12" spans="1:13" ht="15" x14ac:dyDescent="0.2">
      <c r="A12" s="90">
        <v>3</v>
      </c>
      <c r="B12" s="388"/>
      <c r="C12" s="317"/>
      <c r="D12" s="79"/>
      <c r="E12" s="79"/>
      <c r="F12" s="79"/>
      <c r="G12" s="79"/>
      <c r="H12" s="79"/>
      <c r="I12" s="79"/>
      <c r="J12" s="79"/>
      <c r="K12" s="4"/>
      <c r="L12" s="4"/>
      <c r="M12" s="79"/>
    </row>
    <row r="13" spans="1:13" ht="15" x14ac:dyDescent="0.2">
      <c r="A13" s="90">
        <v>4</v>
      </c>
      <c r="B13" s="388"/>
      <c r="C13" s="317"/>
      <c r="D13" s="79"/>
      <c r="E13" s="79"/>
      <c r="F13" s="79"/>
      <c r="G13" s="79"/>
      <c r="H13" s="79"/>
      <c r="I13" s="79"/>
      <c r="J13" s="79"/>
      <c r="K13" s="4"/>
      <c r="L13" s="4"/>
      <c r="M13" s="79"/>
    </row>
    <row r="14" spans="1:13" ht="15" x14ac:dyDescent="0.2">
      <c r="A14" s="90">
        <v>5</v>
      </c>
      <c r="B14" s="388"/>
      <c r="C14" s="317"/>
      <c r="D14" s="79"/>
      <c r="E14" s="79"/>
      <c r="F14" s="79"/>
      <c r="G14" s="79"/>
      <c r="H14" s="79"/>
      <c r="I14" s="79"/>
      <c r="J14" s="79"/>
      <c r="K14" s="4"/>
      <c r="L14" s="4"/>
      <c r="M14" s="79"/>
    </row>
    <row r="15" spans="1:13" ht="15" x14ac:dyDescent="0.2">
      <c r="A15" s="90">
        <v>6</v>
      </c>
      <c r="B15" s="388"/>
      <c r="C15" s="317"/>
      <c r="D15" s="79"/>
      <c r="E15" s="79"/>
      <c r="F15" s="79"/>
      <c r="G15" s="79"/>
      <c r="H15" s="79"/>
      <c r="I15" s="79"/>
      <c r="J15" s="79"/>
      <c r="K15" s="4"/>
      <c r="L15" s="4"/>
      <c r="M15" s="79"/>
    </row>
    <row r="16" spans="1:13" ht="15" x14ac:dyDescent="0.2">
      <c r="A16" s="90">
        <v>7</v>
      </c>
      <c r="B16" s="388"/>
      <c r="C16" s="317"/>
      <c r="D16" s="79"/>
      <c r="E16" s="79"/>
      <c r="F16" s="79"/>
      <c r="G16" s="79"/>
      <c r="H16" s="79"/>
      <c r="I16" s="79"/>
      <c r="J16" s="79"/>
      <c r="K16" s="4"/>
      <c r="L16" s="4"/>
      <c r="M16" s="79"/>
    </row>
    <row r="17" spans="1:13" ht="15" x14ac:dyDescent="0.2">
      <c r="A17" s="90">
        <v>8</v>
      </c>
      <c r="B17" s="388"/>
      <c r="C17" s="317"/>
      <c r="D17" s="79"/>
      <c r="E17" s="79"/>
      <c r="F17" s="79"/>
      <c r="G17" s="79"/>
      <c r="H17" s="79"/>
      <c r="I17" s="79"/>
      <c r="J17" s="79"/>
      <c r="K17" s="4"/>
      <c r="L17" s="4"/>
      <c r="M17" s="79"/>
    </row>
    <row r="18" spans="1:13" ht="15" x14ac:dyDescent="0.2">
      <c r="A18" s="90">
        <v>9</v>
      </c>
      <c r="B18" s="388"/>
      <c r="C18" s="317"/>
      <c r="D18" s="79"/>
      <c r="E18" s="79"/>
      <c r="F18" s="79"/>
      <c r="G18" s="79"/>
      <c r="H18" s="79"/>
      <c r="I18" s="79"/>
      <c r="J18" s="79"/>
      <c r="K18" s="4"/>
      <c r="L18" s="4"/>
      <c r="M18" s="79"/>
    </row>
    <row r="19" spans="1:13" ht="15" x14ac:dyDescent="0.2">
      <c r="A19" s="90">
        <v>10</v>
      </c>
      <c r="B19" s="388"/>
      <c r="C19" s="317"/>
      <c r="D19" s="79"/>
      <c r="E19" s="79"/>
      <c r="F19" s="79"/>
      <c r="G19" s="79"/>
      <c r="H19" s="79"/>
      <c r="I19" s="79"/>
      <c r="J19" s="79"/>
      <c r="K19" s="4"/>
      <c r="L19" s="4"/>
      <c r="M19" s="79"/>
    </row>
    <row r="20" spans="1:13" ht="15" x14ac:dyDescent="0.2">
      <c r="A20" s="90">
        <v>11</v>
      </c>
      <c r="B20" s="388"/>
      <c r="C20" s="317"/>
      <c r="D20" s="79"/>
      <c r="E20" s="79"/>
      <c r="F20" s="79"/>
      <c r="G20" s="79"/>
      <c r="H20" s="79"/>
      <c r="I20" s="79"/>
      <c r="J20" s="79"/>
      <c r="K20" s="4"/>
      <c r="L20" s="4"/>
      <c r="M20" s="79"/>
    </row>
    <row r="21" spans="1:13" ht="15" x14ac:dyDescent="0.2">
      <c r="A21" s="90">
        <v>12</v>
      </c>
      <c r="B21" s="388"/>
      <c r="C21" s="317"/>
      <c r="D21" s="79"/>
      <c r="E21" s="79"/>
      <c r="F21" s="79"/>
      <c r="G21" s="79"/>
      <c r="H21" s="79"/>
      <c r="I21" s="79"/>
      <c r="J21" s="79"/>
      <c r="K21" s="4"/>
      <c r="L21" s="4"/>
      <c r="M21" s="79"/>
    </row>
    <row r="22" spans="1:13" ht="15" x14ac:dyDescent="0.2">
      <c r="A22" s="90">
        <v>13</v>
      </c>
      <c r="B22" s="388"/>
      <c r="C22" s="317"/>
      <c r="D22" s="79"/>
      <c r="E22" s="79"/>
      <c r="F22" s="79"/>
      <c r="G22" s="79"/>
      <c r="H22" s="79"/>
      <c r="I22" s="79"/>
      <c r="J22" s="79"/>
      <c r="K22" s="4"/>
      <c r="L22" s="4"/>
      <c r="M22" s="79"/>
    </row>
    <row r="23" spans="1:13" ht="15" x14ac:dyDescent="0.2">
      <c r="A23" s="90">
        <v>14</v>
      </c>
      <c r="B23" s="388"/>
      <c r="C23" s="317"/>
      <c r="D23" s="79"/>
      <c r="E23" s="79"/>
      <c r="F23" s="79"/>
      <c r="G23" s="79"/>
      <c r="H23" s="79"/>
      <c r="I23" s="79"/>
      <c r="J23" s="79"/>
      <c r="K23" s="4"/>
      <c r="L23" s="4"/>
      <c r="M23" s="79"/>
    </row>
    <row r="24" spans="1:13" ht="15" x14ac:dyDescent="0.2">
      <c r="A24" s="90">
        <v>15</v>
      </c>
      <c r="B24" s="388"/>
      <c r="C24" s="317"/>
      <c r="D24" s="79"/>
      <c r="E24" s="79"/>
      <c r="F24" s="79"/>
      <c r="G24" s="79"/>
      <c r="H24" s="79"/>
      <c r="I24" s="79"/>
      <c r="J24" s="79"/>
      <c r="K24" s="4"/>
      <c r="L24" s="4"/>
      <c r="M24" s="79"/>
    </row>
    <row r="25" spans="1:13" ht="15" x14ac:dyDescent="0.2">
      <c r="A25" s="90">
        <v>16</v>
      </c>
      <c r="B25" s="388"/>
      <c r="C25" s="317"/>
      <c r="D25" s="79"/>
      <c r="E25" s="79"/>
      <c r="F25" s="79"/>
      <c r="G25" s="79"/>
      <c r="H25" s="79"/>
      <c r="I25" s="79"/>
      <c r="J25" s="79"/>
      <c r="K25" s="4"/>
      <c r="L25" s="4"/>
      <c r="M25" s="79"/>
    </row>
    <row r="26" spans="1:13" ht="15" x14ac:dyDescent="0.2">
      <c r="A26" s="90">
        <v>17</v>
      </c>
      <c r="B26" s="388"/>
      <c r="C26" s="317"/>
      <c r="D26" s="79"/>
      <c r="E26" s="79"/>
      <c r="F26" s="79"/>
      <c r="G26" s="79"/>
      <c r="H26" s="79"/>
      <c r="I26" s="79"/>
      <c r="J26" s="79"/>
      <c r="K26" s="4"/>
      <c r="L26" s="4"/>
      <c r="M26" s="79"/>
    </row>
    <row r="27" spans="1:13" ht="15" x14ac:dyDescent="0.2">
      <c r="A27" s="90">
        <v>18</v>
      </c>
      <c r="B27" s="388"/>
      <c r="C27" s="317"/>
      <c r="D27" s="79"/>
      <c r="E27" s="79"/>
      <c r="F27" s="79"/>
      <c r="G27" s="79"/>
      <c r="H27" s="79"/>
      <c r="I27" s="79"/>
      <c r="J27" s="79"/>
      <c r="K27" s="4"/>
      <c r="L27" s="4"/>
      <c r="M27" s="79"/>
    </row>
    <row r="28" spans="1:13" ht="15" x14ac:dyDescent="0.2">
      <c r="A28" s="90">
        <v>19</v>
      </c>
      <c r="B28" s="388"/>
      <c r="C28" s="317"/>
      <c r="D28" s="79"/>
      <c r="E28" s="79"/>
      <c r="F28" s="79"/>
      <c r="G28" s="79"/>
      <c r="H28" s="79"/>
      <c r="I28" s="79"/>
      <c r="J28" s="79"/>
      <c r="K28" s="4"/>
      <c r="L28" s="4"/>
      <c r="M28" s="79"/>
    </row>
    <row r="29" spans="1:13" ht="15" x14ac:dyDescent="0.2">
      <c r="A29" s="90">
        <v>20</v>
      </c>
      <c r="B29" s="388"/>
      <c r="C29" s="317"/>
      <c r="D29" s="79"/>
      <c r="E29" s="79"/>
      <c r="F29" s="79"/>
      <c r="G29" s="79"/>
      <c r="H29" s="79"/>
      <c r="I29" s="79"/>
      <c r="J29" s="79"/>
      <c r="K29" s="4"/>
      <c r="L29" s="4"/>
      <c r="M29" s="79"/>
    </row>
    <row r="30" spans="1:13" ht="15" x14ac:dyDescent="0.2">
      <c r="A30" s="90">
        <v>21</v>
      </c>
      <c r="B30" s="388"/>
      <c r="C30" s="317"/>
      <c r="D30" s="79"/>
      <c r="E30" s="79"/>
      <c r="F30" s="79"/>
      <c r="G30" s="79"/>
      <c r="H30" s="79"/>
      <c r="I30" s="79"/>
      <c r="J30" s="79"/>
      <c r="K30" s="4"/>
      <c r="L30" s="4"/>
      <c r="M30" s="79"/>
    </row>
    <row r="31" spans="1:13" ht="15" x14ac:dyDescent="0.2">
      <c r="A31" s="90">
        <v>22</v>
      </c>
      <c r="B31" s="388"/>
      <c r="C31" s="317"/>
      <c r="D31" s="79"/>
      <c r="E31" s="79"/>
      <c r="F31" s="79"/>
      <c r="G31" s="79"/>
      <c r="H31" s="79"/>
      <c r="I31" s="79"/>
      <c r="J31" s="79"/>
      <c r="K31" s="4"/>
      <c r="L31" s="4"/>
      <c r="M31" s="79"/>
    </row>
    <row r="32" spans="1:13" ht="15" x14ac:dyDescent="0.2">
      <c r="A32" s="90">
        <v>23</v>
      </c>
      <c r="B32" s="388"/>
      <c r="C32" s="317"/>
      <c r="D32" s="79"/>
      <c r="E32" s="79"/>
      <c r="F32" s="79"/>
      <c r="G32" s="79"/>
      <c r="H32" s="79"/>
      <c r="I32" s="79"/>
      <c r="J32" s="79"/>
      <c r="K32" s="4"/>
      <c r="L32" s="4"/>
      <c r="M32" s="79"/>
    </row>
    <row r="33" spans="1:13" ht="15" x14ac:dyDescent="0.2">
      <c r="A33" s="90">
        <v>24</v>
      </c>
      <c r="B33" s="388"/>
      <c r="C33" s="317"/>
      <c r="D33" s="79"/>
      <c r="E33" s="79"/>
      <c r="F33" s="79"/>
      <c r="G33" s="79"/>
      <c r="H33" s="79"/>
      <c r="I33" s="79"/>
      <c r="J33" s="79"/>
      <c r="K33" s="4"/>
      <c r="L33" s="4"/>
      <c r="M33" s="79"/>
    </row>
    <row r="34" spans="1:13" ht="15" x14ac:dyDescent="0.2">
      <c r="A34" s="79" t="s">
        <v>259</v>
      </c>
      <c r="B34" s="389"/>
      <c r="C34" s="317"/>
      <c r="D34" s="79"/>
      <c r="E34" s="79"/>
      <c r="F34" s="79"/>
      <c r="G34" s="79"/>
      <c r="H34" s="79"/>
      <c r="I34" s="79"/>
      <c r="J34" s="79"/>
      <c r="K34" s="4"/>
      <c r="L34" s="4"/>
      <c r="M34" s="79"/>
    </row>
    <row r="35" spans="1:13" ht="15" x14ac:dyDescent="0.3">
      <c r="A35" s="79"/>
      <c r="B35" s="389"/>
      <c r="C35" s="317"/>
      <c r="D35" s="91"/>
      <c r="E35" s="91"/>
      <c r="F35" s="91"/>
      <c r="G35" s="91"/>
      <c r="H35" s="79"/>
      <c r="I35" s="79"/>
      <c r="J35" s="79"/>
      <c r="K35" s="79" t="s">
        <v>423</v>
      </c>
      <c r="L35" s="78">
        <f>SUM(L10:L34)</f>
        <v>0</v>
      </c>
      <c r="M35" s="79"/>
    </row>
    <row r="36" spans="1:13" ht="15" x14ac:dyDescent="0.3">
      <c r="A36" s="194"/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68"/>
    </row>
    <row r="37" spans="1:13" ht="15" x14ac:dyDescent="0.3">
      <c r="A37" s="195" t="s">
        <v>424</v>
      </c>
      <c r="B37" s="195"/>
      <c r="C37" s="195"/>
      <c r="D37" s="194"/>
      <c r="E37" s="194"/>
      <c r="F37" s="194"/>
      <c r="G37" s="194"/>
      <c r="H37" s="194"/>
      <c r="I37" s="194"/>
      <c r="J37" s="194"/>
      <c r="K37" s="194"/>
      <c r="L37" s="168"/>
    </row>
    <row r="38" spans="1:13" ht="15" x14ac:dyDescent="0.3">
      <c r="A38" s="195" t="s">
        <v>425</v>
      </c>
      <c r="B38" s="195"/>
      <c r="C38" s="195"/>
      <c r="D38" s="194"/>
      <c r="E38" s="194"/>
      <c r="F38" s="194"/>
      <c r="G38" s="194"/>
      <c r="H38" s="194"/>
      <c r="I38" s="194"/>
      <c r="J38" s="194"/>
      <c r="K38" s="194"/>
      <c r="L38" s="168"/>
    </row>
    <row r="39" spans="1:13" ht="15" x14ac:dyDescent="0.3">
      <c r="A39" s="184" t="s">
        <v>426</v>
      </c>
      <c r="B39" s="184"/>
      <c r="C39" s="195"/>
      <c r="D39" s="168"/>
      <c r="E39" s="168"/>
      <c r="F39" s="168"/>
      <c r="G39" s="168"/>
      <c r="H39" s="168"/>
      <c r="I39" s="168"/>
      <c r="J39" s="168"/>
      <c r="K39" s="168"/>
      <c r="L39" s="168"/>
    </row>
    <row r="40" spans="1:13" ht="15" x14ac:dyDescent="0.3">
      <c r="A40" s="184" t="s">
        <v>427</v>
      </c>
      <c r="B40" s="184"/>
      <c r="C40" s="195"/>
      <c r="D40" s="168"/>
      <c r="E40" s="168"/>
      <c r="F40" s="168"/>
      <c r="G40" s="168"/>
      <c r="H40" s="168"/>
      <c r="I40" s="168"/>
      <c r="J40" s="168"/>
      <c r="K40" s="168"/>
      <c r="L40" s="168"/>
    </row>
    <row r="41" spans="1:13" ht="15" customHeight="1" x14ac:dyDescent="0.2">
      <c r="A41" s="517" t="s">
        <v>442</v>
      </c>
      <c r="B41" s="517"/>
      <c r="C41" s="517"/>
      <c r="D41" s="517"/>
      <c r="E41" s="517"/>
      <c r="F41" s="517"/>
      <c r="G41" s="517"/>
      <c r="H41" s="517"/>
      <c r="I41" s="517"/>
      <c r="J41" s="517"/>
      <c r="K41" s="517"/>
      <c r="L41" s="517"/>
    </row>
    <row r="42" spans="1:13" ht="15" customHeight="1" x14ac:dyDescent="0.2">
      <c r="A42" s="517"/>
      <c r="B42" s="517"/>
      <c r="C42" s="517"/>
      <c r="D42" s="517"/>
      <c r="E42" s="517"/>
      <c r="F42" s="517"/>
      <c r="G42" s="517"/>
      <c r="H42" s="517"/>
      <c r="I42" s="517"/>
      <c r="J42" s="517"/>
      <c r="K42" s="517"/>
      <c r="L42" s="517"/>
    </row>
    <row r="43" spans="1:13" ht="12.75" customHeight="1" x14ac:dyDescent="0.2">
      <c r="A43" s="331"/>
      <c r="B43" s="331"/>
      <c r="C43" s="331"/>
      <c r="D43" s="331"/>
      <c r="E43" s="331"/>
      <c r="F43" s="331"/>
      <c r="G43" s="331"/>
      <c r="H43" s="331"/>
      <c r="I43" s="331"/>
      <c r="J43" s="331"/>
      <c r="K43" s="331"/>
      <c r="L43" s="331"/>
    </row>
    <row r="44" spans="1:13" ht="15" x14ac:dyDescent="0.3">
      <c r="A44" s="513" t="s">
        <v>96</v>
      </c>
      <c r="B44" s="513"/>
      <c r="C44" s="513"/>
      <c r="D44" s="318"/>
      <c r="E44" s="319"/>
      <c r="F44" s="319"/>
      <c r="G44" s="318"/>
      <c r="H44" s="318"/>
      <c r="I44" s="318"/>
      <c r="J44" s="318"/>
      <c r="K44" s="318"/>
      <c r="L44" s="168"/>
    </row>
    <row r="45" spans="1:13" ht="15" x14ac:dyDescent="0.3">
      <c r="A45" s="318"/>
      <c r="B45" s="318"/>
      <c r="C45" s="319"/>
      <c r="D45" s="318"/>
      <c r="E45" s="319"/>
      <c r="F45" s="319"/>
      <c r="G45" s="318"/>
      <c r="H45" s="318"/>
      <c r="I45" s="318"/>
      <c r="J45" s="318"/>
      <c r="K45" s="320"/>
      <c r="L45" s="168"/>
    </row>
    <row r="46" spans="1:13" ht="15" customHeight="1" x14ac:dyDescent="0.3">
      <c r="A46" s="318"/>
      <c r="B46" s="318"/>
      <c r="C46" s="319"/>
      <c r="D46" s="514" t="s">
        <v>251</v>
      </c>
      <c r="E46" s="514"/>
      <c r="F46" s="321"/>
      <c r="G46" s="322"/>
      <c r="H46" s="515" t="s">
        <v>428</v>
      </c>
      <c r="I46" s="515"/>
      <c r="J46" s="515"/>
      <c r="K46" s="323"/>
      <c r="L46" s="168"/>
    </row>
    <row r="47" spans="1:13" ht="15" x14ac:dyDescent="0.3">
      <c r="A47" s="318"/>
      <c r="B47" s="318"/>
      <c r="C47" s="319"/>
      <c r="D47" s="318"/>
      <c r="E47" s="319"/>
      <c r="F47" s="319"/>
      <c r="G47" s="318"/>
      <c r="H47" s="516"/>
      <c r="I47" s="516"/>
      <c r="J47" s="516"/>
      <c r="K47" s="323"/>
      <c r="L47" s="168"/>
    </row>
    <row r="48" spans="1:13" ht="15" x14ac:dyDescent="0.3">
      <c r="A48" s="318"/>
      <c r="B48" s="318"/>
      <c r="C48" s="319"/>
      <c r="D48" s="511" t="s">
        <v>127</v>
      </c>
      <c r="E48" s="511"/>
      <c r="F48" s="321"/>
      <c r="G48" s="322"/>
      <c r="H48" s="318"/>
      <c r="I48" s="318"/>
      <c r="J48" s="318"/>
      <c r="K48" s="318"/>
      <c r="L48" s="168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topLeftCell="A57" zoomScale="80" zoomScaleNormal="80" zoomScaleSheetLayoutView="80" workbookViewId="0">
      <selection activeCell="D67" sqref="D67"/>
    </sheetView>
  </sheetViews>
  <sheetFormatPr defaultRowHeight="15" x14ac:dyDescent="0.3"/>
  <cols>
    <col min="1" max="1" width="12.85546875" style="28" customWidth="1"/>
    <col min="2" max="2" width="65.5703125" style="27" customWidth="1"/>
    <col min="3" max="4" width="14.85546875" style="2" customWidth="1"/>
    <col min="5" max="5" width="0.85546875" style="2" customWidth="1"/>
    <col min="6" max="16384" width="9.140625" style="2"/>
  </cols>
  <sheetData>
    <row r="1" spans="1:8" x14ac:dyDescent="0.3">
      <c r="A1" s="66" t="s">
        <v>212</v>
      </c>
      <c r="B1" s="113"/>
      <c r="C1" s="518" t="s">
        <v>186</v>
      </c>
      <c r="D1" s="518"/>
      <c r="E1" s="97"/>
    </row>
    <row r="2" spans="1:8" x14ac:dyDescent="0.3">
      <c r="A2" s="68" t="s">
        <v>128</v>
      </c>
      <c r="B2" s="113"/>
      <c r="C2" s="69"/>
      <c r="D2" s="393">
        <v>43585</v>
      </c>
      <c r="E2" s="97"/>
    </row>
    <row r="3" spans="1:8" x14ac:dyDescent="0.3">
      <c r="A3" s="108"/>
      <c r="B3" s="113"/>
      <c r="C3" s="69"/>
      <c r="D3" s="69"/>
      <c r="E3" s="97"/>
    </row>
    <row r="4" spans="1:8" x14ac:dyDescent="0.3">
      <c r="A4" s="68" t="str">
        <f>'ფორმა N2'!A4</f>
        <v>ანგარიშვალდებული პირის დასახელება:</v>
      </c>
      <c r="B4" s="68"/>
      <c r="C4" s="68"/>
      <c r="D4" s="68"/>
      <c r="E4" s="100"/>
    </row>
    <row r="5" spans="1:8" x14ac:dyDescent="0.3">
      <c r="A5" s="111" t="str">
        <f>'ფორმა N1'!A5</f>
        <v>მპგ „ერთიანი ნაციონალური მოძრაობა“</v>
      </c>
      <c r="B5" s="112"/>
      <c r="C5" s="112"/>
      <c r="D5" s="58"/>
      <c r="E5" s="100"/>
    </row>
    <row r="6" spans="1:8" x14ac:dyDescent="0.3">
      <c r="A6" s="69"/>
      <c r="B6" s="68"/>
      <c r="C6" s="68"/>
      <c r="D6" s="68"/>
      <c r="E6" s="100"/>
    </row>
    <row r="7" spans="1:8" x14ac:dyDescent="0.3">
      <c r="A7" s="107"/>
      <c r="B7" s="114"/>
      <c r="C7" s="115"/>
      <c r="D7" s="115"/>
      <c r="E7" s="97"/>
    </row>
    <row r="8" spans="1:8" ht="45" x14ac:dyDescent="0.3">
      <c r="A8" s="116" t="s">
        <v>101</v>
      </c>
      <c r="B8" s="116" t="s">
        <v>178</v>
      </c>
      <c r="C8" s="116" t="s">
        <v>286</v>
      </c>
      <c r="D8" s="116" t="s">
        <v>240</v>
      </c>
      <c r="E8" s="97"/>
    </row>
    <row r="9" spans="1:8" x14ac:dyDescent="0.3">
      <c r="A9" s="48"/>
      <c r="B9" s="49"/>
      <c r="C9" s="140"/>
      <c r="D9" s="140"/>
      <c r="E9" s="97"/>
    </row>
    <row r="10" spans="1:8" x14ac:dyDescent="0.3">
      <c r="A10" s="50" t="s">
        <v>179</v>
      </c>
      <c r="B10" s="51"/>
      <c r="C10" s="117">
        <f>SUM(C11,C34)</f>
        <v>4509945.6099999994</v>
      </c>
      <c r="D10" s="117">
        <f>SUM(D11,D34)</f>
        <v>4507102.5699999994</v>
      </c>
      <c r="E10" s="97"/>
    </row>
    <row r="11" spans="1:8" x14ac:dyDescent="0.3">
      <c r="A11" s="52" t="s">
        <v>180</v>
      </c>
      <c r="B11" s="53"/>
      <c r="C11" s="77">
        <f>SUM(C12:C32)</f>
        <v>26093.34</v>
      </c>
      <c r="D11" s="77">
        <f>SUM(D12:D32)</f>
        <v>23250.3</v>
      </c>
      <c r="E11" s="97"/>
    </row>
    <row r="12" spans="1:8" x14ac:dyDescent="0.3">
      <c r="A12" s="56">
        <v>1110</v>
      </c>
      <c r="B12" s="55" t="s">
        <v>130</v>
      </c>
      <c r="C12" s="8">
        <v>31.95</v>
      </c>
      <c r="D12" s="8">
        <v>31.95</v>
      </c>
      <c r="E12" s="97"/>
    </row>
    <row r="13" spans="1:8" x14ac:dyDescent="0.3">
      <c r="A13" s="56">
        <v>1120</v>
      </c>
      <c r="B13" s="55" t="s">
        <v>131</v>
      </c>
      <c r="C13" s="8"/>
      <c r="D13" s="8"/>
      <c r="E13" s="97"/>
    </row>
    <row r="14" spans="1:8" x14ac:dyDescent="0.3">
      <c r="A14" s="56">
        <v>1211</v>
      </c>
      <c r="B14" s="55" t="s">
        <v>132</v>
      </c>
      <c r="C14" s="8">
        <v>1271.92</v>
      </c>
      <c r="D14" s="8">
        <v>1456.77</v>
      </c>
      <c r="E14" s="97"/>
      <c r="G14" s="446"/>
    </row>
    <row r="15" spans="1:8" x14ac:dyDescent="0.3">
      <c r="A15" s="56">
        <v>1212</v>
      </c>
      <c r="B15" s="55" t="s">
        <v>133</v>
      </c>
      <c r="C15" s="8">
        <v>10.07</v>
      </c>
      <c r="D15" s="8">
        <v>10.039999999999999</v>
      </c>
      <c r="E15" s="97"/>
      <c r="F15" s="445"/>
      <c r="G15" s="445"/>
      <c r="H15" s="445"/>
    </row>
    <row r="16" spans="1:8" x14ac:dyDescent="0.3">
      <c r="A16" s="56">
        <v>1213</v>
      </c>
      <c r="B16" s="55" t="s">
        <v>134</v>
      </c>
      <c r="C16" s="8"/>
      <c r="D16" s="8"/>
      <c r="E16" s="97"/>
      <c r="G16" s="446"/>
      <c r="H16" s="446"/>
    </row>
    <row r="17" spans="1:5" x14ac:dyDescent="0.3">
      <c r="A17" s="56">
        <v>1214</v>
      </c>
      <c r="B17" s="55" t="s">
        <v>135</v>
      </c>
      <c r="C17" s="8"/>
      <c r="D17" s="8"/>
      <c r="E17" s="97"/>
    </row>
    <row r="18" spans="1:5" x14ac:dyDescent="0.3">
      <c r="A18" s="56">
        <v>1215</v>
      </c>
      <c r="B18" s="55" t="s">
        <v>136</v>
      </c>
      <c r="C18" s="8"/>
      <c r="D18" s="8"/>
      <c r="E18" s="97"/>
    </row>
    <row r="19" spans="1:5" x14ac:dyDescent="0.3">
      <c r="A19" s="56">
        <v>1300</v>
      </c>
      <c r="B19" s="55" t="s">
        <v>137</v>
      </c>
      <c r="C19" s="8"/>
      <c r="D19" s="8"/>
      <c r="E19" s="97"/>
    </row>
    <row r="20" spans="1:5" x14ac:dyDescent="0.3">
      <c r="A20" s="56">
        <v>1410</v>
      </c>
      <c r="B20" s="55" t="s">
        <v>138</v>
      </c>
      <c r="C20" s="8">
        <v>24779.4</v>
      </c>
      <c r="D20" s="8">
        <v>21751.54</v>
      </c>
      <c r="E20" s="97"/>
    </row>
    <row r="21" spans="1:5" x14ac:dyDescent="0.3">
      <c r="A21" s="56">
        <v>1421</v>
      </c>
      <c r="B21" s="55" t="s">
        <v>139</v>
      </c>
      <c r="C21" s="8"/>
      <c r="D21" s="8"/>
      <c r="E21" s="97"/>
    </row>
    <row r="22" spans="1:5" x14ac:dyDescent="0.3">
      <c r="A22" s="56">
        <v>1422</v>
      </c>
      <c r="B22" s="55" t="s">
        <v>140</v>
      </c>
      <c r="C22" s="8"/>
      <c r="D22" s="8"/>
      <c r="E22" s="97"/>
    </row>
    <row r="23" spans="1:5" x14ac:dyDescent="0.3">
      <c r="A23" s="56">
        <v>1423</v>
      </c>
      <c r="B23" s="55" t="s">
        <v>141</v>
      </c>
      <c r="C23" s="8"/>
      <c r="D23" s="8"/>
      <c r="E23" s="97"/>
    </row>
    <row r="24" spans="1:5" x14ac:dyDescent="0.3">
      <c r="A24" s="56">
        <v>1431</v>
      </c>
      <c r="B24" s="55" t="s">
        <v>142</v>
      </c>
      <c r="C24" s="8"/>
      <c r="D24" s="8"/>
      <c r="E24" s="97"/>
    </row>
    <row r="25" spans="1:5" x14ac:dyDescent="0.3">
      <c r="A25" s="56">
        <v>1432</v>
      </c>
      <c r="B25" s="55" t="s">
        <v>143</v>
      </c>
      <c r="C25" s="8"/>
      <c r="D25" s="8"/>
      <c r="E25" s="97"/>
    </row>
    <row r="26" spans="1:5" x14ac:dyDescent="0.3">
      <c r="A26" s="56">
        <v>1433</v>
      </c>
      <c r="B26" s="55" t="s">
        <v>144</v>
      </c>
      <c r="C26" s="8"/>
      <c r="D26" s="8"/>
      <c r="E26" s="97"/>
    </row>
    <row r="27" spans="1:5" x14ac:dyDescent="0.3">
      <c r="A27" s="56">
        <v>1441</v>
      </c>
      <c r="B27" s="55" t="s">
        <v>145</v>
      </c>
      <c r="C27" s="8"/>
      <c r="D27" s="8"/>
      <c r="E27" s="97"/>
    </row>
    <row r="28" spans="1:5" x14ac:dyDescent="0.3">
      <c r="A28" s="56">
        <v>1442</v>
      </c>
      <c r="B28" s="55" t="s">
        <v>146</v>
      </c>
      <c r="C28" s="8"/>
      <c r="D28" s="8"/>
      <c r="E28" s="97"/>
    </row>
    <row r="29" spans="1:5" x14ac:dyDescent="0.3">
      <c r="A29" s="56">
        <v>1443</v>
      </c>
      <c r="B29" s="55" t="s">
        <v>147</v>
      </c>
      <c r="C29" s="8"/>
      <c r="D29" s="8"/>
      <c r="E29" s="97"/>
    </row>
    <row r="30" spans="1:5" x14ac:dyDescent="0.3">
      <c r="A30" s="56">
        <v>1444</v>
      </c>
      <c r="B30" s="55" t="s">
        <v>148</v>
      </c>
      <c r="C30" s="8"/>
      <c r="D30" s="8"/>
      <c r="E30" s="97"/>
    </row>
    <row r="31" spans="1:5" x14ac:dyDescent="0.3">
      <c r="A31" s="56">
        <v>1445</v>
      </c>
      <c r="B31" s="55" t="s">
        <v>149</v>
      </c>
      <c r="C31" s="8"/>
      <c r="D31" s="8"/>
      <c r="E31" s="97"/>
    </row>
    <row r="32" spans="1:5" x14ac:dyDescent="0.3">
      <c r="A32" s="56">
        <v>1446</v>
      </c>
      <c r="B32" s="55" t="s">
        <v>150</v>
      </c>
      <c r="C32" s="8"/>
      <c r="D32" s="8"/>
      <c r="E32" s="97"/>
    </row>
    <row r="33" spans="1:5" x14ac:dyDescent="0.3">
      <c r="A33" s="29"/>
      <c r="E33" s="97"/>
    </row>
    <row r="34" spans="1:5" x14ac:dyDescent="0.3">
      <c r="A34" s="57" t="s">
        <v>181</v>
      </c>
      <c r="B34" s="55"/>
      <c r="C34" s="77">
        <f>SUM(C35:C42)</f>
        <v>4483852.2699999996</v>
      </c>
      <c r="D34" s="77">
        <f>SUM(D35:D42)</f>
        <v>4483852.2699999996</v>
      </c>
      <c r="E34" s="97"/>
    </row>
    <row r="35" spans="1:5" x14ac:dyDescent="0.3">
      <c r="A35" s="56">
        <v>2110</v>
      </c>
      <c r="B35" s="55" t="s">
        <v>89</v>
      </c>
      <c r="C35" s="8">
        <v>2952428.55</v>
      </c>
      <c r="D35" s="8">
        <v>2952428.55</v>
      </c>
      <c r="E35" s="97"/>
    </row>
    <row r="36" spans="1:5" x14ac:dyDescent="0.3">
      <c r="A36" s="56">
        <v>2120</v>
      </c>
      <c r="B36" s="55" t="s">
        <v>151</v>
      </c>
      <c r="C36" s="8">
        <v>326863</v>
      </c>
      <c r="D36" s="8">
        <v>326863</v>
      </c>
      <c r="E36" s="97"/>
    </row>
    <row r="37" spans="1:5" x14ac:dyDescent="0.3">
      <c r="A37" s="56">
        <v>2130</v>
      </c>
      <c r="B37" s="55" t="s">
        <v>90</v>
      </c>
      <c r="C37" s="8">
        <v>1175555.72</v>
      </c>
      <c r="D37" s="8">
        <v>1175555.72</v>
      </c>
      <c r="E37" s="97"/>
    </row>
    <row r="38" spans="1:5" x14ac:dyDescent="0.3">
      <c r="A38" s="56">
        <v>2140</v>
      </c>
      <c r="B38" s="55" t="s">
        <v>366</v>
      </c>
      <c r="C38" s="8"/>
      <c r="D38" s="8"/>
      <c r="E38" s="97"/>
    </row>
    <row r="39" spans="1:5" x14ac:dyDescent="0.3">
      <c r="A39" s="56">
        <v>2150</v>
      </c>
      <c r="B39" s="55" t="s">
        <v>369</v>
      </c>
      <c r="C39" s="8">
        <v>29005</v>
      </c>
      <c r="D39" s="8">
        <v>29005</v>
      </c>
      <c r="E39" s="97"/>
    </row>
    <row r="40" spans="1:5" x14ac:dyDescent="0.3">
      <c r="A40" s="56">
        <v>2220</v>
      </c>
      <c r="B40" s="55" t="s">
        <v>91</v>
      </c>
      <c r="C40" s="8"/>
      <c r="D40" s="8"/>
      <c r="E40" s="97"/>
    </row>
    <row r="41" spans="1:5" x14ac:dyDescent="0.3">
      <c r="A41" s="56">
        <v>2300</v>
      </c>
      <c r="B41" s="55" t="s">
        <v>152</v>
      </c>
      <c r="C41" s="8"/>
      <c r="D41" s="8"/>
      <c r="E41" s="97"/>
    </row>
    <row r="42" spans="1:5" x14ac:dyDescent="0.3">
      <c r="A42" s="56">
        <v>2400</v>
      </c>
      <c r="B42" s="55" t="s">
        <v>153</v>
      </c>
      <c r="C42" s="8"/>
      <c r="D42" s="8"/>
      <c r="E42" s="97"/>
    </row>
    <row r="43" spans="1:5" x14ac:dyDescent="0.3">
      <c r="A43" s="30"/>
      <c r="E43" s="97"/>
    </row>
    <row r="44" spans="1:5" x14ac:dyDescent="0.3">
      <c r="A44" s="54" t="s">
        <v>185</v>
      </c>
      <c r="B44" s="55"/>
      <c r="C44" s="77">
        <f>SUM(C45,C64)</f>
        <v>4509945.6099999994</v>
      </c>
      <c r="D44" s="77">
        <f>SUM(D45,D64)</f>
        <v>4507102.57</v>
      </c>
      <c r="E44" s="97"/>
    </row>
    <row r="45" spans="1:5" x14ac:dyDescent="0.3">
      <c r="A45" s="57" t="s">
        <v>182</v>
      </c>
      <c r="B45" s="55"/>
      <c r="C45" s="77">
        <f>SUM(C46:C61)</f>
        <v>326279.07</v>
      </c>
      <c r="D45" s="77">
        <f>SUM(D46:D61)</f>
        <v>341806.20999999996</v>
      </c>
      <c r="E45" s="97"/>
    </row>
    <row r="46" spans="1:5" x14ac:dyDescent="0.3">
      <c r="A46" s="56">
        <v>3100</v>
      </c>
      <c r="B46" s="55" t="s">
        <v>154</v>
      </c>
      <c r="C46" s="8"/>
      <c r="D46" s="8"/>
      <c r="E46" s="97"/>
    </row>
    <row r="47" spans="1:5" x14ac:dyDescent="0.3">
      <c r="A47" s="56">
        <v>3210</v>
      </c>
      <c r="B47" s="55" t="s">
        <v>155</v>
      </c>
      <c r="C47" s="8">
        <v>326279.07</v>
      </c>
      <c r="D47" s="8">
        <v>341806.20999999996</v>
      </c>
      <c r="E47" s="97"/>
    </row>
    <row r="48" spans="1:5" x14ac:dyDescent="0.3">
      <c r="A48" s="56">
        <v>3221</v>
      </c>
      <c r="B48" s="55" t="s">
        <v>156</v>
      </c>
      <c r="C48" s="8"/>
      <c r="D48" s="8"/>
      <c r="E48" s="97"/>
    </row>
    <row r="49" spans="1:5" x14ac:dyDescent="0.3">
      <c r="A49" s="56">
        <v>3222</v>
      </c>
      <c r="B49" s="55" t="s">
        <v>157</v>
      </c>
      <c r="C49" s="8"/>
      <c r="D49" s="8"/>
      <c r="E49" s="97"/>
    </row>
    <row r="50" spans="1:5" x14ac:dyDescent="0.3">
      <c r="A50" s="56">
        <v>3223</v>
      </c>
      <c r="B50" s="55" t="s">
        <v>158</v>
      </c>
      <c r="C50" s="8"/>
      <c r="D50" s="8"/>
      <c r="E50" s="97"/>
    </row>
    <row r="51" spans="1:5" x14ac:dyDescent="0.3">
      <c r="A51" s="56">
        <v>3224</v>
      </c>
      <c r="B51" s="55" t="s">
        <v>159</v>
      </c>
      <c r="C51" s="8"/>
      <c r="D51" s="8"/>
      <c r="E51" s="97"/>
    </row>
    <row r="52" spans="1:5" x14ac:dyDescent="0.3">
      <c r="A52" s="56">
        <v>3231</v>
      </c>
      <c r="B52" s="55" t="s">
        <v>160</v>
      </c>
      <c r="C52" s="8"/>
      <c r="D52" s="8"/>
      <c r="E52" s="97"/>
    </row>
    <row r="53" spans="1:5" x14ac:dyDescent="0.3">
      <c r="A53" s="56">
        <v>3232</v>
      </c>
      <c r="B53" s="55" t="s">
        <v>161</v>
      </c>
      <c r="C53" s="8"/>
      <c r="D53" s="8"/>
      <c r="E53" s="97"/>
    </row>
    <row r="54" spans="1:5" x14ac:dyDescent="0.3">
      <c r="A54" s="56">
        <v>3234</v>
      </c>
      <c r="B54" s="55" t="s">
        <v>162</v>
      </c>
      <c r="C54" s="8"/>
      <c r="D54" s="8"/>
      <c r="E54" s="97"/>
    </row>
    <row r="55" spans="1:5" ht="30" x14ac:dyDescent="0.3">
      <c r="A55" s="56">
        <v>3236</v>
      </c>
      <c r="B55" s="55" t="s">
        <v>177</v>
      </c>
      <c r="C55" s="8"/>
      <c r="D55" s="8"/>
      <c r="E55" s="97"/>
    </row>
    <row r="56" spans="1:5" ht="45" x14ac:dyDescent="0.3">
      <c r="A56" s="56">
        <v>3237</v>
      </c>
      <c r="B56" s="55" t="s">
        <v>163</v>
      </c>
      <c r="C56" s="8"/>
      <c r="D56" s="8"/>
      <c r="E56" s="97"/>
    </row>
    <row r="57" spans="1:5" x14ac:dyDescent="0.3">
      <c r="A57" s="56">
        <v>3241</v>
      </c>
      <c r="B57" s="55" t="s">
        <v>164</v>
      </c>
      <c r="C57" s="8"/>
      <c r="D57" s="8"/>
      <c r="E57" s="97"/>
    </row>
    <row r="58" spans="1:5" x14ac:dyDescent="0.3">
      <c r="A58" s="56">
        <v>3242</v>
      </c>
      <c r="B58" s="55" t="s">
        <v>165</v>
      </c>
      <c r="C58" s="8"/>
      <c r="D58" s="8"/>
      <c r="E58" s="97"/>
    </row>
    <row r="59" spans="1:5" x14ac:dyDescent="0.3">
      <c r="A59" s="56">
        <v>3243</v>
      </c>
      <c r="B59" s="55" t="s">
        <v>166</v>
      </c>
      <c r="C59" s="8"/>
      <c r="D59" s="8"/>
      <c r="E59" s="97"/>
    </row>
    <row r="60" spans="1:5" x14ac:dyDescent="0.3">
      <c r="A60" s="56">
        <v>3245</v>
      </c>
      <c r="B60" s="55" t="s">
        <v>167</v>
      </c>
      <c r="C60" s="8"/>
      <c r="D60" s="8"/>
      <c r="E60" s="97"/>
    </row>
    <row r="61" spans="1:5" x14ac:dyDescent="0.3">
      <c r="A61" s="56">
        <v>3246</v>
      </c>
      <c r="B61" s="55" t="s">
        <v>168</v>
      </c>
      <c r="C61" s="8"/>
      <c r="D61" s="8"/>
      <c r="E61" s="97"/>
    </row>
    <row r="62" spans="1:5" x14ac:dyDescent="0.3">
      <c r="A62" s="30"/>
      <c r="E62" s="97"/>
    </row>
    <row r="63" spans="1:5" x14ac:dyDescent="0.3">
      <c r="A63" s="31"/>
      <c r="E63" s="97"/>
    </row>
    <row r="64" spans="1:5" x14ac:dyDescent="0.3">
      <c r="A64" s="57" t="s">
        <v>183</v>
      </c>
      <c r="B64" s="55"/>
      <c r="C64" s="77">
        <f>SUM(C65:C67)</f>
        <v>4183666.5399999996</v>
      </c>
      <c r="D64" s="77">
        <f>SUM(D65:D67)</f>
        <v>4165296.36</v>
      </c>
      <c r="E64" s="97"/>
    </row>
    <row r="65" spans="1:5" x14ac:dyDescent="0.3">
      <c r="A65" s="56">
        <v>5100</v>
      </c>
      <c r="B65" s="55" t="s">
        <v>238</v>
      </c>
      <c r="C65" s="8"/>
      <c r="D65" s="8"/>
      <c r="E65" s="97"/>
    </row>
    <row r="66" spans="1:5" x14ac:dyDescent="0.3">
      <c r="A66" s="56">
        <v>5220</v>
      </c>
      <c r="B66" s="55" t="s">
        <v>378</v>
      </c>
      <c r="C66" s="8">
        <v>4183666.5399999996</v>
      </c>
      <c r="D66" s="8">
        <v>4165296.36</v>
      </c>
      <c r="E66" s="97"/>
    </row>
    <row r="67" spans="1:5" x14ac:dyDescent="0.3">
      <c r="A67" s="56">
        <v>5230</v>
      </c>
      <c r="B67" s="55" t="s">
        <v>379</v>
      </c>
      <c r="C67" s="8"/>
      <c r="D67" s="8"/>
      <c r="E67" s="97"/>
    </row>
    <row r="68" spans="1:5" x14ac:dyDescent="0.3">
      <c r="A68" s="30"/>
      <c r="E68" s="97"/>
    </row>
    <row r="69" spans="1:5" x14ac:dyDescent="0.3">
      <c r="A69" s="2"/>
      <c r="E69" s="97"/>
    </row>
    <row r="70" spans="1:5" x14ac:dyDescent="0.3">
      <c r="A70" s="54" t="s">
        <v>184</v>
      </c>
      <c r="B70" s="55"/>
      <c r="C70" s="8"/>
      <c r="D70" s="8"/>
      <c r="E70" s="97"/>
    </row>
    <row r="71" spans="1:5" ht="30" x14ac:dyDescent="0.3">
      <c r="A71" s="56">
        <v>1</v>
      </c>
      <c r="B71" s="55" t="s">
        <v>169</v>
      </c>
      <c r="C71" s="8"/>
      <c r="D71" s="8"/>
      <c r="E71" s="97"/>
    </row>
    <row r="72" spans="1:5" x14ac:dyDescent="0.3">
      <c r="A72" s="56">
        <v>2</v>
      </c>
      <c r="B72" s="55" t="s">
        <v>170</v>
      </c>
      <c r="C72" s="8"/>
      <c r="D72" s="8"/>
      <c r="E72" s="97"/>
    </row>
    <row r="73" spans="1:5" x14ac:dyDescent="0.3">
      <c r="A73" s="56">
        <v>3</v>
      </c>
      <c r="B73" s="55" t="s">
        <v>171</v>
      </c>
      <c r="C73" s="8"/>
      <c r="D73" s="8"/>
      <c r="E73" s="97"/>
    </row>
    <row r="74" spans="1:5" x14ac:dyDescent="0.3">
      <c r="A74" s="56">
        <v>4</v>
      </c>
      <c r="B74" s="55" t="s">
        <v>334</v>
      </c>
      <c r="C74" s="8"/>
      <c r="D74" s="8"/>
      <c r="E74" s="97"/>
    </row>
    <row r="75" spans="1:5" x14ac:dyDescent="0.3">
      <c r="A75" s="56">
        <v>5</v>
      </c>
      <c r="B75" s="55" t="s">
        <v>172</v>
      </c>
      <c r="C75" s="8"/>
      <c r="D75" s="8"/>
      <c r="E75" s="97"/>
    </row>
    <row r="76" spans="1:5" x14ac:dyDescent="0.3">
      <c r="A76" s="56">
        <v>6</v>
      </c>
      <c r="B76" s="55" t="s">
        <v>173</v>
      </c>
      <c r="C76" s="8"/>
      <c r="D76" s="8"/>
      <c r="E76" s="97"/>
    </row>
    <row r="77" spans="1:5" x14ac:dyDescent="0.3">
      <c r="A77" s="56">
        <v>7</v>
      </c>
      <c r="B77" s="55" t="s">
        <v>174</v>
      </c>
      <c r="C77" s="8"/>
      <c r="D77" s="8"/>
      <c r="E77" s="97"/>
    </row>
    <row r="78" spans="1:5" x14ac:dyDescent="0.3">
      <c r="A78" s="56">
        <v>8</v>
      </c>
      <c r="B78" s="55" t="s">
        <v>175</v>
      </c>
      <c r="C78" s="8"/>
      <c r="D78" s="8"/>
      <c r="E78" s="97"/>
    </row>
    <row r="79" spans="1:5" x14ac:dyDescent="0.3">
      <c r="A79" s="56">
        <v>9</v>
      </c>
      <c r="B79" s="55" t="s">
        <v>176</v>
      </c>
      <c r="C79" s="8"/>
      <c r="D79" s="8"/>
      <c r="E79" s="97"/>
    </row>
    <row r="83" spans="1:9" x14ac:dyDescent="0.3">
      <c r="A83" s="2"/>
      <c r="B83" s="2"/>
    </row>
    <row r="84" spans="1:9" x14ac:dyDescent="0.3">
      <c r="A84" s="65" t="s">
        <v>96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5" t="s">
        <v>386</v>
      </c>
      <c r="D87" s="12"/>
      <c r="E87"/>
      <c r="F87"/>
      <c r="G87"/>
      <c r="H87"/>
      <c r="I87"/>
    </row>
    <row r="88" spans="1:9" x14ac:dyDescent="0.3">
      <c r="A88"/>
      <c r="B88" s="2" t="s">
        <v>387</v>
      </c>
      <c r="D88" s="12"/>
      <c r="E88"/>
      <c r="F88"/>
      <c r="G88"/>
      <c r="H88"/>
      <c r="I88"/>
    </row>
    <row r="89" spans="1:9" customFormat="1" ht="12.75" x14ac:dyDescent="0.2">
      <c r="B89" s="62" t="s">
        <v>127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zoomScale="90" zoomScaleNormal="90" zoomScaleSheetLayoutView="80" workbookViewId="0">
      <selection activeCell="F10" sqref="F10"/>
    </sheetView>
  </sheetViews>
  <sheetFormatPr defaultRowHeight="15" x14ac:dyDescent="0.3"/>
  <cols>
    <col min="1" max="1" width="4.85546875" style="2" customWidth="1"/>
    <col min="2" max="2" width="15.140625" style="2" customWidth="1"/>
    <col min="3" max="3" width="36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66" t="s">
        <v>392</v>
      </c>
      <c r="B1" s="68"/>
      <c r="C1" s="68"/>
      <c r="D1" s="68"/>
      <c r="E1" s="68"/>
      <c r="F1" s="68"/>
      <c r="G1" s="68"/>
      <c r="H1" s="68"/>
      <c r="I1" s="506" t="s">
        <v>97</v>
      </c>
      <c r="J1" s="506"/>
      <c r="K1" s="97"/>
    </row>
    <row r="2" spans="1:11" x14ac:dyDescent="0.3">
      <c r="A2" s="68" t="s">
        <v>128</v>
      </c>
      <c r="B2" s="68"/>
      <c r="C2" s="68"/>
      <c r="D2" s="68"/>
      <c r="E2" s="68"/>
      <c r="F2" s="68"/>
      <c r="G2" s="68"/>
      <c r="H2" s="68"/>
      <c r="I2" s="510" t="str">
        <f>'ფორმა N1'!L2</f>
        <v>04/10/2019-04/30/2019</v>
      </c>
      <c r="J2" s="519"/>
      <c r="K2" s="97"/>
    </row>
    <row r="3" spans="1:11" x14ac:dyDescent="0.3">
      <c r="A3" s="68"/>
      <c r="B3" s="68"/>
      <c r="C3" s="68"/>
      <c r="D3" s="68"/>
      <c r="E3" s="68"/>
      <c r="F3" s="68"/>
      <c r="G3" s="68"/>
      <c r="H3" s="68"/>
      <c r="I3" s="67"/>
      <c r="J3" s="67"/>
      <c r="K3" s="97"/>
    </row>
    <row r="4" spans="1:11" x14ac:dyDescent="0.3">
      <c r="A4" s="68" t="str">
        <f>'ფორმა N2'!A4</f>
        <v>ანგარიშვალდებული პირის დასახელება:</v>
      </c>
      <c r="B4" s="68"/>
      <c r="C4" s="68"/>
      <c r="D4" s="68"/>
      <c r="E4" s="68"/>
      <c r="F4" s="118"/>
      <c r="G4" s="68"/>
      <c r="H4" s="68"/>
      <c r="I4" s="68"/>
      <c r="J4" s="68"/>
      <c r="K4" s="97"/>
    </row>
    <row r="5" spans="1:11" x14ac:dyDescent="0.3">
      <c r="A5" s="189" t="str">
        <f>'ფორმა N1'!A5</f>
        <v>მპგ „ერთიანი ნაციონალური მოძრაობა“</v>
      </c>
      <c r="B5" s="327"/>
      <c r="C5" s="327"/>
      <c r="D5" s="327"/>
      <c r="E5" s="327"/>
      <c r="F5" s="328"/>
      <c r="G5" s="327"/>
      <c r="H5" s="327"/>
      <c r="I5" s="327"/>
      <c r="J5" s="327"/>
      <c r="K5" s="97"/>
    </row>
    <row r="6" spans="1:11" x14ac:dyDescent="0.3">
      <c r="A6" s="69"/>
      <c r="B6" s="69"/>
      <c r="C6" s="68"/>
      <c r="D6" s="68"/>
      <c r="E6" s="68"/>
      <c r="F6" s="118"/>
      <c r="G6" s="68"/>
      <c r="H6" s="68"/>
      <c r="I6" s="68"/>
      <c r="J6" s="68"/>
      <c r="K6" s="97"/>
    </row>
    <row r="7" spans="1:11" x14ac:dyDescent="0.3">
      <c r="A7" s="119"/>
      <c r="B7" s="115"/>
      <c r="C7" s="115"/>
      <c r="D7" s="115"/>
      <c r="E7" s="115"/>
      <c r="F7" s="115"/>
      <c r="G7" s="115"/>
      <c r="H7" s="115"/>
      <c r="I7" s="115"/>
      <c r="J7" s="115"/>
      <c r="K7" s="97"/>
    </row>
    <row r="8" spans="1:11" s="25" customFormat="1" ht="45" x14ac:dyDescent="0.3">
      <c r="A8" s="121" t="s">
        <v>64</v>
      </c>
      <c r="B8" s="121" t="s">
        <v>99</v>
      </c>
      <c r="C8" s="122" t="s">
        <v>101</v>
      </c>
      <c r="D8" s="122" t="s">
        <v>258</v>
      </c>
      <c r="E8" s="122" t="s">
        <v>100</v>
      </c>
      <c r="F8" s="120" t="s">
        <v>239</v>
      </c>
      <c r="G8" s="120" t="s">
        <v>277</v>
      </c>
      <c r="H8" s="120" t="s">
        <v>278</v>
      </c>
      <c r="I8" s="120" t="s">
        <v>240</v>
      </c>
      <c r="J8" s="123" t="s">
        <v>102</v>
      </c>
      <c r="K8" s="97"/>
    </row>
    <row r="9" spans="1:11" s="25" customFormat="1" x14ac:dyDescent="0.3">
      <c r="A9" s="144">
        <v>1</v>
      </c>
      <c r="B9" s="144">
        <v>2</v>
      </c>
      <c r="C9" s="145">
        <v>3</v>
      </c>
      <c r="D9" s="145">
        <v>4</v>
      </c>
      <c r="E9" s="145">
        <v>5</v>
      </c>
      <c r="F9" s="145">
        <v>6</v>
      </c>
      <c r="G9" s="145">
        <v>7</v>
      </c>
      <c r="H9" s="145">
        <v>8</v>
      </c>
      <c r="I9" s="145">
        <v>9</v>
      </c>
      <c r="J9" s="145">
        <v>10</v>
      </c>
      <c r="K9" s="97"/>
    </row>
    <row r="10" spans="1:11" s="25" customFormat="1" ht="15.75" x14ac:dyDescent="0.3">
      <c r="A10" s="141">
        <v>1</v>
      </c>
      <c r="B10" s="60" t="s">
        <v>514</v>
      </c>
      <c r="C10" s="142" t="s">
        <v>515</v>
      </c>
      <c r="D10" s="143" t="s">
        <v>209</v>
      </c>
      <c r="E10" s="139" t="s">
        <v>516</v>
      </c>
      <c r="F10" s="26">
        <v>485.05000000000291</v>
      </c>
      <c r="G10" s="26">
        <v>83674.66</v>
      </c>
      <c r="H10" s="26">
        <v>83489.809999999983</v>
      </c>
      <c r="I10" s="26">
        <f>F10+G10-H10</f>
        <v>669.90000000002328</v>
      </c>
      <c r="J10" s="26" t="s">
        <v>517</v>
      </c>
      <c r="K10" s="97"/>
    </row>
    <row r="11" spans="1:11" x14ac:dyDescent="0.3">
      <c r="A11" s="96"/>
      <c r="B11" s="96"/>
      <c r="C11" s="96"/>
      <c r="D11" s="96"/>
      <c r="E11" s="96"/>
      <c r="F11" s="96"/>
      <c r="G11" s="96"/>
      <c r="H11" s="96"/>
      <c r="I11" s="96"/>
      <c r="J11" s="96"/>
    </row>
    <row r="12" spans="1:11" x14ac:dyDescent="0.3">
      <c r="A12" s="96"/>
      <c r="B12" s="96"/>
      <c r="C12" s="96"/>
      <c r="D12" s="96"/>
      <c r="E12" s="96"/>
      <c r="F12" s="96"/>
      <c r="G12" s="96"/>
      <c r="H12" s="96"/>
      <c r="I12" s="96"/>
      <c r="J12" s="96"/>
    </row>
    <row r="13" spans="1:11" x14ac:dyDescent="0.3">
      <c r="A13" s="96"/>
      <c r="B13" s="96"/>
      <c r="C13" s="96"/>
      <c r="D13" s="96"/>
      <c r="E13" s="96"/>
      <c r="F13" s="96"/>
      <c r="G13" s="96"/>
      <c r="H13" s="96"/>
      <c r="I13" s="96"/>
      <c r="J13" s="96"/>
    </row>
    <row r="14" spans="1:11" x14ac:dyDescent="0.3">
      <c r="A14" s="96"/>
      <c r="B14" s="96"/>
      <c r="C14" s="96"/>
      <c r="D14" s="96"/>
      <c r="E14" s="96"/>
      <c r="F14" s="96"/>
      <c r="G14" s="96"/>
      <c r="H14" s="96"/>
      <c r="I14" s="96"/>
      <c r="J14" s="96"/>
    </row>
    <row r="15" spans="1:11" x14ac:dyDescent="0.3">
      <c r="A15" s="96"/>
      <c r="B15" s="198" t="s">
        <v>96</v>
      </c>
      <c r="C15" s="96"/>
      <c r="D15" s="96"/>
      <c r="E15" s="96"/>
      <c r="F15" s="199"/>
      <c r="G15" s="96"/>
      <c r="H15" s="96"/>
      <c r="I15" s="96"/>
      <c r="J15" s="96"/>
    </row>
    <row r="16" spans="1:11" x14ac:dyDescent="0.3">
      <c r="A16" s="96"/>
      <c r="B16" s="96"/>
      <c r="C16" s="96"/>
      <c r="D16" s="96"/>
      <c r="E16" s="96"/>
      <c r="F16" s="93"/>
      <c r="G16" s="93"/>
      <c r="H16" s="93"/>
      <c r="I16" s="93"/>
      <c r="J16" s="93"/>
    </row>
    <row r="17" spans="1:10" x14ac:dyDescent="0.3">
      <c r="A17" s="96"/>
      <c r="B17" s="96"/>
      <c r="C17" s="235"/>
      <c r="D17" s="96"/>
      <c r="E17" s="96"/>
      <c r="F17" s="235"/>
      <c r="G17" s="236"/>
      <c r="H17" s="236"/>
      <c r="I17" s="93"/>
      <c r="J17" s="93"/>
    </row>
    <row r="18" spans="1:10" x14ac:dyDescent="0.3">
      <c r="A18" s="93"/>
      <c r="B18" s="96"/>
      <c r="C18" s="200" t="s">
        <v>251</v>
      </c>
      <c r="D18" s="200"/>
      <c r="E18" s="96"/>
      <c r="F18" s="96" t="s">
        <v>256</v>
      </c>
      <c r="G18" s="93"/>
      <c r="H18" s="93"/>
      <c r="I18" s="93"/>
      <c r="J18" s="93"/>
    </row>
    <row r="19" spans="1:10" x14ac:dyDescent="0.3">
      <c r="A19" s="93"/>
      <c r="B19" s="96"/>
      <c r="C19" s="201" t="s">
        <v>127</v>
      </c>
      <c r="D19" s="96"/>
      <c r="E19" s="96"/>
      <c r="F19" s="96" t="s">
        <v>252</v>
      </c>
      <c r="G19" s="93"/>
      <c r="H19" s="93"/>
      <c r="I19" s="93"/>
      <c r="J19" s="93"/>
    </row>
    <row r="20" spans="1:10" customFormat="1" x14ac:dyDescent="0.3">
      <c r="A20" s="93"/>
      <c r="B20" s="96"/>
      <c r="C20" s="96"/>
      <c r="D20" s="201"/>
      <c r="E20" s="93"/>
      <c r="F20" s="93"/>
      <c r="G20" s="93"/>
      <c r="H20" s="93"/>
      <c r="I20" s="93"/>
      <c r="J20" s="93"/>
    </row>
    <row r="21" spans="1:10" customFormat="1" ht="12.75" x14ac:dyDescent="0.2">
      <c r="A21" s="93"/>
      <c r="B21" s="93"/>
      <c r="C21" s="93"/>
      <c r="D21" s="93"/>
      <c r="E21" s="93"/>
      <c r="F21" s="93"/>
      <c r="G21" s="93"/>
      <c r="H21" s="93"/>
      <c r="I21" s="93"/>
      <c r="J21" s="93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98" fitToHeight="0" orientation="landscape" r:id="rId1"/>
  <ignoredErrors>
    <ignoredError sqref="I1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view="pageBreakPreview" zoomScale="80" zoomScaleSheetLayoutView="80" workbookViewId="0">
      <selection activeCell="G12" sqref="G12"/>
    </sheetView>
  </sheetViews>
  <sheetFormatPr defaultRowHeight="15" x14ac:dyDescent="0.3"/>
  <cols>
    <col min="1" max="1" width="12" style="168" customWidth="1"/>
    <col min="2" max="2" width="13.28515625" style="168" customWidth="1"/>
    <col min="3" max="3" width="21.42578125" style="168" customWidth="1"/>
    <col min="4" max="4" width="17.85546875" style="168" customWidth="1"/>
    <col min="5" max="5" width="12.7109375" style="168" customWidth="1"/>
    <col min="6" max="6" width="36.85546875" style="168" customWidth="1"/>
    <col min="7" max="7" width="22.28515625" style="168" customWidth="1"/>
    <col min="8" max="8" width="0.5703125" style="168" customWidth="1"/>
    <col min="9" max="16384" width="9.140625" style="168"/>
  </cols>
  <sheetData>
    <row r="1" spans="1:8" x14ac:dyDescent="0.3">
      <c r="A1" s="66" t="s">
        <v>337</v>
      </c>
      <c r="B1" s="68"/>
      <c r="C1" s="68"/>
      <c r="D1" s="68"/>
      <c r="E1" s="68"/>
      <c r="F1" s="68"/>
      <c r="G1" s="148" t="s">
        <v>97</v>
      </c>
      <c r="H1" s="149"/>
    </row>
    <row r="2" spans="1:8" x14ac:dyDescent="0.3">
      <c r="A2" s="68" t="s">
        <v>128</v>
      </c>
      <c r="B2" s="68"/>
      <c r="C2" s="68"/>
      <c r="D2" s="68"/>
      <c r="E2" s="68"/>
      <c r="F2" s="68"/>
      <c r="G2" s="150" t="str">
        <f>'ფორმა N1'!L2</f>
        <v>04/10/2019-04/30/2019</v>
      </c>
      <c r="H2" s="149"/>
    </row>
    <row r="3" spans="1:8" x14ac:dyDescent="0.3">
      <c r="A3" s="68"/>
      <c r="B3" s="68"/>
      <c r="C3" s="68"/>
      <c r="D3" s="68"/>
      <c r="E3" s="68"/>
      <c r="F3" s="68"/>
      <c r="G3" s="94"/>
      <c r="H3" s="149"/>
    </row>
    <row r="4" spans="1:8" x14ac:dyDescent="0.3">
      <c r="A4" s="69" t="str">
        <f>'[2]ფორმა N2'!A4</f>
        <v>ანგარიშვალდებული პირის დასახელება:</v>
      </c>
      <c r="B4" s="68"/>
      <c r="C4" s="68"/>
      <c r="D4" s="68"/>
      <c r="E4" s="68"/>
      <c r="F4" s="68"/>
      <c r="G4" s="68"/>
      <c r="H4" s="96"/>
    </row>
    <row r="5" spans="1:8" x14ac:dyDescent="0.3">
      <c r="A5" s="189" t="str">
        <f>'ფორმა N1'!A5</f>
        <v>მპგ „ერთიანი ნაციონალური მოძრაობა“</v>
      </c>
      <c r="B5" s="189"/>
      <c r="C5" s="189"/>
      <c r="D5" s="189"/>
      <c r="E5" s="189"/>
      <c r="F5" s="189"/>
      <c r="G5" s="189"/>
      <c r="H5" s="96"/>
    </row>
    <row r="6" spans="1:8" x14ac:dyDescent="0.3">
      <c r="A6" s="69"/>
      <c r="B6" s="68"/>
      <c r="C6" s="68"/>
      <c r="D6" s="68"/>
      <c r="E6" s="68"/>
      <c r="F6" s="68"/>
      <c r="G6" s="68"/>
      <c r="H6" s="96"/>
    </row>
    <row r="7" spans="1:8" x14ac:dyDescent="0.3">
      <c r="A7" s="68"/>
      <c r="B7" s="68"/>
      <c r="C7" s="68"/>
      <c r="D7" s="68"/>
      <c r="E7" s="68"/>
      <c r="F7" s="68"/>
      <c r="G7" s="68"/>
      <c r="H7" s="97"/>
    </row>
    <row r="8" spans="1:8" ht="45.75" customHeight="1" x14ac:dyDescent="0.3">
      <c r="A8" s="151" t="s">
        <v>295</v>
      </c>
      <c r="B8" s="151" t="s">
        <v>129</v>
      </c>
      <c r="C8" s="152" t="s">
        <v>335</v>
      </c>
      <c r="D8" s="152" t="s">
        <v>336</v>
      </c>
      <c r="E8" s="152" t="s">
        <v>258</v>
      </c>
      <c r="F8" s="151" t="s">
        <v>300</v>
      </c>
      <c r="G8" s="152" t="s">
        <v>296</v>
      </c>
      <c r="H8" s="97"/>
    </row>
    <row r="9" spans="1:8" x14ac:dyDescent="0.3">
      <c r="A9" s="153" t="s">
        <v>297</v>
      </c>
      <c r="B9" s="154"/>
      <c r="C9" s="155"/>
      <c r="D9" s="156"/>
      <c r="E9" s="156"/>
      <c r="F9" s="156"/>
      <c r="G9" s="157">
        <v>31.95</v>
      </c>
      <c r="H9" s="97"/>
    </row>
    <row r="10" spans="1:8" ht="15.75" x14ac:dyDescent="0.3">
      <c r="A10" s="154">
        <v>1</v>
      </c>
      <c r="B10" s="139"/>
      <c r="C10" s="158"/>
      <c r="D10" s="159"/>
      <c r="E10" s="159"/>
      <c r="F10" s="159"/>
      <c r="G10" s="160" t="str">
        <f>IF(ISBLANK(B10),"",G9+C10-D10)</f>
        <v/>
      </c>
      <c r="H10" s="97"/>
    </row>
    <row r="11" spans="1:8" ht="15.75" x14ac:dyDescent="0.3">
      <c r="A11" s="154" t="s">
        <v>261</v>
      </c>
      <c r="B11" s="139"/>
      <c r="C11" s="161"/>
      <c r="D11" s="162"/>
      <c r="E11" s="162"/>
      <c r="F11" s="162"/>
      <c r="G11" s="160" t="str">
        <f>IF(ISBLANK(B11),"",#REF!+C11-D11)</f>
        <v/>
      </c>
      <c r="H11" s="97"/>
    </row>
    <row r="12" spans="1:8" x14ac:dyDescent="0.3">
      <c r="A12" s="163" t="s">
        <v>298</v>
      </c>
      <c r="B12" s="164"/>
      <c r="C12" s="165"/>
      <c r="D12" s="166"/>
      <c r="E12" s="166"/>
      <c r="F12" s="167"/>
      <c r="G12" s="449">
        <v>31.95</v>
      </c>
      <c r="H12" s="97"/>
    </row>
    <row r="16" spans="1:8" x14ac:dyDescent="0.3">
      <c r="B16" s="170" t="s">
        <v>96</v>
      </c>
      <c r="F16" s="171"/>
    </row>
    <row r="17" spans="1:10" x14ac:dyDescent="0.3">
      <c r="F17" s="169"/>
      <c r="G17" s="169"/>
      <c r="H17" s="169"/>
      <c r="I17" s="169"/>
      <c r="J17" s="169"/>
    </row>
    <row r="18" spans="1:10" x14ac:dyDescent="0.3">
      <c r="C18" s="172"/>
      <c r="F18" s="172"/>
      <c r="G18" s="173"/>
      <c r="H18" s="169"/>
      <c r="I18" s="169"/>
      <c r="J18" s="169"/>
    </row>
    <row r="19" spans="1:10" x14ac:dyDescent="0.3">
      <c r="A19" s="169"/>
      <c r="C19" s="174" t="s">
        <v>251</v>
      </c>
      <c r="F19" s="175" t="s">
        <v>256</v>
      </c>
      <c r="G19" s="173"/>
      <c r="H19" s="169"/>
      <c r="I19" s="169"/>
      <c r="J19" s="169"/>
    </row>
    <row r="20" spans="1:10" x14ac:dyDescent="0.3">
      <c r="A20" s="169"/>
      <c r="C20" s="176" t="s">
        <v>127</v>
      </c>
      <c r="F20" s="168" t="s">
        <v>252</v>
      </c>
      <c r="G20" s="169"/>
      <c r="H20" s="169"/>
      <c r="I20" s="169"/>
      <c r="J20" s="169"/>
    </row>
    <row r="21" spans="1:10" s="169" customFormat="1" x14ac:dyDescent="0.3">
      <c r="B21" s="168"/>
    </row>
    <row r="22" spans="1:10" s="169" customFormat="1" ht="12.75" x14ac:dyDescent="0.2"/>
    <row r="23" spans="1:10" s="169" customFormat="1" ht="12.75" x14ac:dyDescent="0.2"/>
    <row r="24" spans="1:10" s="169" customFormat="1" ht="12.75" x14ac:dyDescent="0.2"/>
    <row r="25" spans="1:10" s="169" customFormat="1" ht="12.75" x14ac:dyDescent="0.2"/>
  </sheetData>
  <dataValidations count="1">
    <dataValidation allowBlank="1" showInputMessage="1" showErrorMessage="1" prompt="თვე/დღე/წელი" sqref="B10:B11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showGridLines="0" view="pageBreakPreview" zoomScale="80" zoomScaleSheetLayoutView="80" workbookViewId="0">
      <selection activeCell="C17" sqref="C17"/>
    </sheetView>
  </sheetViews>
  <sheetFormatPr defaultRowHeight="12.75" x14ac:dyDescent="0.2"/>
  <cols>
    <col min="1" max="1" width="53.5703125" style="351" customWidth="1"/>
    <col min="2" max="2" width="10.7109375" style="351" customWidth="1"/>
    <col min="3" max="3" width="12.42578125" style="351" customWidth="1"/>
    <col min="4" max="4" width="10.42578125" style="351" customWidth="1"/>
    <col min="5" max="5" width="13.140625" style="351" customWidth="1"/>
    <col min="6" max="6" width="10.42578125" style="351" customWidth="1"/>
    <col min="7" max="8" width="10.5703125" style="351" customWidth="1"/>
    <col min="9" max="9" width="10.28515625" style="351" customWidth="1"/>
    <col min="10" max="10" width="12.7109375" style="351" customWidth="1"/>
    <col min="11" max="11" width="0.7109375" style="351" customWidth="1"/>
    <col min="12" max="16384" width="9.140625" style="351"/>
  </cols>
  <sheetData>
    <row r="1" spans="1:12" s="411" customFormat="1" ht="15" x14ac:dyDescent="0.2">
      <c r="A1" s="408" t="s">
        <v>287</v>
      </c>
      <c r="B1" s="409"/>
      <c r="C1" s="409"/>
      <c r="D1" s="409"/>
      <c r="E1" s="409"/>
      <c r="F1" s="70"/>
      <c r="G1" s="70"/>
      <c r="H1" s="70"/>
      <c r="I1" s="520" t="s">
        <v>97</v>
      </c>
      <c r="J1" s="520"/>
      <c r="K1" s="410"/>
    </row>
    <row r="2" spans="1:12" s="411" customFormat="1" ht="15" x14ac:dyDescent="0.3">
      <c r="A2" s="412" t="s">
        <v>128</v>
      </c>
      <c r="B2" s="409"/>
      <c r="C2" s="409"/>
      <c r="D2" s="409"/>
      <c r="E2" s="409"/>
      <c r="F2" s="128"/>
      <c r="G2" s="129"/>
      <c r="H2" s="129"/>
      <c r="I2" s="510" t="str">
        <f>'ფორმა N1'!L2</f>
        <v>04/10/2019-04/30/2019</v>
      </c>
      <c r="J2" s="519"/>
      <c r="K2" s="410"/>
    </row>
    <row r="3" spans="1:12" s="411" customFormat="1" ht="15" x14ac:dyDescent="0.2">
      <c r="A3" s="409"/>
      <c r="B3" s="409"/>
      <c r="C3" s="409"/>
      <c r="D3" s="409"/>
      <c r="E3" s="409"/>
      <c r="F3" s="128"/>
      <c r="G3" s="129"/>
      <c r="H3" s="129"/>
      <c r="I3" s="130"/>
      <c r="J3" s="392"/>
      <c r="K3" s="410"/>
    </row>
    <row r="4" spans="1:12" s="416" customFormat="1" ht="15" x14ac:dyDescent="0.3">
      <c r="A4" s="413" t="str">
        <f>'[3]ფორმა N2'!A4</f>
        <v>ანგარიშვალდებული პირის დასახელება:</v>
      </c>
      <c r="B4" s="413"/>
      <c r="C4" s="413"/>
      <c r="D4" s="413"/>
      <c r="E4" s="413"/>
      <c r="F4" s="414"/>
      <c r="G4" s="414"/>
      <c r="H4" s="414"/>
      <c r="I4" s="415"/>
      <c r="J4" s="413"/>
      <c r="K4" s="412"/>
      <c r="L4" s="411"/>
    </row>
    <row r="5" spans="1:12" s="416" customFormat="1" ht="15" x14ac:dyDescent="0.3">
      <c r="A5" s="417" t="str">
        <f>'[4]ფორმა N1'!A5</f>
        <v>მპგ „ერთიანი ნაციონალური მოძრაობა“</v>
      </c>
      <c r="B5" s="418"/>
      <c r="C5" s="418"/>
      <c r="D5" s="418"/>
      <c r="E5" s="418"/>
      <c r="F5" s="419"/>
      <c r="G5" s="419"/>
      <c r="H5" s="419"/>
      <c r="I5" s="420"/>
      <c r="J5" s="419"/>
      <c r="K5" s="412"/>
    </row>
    <row r="6" spans="1:12" s="411" customFormat="1" ht="13.5" x14ac:dyDescent="0.2">
      <c r="A6" s="131"/>
      <c r="B6" s="421"/>
      <c r="C6" s="421"/>
      <c r="D6" s="409"/>
      <c r="E6" s="409"/>
      <c r="F6" s="409"/>
      <c r="G6" s="409"/>
      <c r="H6" s="409"/>
      <c r="I6" s="409"/>
      <c r="J6" s="409"/>
      <c r="K6" s="410"/>
    </row>
    <row r="7" spans="1:12" ht="45" x14ac:dyDescent="0.2">
      <c r="A7" s="422"/>
      <c r="B7" s="521" t="s">
        <v>208</v>
      </c>
      <c r="C7" s="521"/>
      <c r="D7" s="521" t="s">
        <v>275</v>
      </c>
      <c r="E7" s="521"/>
      <c r="F7" s="521" t="s">
        <v>276</v>
      </c>
      <c r="G7" s="521"/>
      <c r="H7" s="423" t="s">
        <v>262</v>
      </c>
      <c r="I7" s="521" t="s">
        <v>211</v>
      </c>
      <c r="J7" s="521"/>
      <c r="K7" s="424"/>
    </row>
    <row r="8" spans="1:12" ht="15" x14ac:dyDescent="0.2">
      <c r="A8" s="347" t="s">
        <v>103</v>
      </c>
      <c r="B8" s="425" t="s">
        <v>210</v>
      </c>
      <c r="C8" s="348" t="s">
        <v>209</v>
      </c>
      <c r="D8" s="425" t="s">
        <v>210</v>
      </c>
      <c r="E8" s="348" t="s">
        <v>209</v>
      </c>
      <c r="F8" s="425" t="s">
        <v>210</v>
      </c>
      <c r="G8" s="348" t="s">
        <v>209</v>
      </c>
      <c r="H8" s="348" t="s">
        <v>209</v>
      </c>
      <c r="I8" s="425" t="s">
        <v>210</v>
      </c>
      <c r="J8" s="348" t="s">
        <v>209</v>
      </c>
      <c r="K8" s="424"/>
    </row>
    <row r="9" spans="1:12" ht="15" x14ac:dyDescent="0.2">
      <c r="A9" s="426" t="s">
        <v>104</v>
      </c>
      <c r="B9" s="74">
        <f t="shared" ref="B9:J9" si="0">SUM(B10,B14,B17)</f>
        <v>15</v>
      </c>
      <c r="C9" s="74">
        <f t="shared" si="0"/>
        <v>4483852.2699999996</v>
      </c>
      <c r="D9" s="74">
        <f t="shared" si="0"/>
        <v>0</v>
      </c>
      <c r="E9" s="74">
        <f t="shared" si="0"/>
        <v>0</v>
      </c>
      <c r="F9" s="74">
        <f t="shared" si="0"/>
        <v>0</v>
      </c>
      <c r="G9" s="74">
        <f t="shared" si="0"/>
        <v>0</v>
      </c>
      <c r="H9" s="74">
        <f t="shared" si="0"/>
        <v>0</v>
      </c>
      <c r="I9" s="74">
        <f t="shared" si="0"/>
        <v>15</v>
      </c>
      <c r="J9" s="74">
        <f t="shared" si="0"/>
        <v>4483852.2699999996</v>
      </c>
      <c r="K9" s="424"/>
    </row>
    <row r="10" spans="1:12" ht="15" x14ac:dyDescent="0.2">
      <c r="A10" s="427" t="s">
        <v>105</v>
      </c>
      <c r="B10" s="422">
        <f t="shared" ref="B10:J10" si="1">SUM(B11:B13)</f>
        <v>3</v>
      </c>
      <c r="C10" s="422">
        <f t="shared" si="1"/>
        <v>2952428.55</v>
      </c>
      <c r="D10" s="422">
        <f t="shared" si="1"/>
        <v>0</v>
      </c>
      <c r="E10" s="422">
        <f t="shared" si="1"/>
        <v>0</v>
      </c>
      <c r="F10" s="422">
        <f t="shared" si="1"/>
        <v>0</v>
      </c>
      <c r="G10" s="422">
        <f t="shared" si="1"/>
        <v>0</v>
      </c>
      <c r="H10" s="422">
        <f t="shared" si="1"/>
        <v>0</v>
      </c>
      <c r="I10" s="422">
        <f t="shared" si="1"/>
        <v>3</v>
      </c>
      <c r="J10" s="422">
        <f t="shared" si="1"/>
        <v>2952428.55</v>
      </c>
      <c r="K10" s="424"/>
    </row>
    <row r="11" spans="1:12" ht="15" x14ac:dyDescent="0.2">
      <c r="A11" s="427" t="s">
        <v>106</v>
      </c>
      <c r="B11" s="350"/>
      <c r="C11" s="350"/>
      <c r="D11" s="350"/>
      <c r="E11" s="350"/>
      <c r="F11" s="350"/>
      <c r="G11" s="350"/>
      <c r="H11" s="350"/>
      <c r="I11" s="350">
        <f>B11+D11+-F11-G11</f>
        <v>0</v>
      </c>
      <c r="J11" s="350">
        <f>C11+E11+-G11-H11</f>
        <v>0</v>
      </c>
      <c r="K11" s="424"/>
    </row>
    <row r="12" spans="1:12" ht="15" x14ac:dyDescent="0.2">
      <c r="A12" s="427" t="s">
        <v>107</v>
      </c>
      <c r="B12" s="350">
        <v>3</v>
      </c>
      <c r="C12" s="350">
        <v>2952428.55</v>
      </c>
      <c r="D12" s="350"/>
      <c r="E12" s="350"/>
      <c r="F12" s="350"/>
      <c r="G12" s="350"/>
      <c r="H12" s="350"/>
      <c r="I12" s="350">
        <f>B12+D12-F12</f>
        <v>3</v>
      </c>
      <c r="J12" s="350">
        <f>C12+E12+-G12-H12</f>
        <v>2952428.55</v>
      </c>
      <c r="K12" s="424"/>
    </row>
    <row r="13" spans="1:12" ht="15" x14ac:dyDescent="0.2">
      <c r="A13" s="427" t="s">
        <v>108</v>
      </c>
      <c r="B13" s="350"/>
      <c r="C13" s="350"/>
      <c r="D13" s="350"/>
      <c r="E13" s="350"/>
      <c r="F13" s="350"/>
      <c r="G13" s="350"/>
      <c r="H13" s="350"/>
      <c r="I13" s="350">
        <f>B13+D13+-F13-G13</f>
        <v>0</v>
      </c>
      <c r="J13" s="350">
        <f>C13+E13+-G13-H13</f>
        <v>0</v>
      </c>
      <c r="K13" s="424"/>
    </row>
    <row r="14" spans="1:12" ht="15" x14ac:dyDescent="0.2">
      <c r="A14" s="427" t="s">
        <v>109</v>
      </c>
      <c r="B14" s="422">
        <f t="shared" ref="B14:J14" si="2">SUM(B15:B16)</f>
        <v>12</v>
      </c>
      <c r="C14" s="422">
        <f t="shared" si="2"/>
        <v>1502418.72</v>
      </c>
      <c r="D14" s="422">
        <f t="shared" si="2"/>
        <v>0</v>
      </c>
      <c r="E14" s="422">
        <f t="shared" si="2"/>
        <v>0</v>
      </c>
      <c r="F14" s="422">
        <f t="shared" si="2"/>
        <v>0</v>
      </c>
      <c r="G14" s="422">
        <f t="shared" si="2"/>
        <v>0</v>
      </c>
      <c r="H14" s="422">
        <f t="shared" si="2"/>
        <v>0</v>
      </c>
      <c r="I14" s="422">
        <f t="shared" si="2"/>
        <v>12</v>
      </c>
      <c r="J14" s="422">
        <f t="shared" si="2"/>
        <v>1502418.72</v>
      </c>
      <c r="K14" s="424"/>
    </row>
    <row r="15" spans="1:12" ht="15" x14ac:dyDescent="0.2">
      <c r="A15" s="427" t="s">
        <v>110</v>
      </c>
      <c r="B15" s="350">
        <v>12</v>
      </c>
      <c r="C15" s="350">
        <v>326863</v>
      </c>
      <c r="D15" s="350"/>
      <c r="E15" s="350"/>
      <c r="F15" s="350"/>
      <c r="G15" s="350"/>
      <c r="H15" s="350"/>
      <c r="I15" s="350">
        <f>B15+D15-F15</f>
        <v>12</v>
      </c>
      <c r="J15" s="350">
        <f>C15+E15+-G15-H15</f>
        <v>326863</v>
      </c>
      <c r="K15" s="424"/>
    </row>
    <row r="16" spans="1:12" ht="15" x14ac:dyDescent="0.2">
      <c r="A16" s="427" t="s">
        <v>111</v>
      </c>
      <c r="B16" s="350">
        <v>0</v>
      </c>
      <c r="C16" s="350">
        <v>1175555.72</v>
      </c>
      <c r="D16" s="350"/>
      <c r="E16" s="350"/>
      <c r="F16" s="350"/>
      <c r="G16" s="350"/>
      <c r="H16" s="350"/>
      <c r="I16" s="350">
        <f>B16+D16+-F16-G16</f>
        <v>0</v>
      </c>
      <c r="J16" s="350">
        <f>C16+E16+-G16-H16</f>
        <v>1175555.72</v>
      </c>
      <c r="K16" s="424"/>
    </row>
    <row r="17" spans="1:11" ht="15" x14ac:dyDescent="0.2">
      <c r="A17" s="427" t="s">
        <v>112</v>
      </c>
      <c r="B17" s="422">
        <f t="shared" ref="B17:J17" si="3">SUM(B18:B19,B22,B23)</f>
        <v>0</v>
      </c>
      <c r="C17" s="422">
        <f t="shared" si="3"/>
        <v>29005</v>
      </c>
      <c r="D17" s="422">
        <f t="shared" si="3"/>
        <v>0</v>
      </c>
      <c r="E17" s="422">
        <f t="shared" si="3"/>
        <v>0</v>
      </c>
      <c r="F17" s="422">
        <f t="shared" si="3"/>
        <v>0</v>
      </c>
      <c r="G17" s="422">
        <f t="shared" si="3"/>
        <v>0</v>
      </c>
      <c r="H17" s="422">
        <f t="shared" si="3"/>
        <v>0</v>
      </c>
      <c r="I17" s="422">
        <f t="shared" si="3"/>
        <v>0</v>
      </c>
      <c r="J17" s="422">
        <f t="shared" si="3"/>
        <v>29005</v>
      </c>
      <c r="K17" s="424"/>
    </row>
    <row r="18" spans="1:11" ht="15" x14ac:dyDescent="0.2">
      <c r="A18" s="427" t="s">
        <v>113</v>
      </c>
      <c r="B18" s="350"/>
      <c r="C18" s="350"/>
      <c r="D18" s="350"/>
      <c r="E18" s="350"/>
      <c r="F18" s="350"/>
      <c r="G18" s="350"/>
      <c r="H18" s="350"/>
      <c r="I18" s="350">
        <f>B18+D18+-F18-G18</f>
        <v>0</v>
      </c>
      <c r="J18" s="350">
        <f>C18+E18+-G18-H18</f>
        <v>0</v>
      </c>
      <c r="K18" s="424"/>
    </row>
    <row r="19" spans="1:11" ht="15" x14ac:dyDescent="0.2">
      <c r="A19" s="427" t="s">
        <v>114</v>
      </c>
      <c r="B19" s="422">
        <f t="shared" ref="B19:J19" si="4">SUM(B20:B21)</f>
        <v>0</v>
      </c>
      <c r="C19" s="422">
        <f t="shared" si="4"/>
        <v>19301.009999999998</v>
      </c>
      <c r="D19" s="422">
        <f t="shared" si="4"/>
        <v>0</v>
      </c>
      <c r="E19" s="422">
        <f t="shared" si="4"/>
        <v>0</v>
      </c>
      <c r="F19" s="422">
        <f t="shared" si="4"/>
        <v>0</v>
      </c>
      <c r="G19" s="422">
        <f t="shared" si="4"/>
        <v>0</v>
      </c>
      <c r="H19" s="422">
        <f t="shared" si="4"/>
        <v>0</v>
      </c>
      <c r="I19" s="422">
        <f t="shared" si="4"/>
        <v>0</v>
      </c>
      <c r="J19" s="422">
        <f t="shared" si="4"/>
        <v>19301.009999999998</v>
      </c>
      <c r="K19" s="424"/>
    </row>
    <row r="20" spans="1:11" ht="15" x14ac:dyDescent="0.2">
      <c r="A20" s="427" t="s">
        <v>115</v>
      </c>
      <c r="B20" s="350"/>
      <c r="C20" s="350"/>
      <c r="D20" s="350"/>
      <c r="E20" s="350"/>
      <c r="F20" s="350"/>
      <c r="G20" s="350"/>
      <c r="H20" s="350"/>
      <c r="I20" s="350">
        <f t="shared" ref="I20:J23" si="5">B20+D20+-F20-G20</f>
        <v>0</v>
      </c>
      <c r="J20" s="350">
        <f t="shared" si="5"/>
        <v>0</v>
      </c>
      <c r="K20" s="424"/>
    </row>
    <row r="21" spans="1:11" ht="15" x14ac:dyDescent="0.2">
      <c r="A21" s="427" t="s">
        <v>116</v>
      </c>
      <c r="B21" s="350"/>
      <c r="C21" s="350">
        <v>19301.009999999998</v>
      </c>
      <c r="D21" s="350"/>
      <c r="E21" s="350"/>
      <c r="F21" s="350"/>
      <c r="G21" s="350"/>
      <c r="H21" s="350"/>
      <c r="I21" s="350">
        <f t="shared" si="5"/>
        <v>0</v>
      </c>
      <c r="J21" s="350">
        <f t="shared" si="5"/>
        <v>19301.009999999998</v>
      </c>
      <c r="K21" s="424"/>
    </row>
    <row r="22" spans="1:11" ht="15" x14ac:dyDescent="0.2">
      <c r="A22" s="427" t="s">
        <v>117</v>
      </c>
      <c r="B22" s="350"/>
      <c r="C22" s="350"/>
      <c r="D22" s="350"/>
      <c r="E22" s="350"/>
      <c r="F22" s="350"/>
      <c r="G22" s="350"/>
      <c r="H22" s="350"/>
      <c r="I22" s="350">
        <f t="shared" si="5"/>
        <v>0</v>
      </c>
      <c r="J22" s="350">
        <f t="shared" si="5"/>
        <v>0</v>
      </c>
      <c r="K22" s="424"/>
    </row>
    <row r="23" spans="1:11" ht="15" x14ac:dyDescent="0.2">
      <c r="A23" s="427" t="s">
        <v>118</v>
      </c>
      <c r="B23" s="350"/>
      <c r="C23" s="350">
        <v>9703.99</v>
      </c>
      <c r="D23" s="350"/>
      <c r="E23" s="350"/>
      <c r="F23" s="350"/>
      <c r="G23" s="350"/>
      <c r="H23" s="350"/>
      <c r="I23" s="350">
        <f t="shared" si="5"/>
        <v>0</v>
      </c>
      <c r="J23" s="350">
        <f t="shared" si="5"/>
        <v>9703.99</v>
      </c>
      <c r="K23" s="424"/>
    </row>
    <row r="24" spans="1:11" ht="15" x14ac:dyDescent="0.2">
      <c r="A24" s="426" t="s">
        <v>119</v>
      </c>
      <c r="B24" s="74">
        <f t="shared" ref="B24:J24" si="6">SUM(B25:B31)</f>
        <v>0</v>
      </c>
      <c r="C24" s="74">
        <f t="shared" si="6"/>
        <v>0</v>
      </c>
      <c r="D24" s="74">
        <f t="shared" si="6"/>
        <v>0</v>
      </c>
      <c r="E24" s="74">
        <f t="shared" si="6"/>
        <v>0</v>
      </c>
      <c r="F24" s="74">
        <f t="shared" si="6"/>
        <v>0</v>
      </c>
      <c r="G24" s="74">
        <f t="shared" si="6"/>
        <v>0</v>
      </c>
      <c r="H24" s="74">
        <f t="shared" si="6"/>
        <v>0</v>
      </c>
      <c r="I24" s="74">
        <f t="shared" si="6"/>
        <v>0</v>
      </c>
      <c r="J24" s="74">
        <f t="shared" si="6"/>
        <v>0</v>
      </c>
      <c r="K24" s="424"/>
    </row>
    <row r="25" spans="1:11" ht="15" x14ac:dyDescent="0.2">
      <c r="A25" s="427" t="s">
        <v>241</v>
      </c>
      <c r="B25" s="350"/>
      <c r="C25" s="350"/>
      <c r="D25" s="350"/>
      <c r="E25" s="350"/>
      <c r="F25" s="350"/>
      <c r="G25" s="350"/>
      <c r="H25" s="350"/>
      <c r="I25" s="350"/>
      <c r="J25" s="350"/>
      <c r="K25" s="424"/>
    </row>
    <row r="26" spans="1:11" ht="15" x14ac:dyDescent="0.2">
      <c r="A26" s="427" t="s">
        <v>242</v>
      </c>
      <c r="B26" s="350"/>
      <c r="C26" s="350"/>
      <c r="D26" s="350"/>
      <c r="E26" s="350"/>
      <c r="F26" s="350"/>
      <c r="G26" s="350"/>
      <c r="H26" s="350"/>
      <c r="I26" s="350"/>
      <c r="J26" s="350"/>
      <c r="K26" s="424"/>
    </row>
    <row r="27" spans="1:11" ht="15" x14ac:dyDescent="0.2">
      <c r="A27" s="427" t="s">
        <v>243</v>
      </c>
      <c r="B27" s="350"/>
      <c r="C27" s="350"/>
      <c r="D27" s="350"/>
      <c r="E27" s="350"/>
      <c r="F27" s="350"/>
      <c r="G27" s="350"/>
      <c r="H27" s="350"/>
      <c r="I27" s="350"/>
      <c r="J27" s="350"/>
      <c r="K27" s="424"/>
    </row>
    <row r="28" spans="1:11" ht="15" x14ac:dyDescent="0.2">
      <c r="A28" s="427" t="s">
        <v>244</v>
      </c>
      <c r="B28" s="350"/>
      <c r="C28" s="350"/>
      <c r="D28" s="350"/>
      <c r="E28" s="350"/>
      <c r="F28" s="350"/>
      <c r="G28" s="350"/>
      <c r="H28" s="350"/>
      <c r="I28" s="350"/>
      <c r="J28" s="350"/>
      <c r="K28" s="424"/>
    </row>
    <row r="29" spans="1:11" ht="15" x14ac:dyDescent="0.2">
      <c r="A29" s="427" t="s">
        <v>245</v>
      </c>
      <c r="B29" s="350"/>
      <c r="C29" s="350"/>
      <c r="D29" s="350"/>
      <c r="E29" s="350"/>
      <c r="F29" s="350"/>
      <c r="G29" s="350"/>
      <c r="H29" s="350"/>
      <c r="I29" s="350"/>
      <c r="J29" s="350"/>
      <c r="K29" s="424"/>
    </row>
    <row r="30" spans="1:11" ht="15" x14ac:dyDescent="0.2">
      <c r="A30" s="427" t="s">
        <v>246</v>
      </c>
      <c r="B30" s="350"/>
      <c r="C30" s="350"/>
      <c r="D30" s="350"/>
      <c r="E30" s="350"/>
      <c r="F30" s="350"/>
      <c r="G30" s="350"/>
      <c r="H30" s="350"/>
      <c r="I30" s="350"/>
      <c r="J30" s="350"/>
      <c r="K30" s="424"/>
    </row>
    <row r="31" spans="1:11" ht="15" x14ac:dyDescent="0.2">
      <c r="A31" s="427" t="s">
        <v>247</v>
      </c>
      <c r="B31" s="350"/>
      <c r="C31" s="350"/>
      <c r="D31" s="350"/>
      <c r="E31" s="350"/>
      <c r="F31" s="350"/>
      <c r="G31" s="350"/>
      <c r="H31" s="350"/>
      <c r="I31" s="350"/>
      <c r="J31" s="350"/>
      <c r="K31" s="424"/>
    </row>
    <row r="32" spans="1:11" ht="15" x14ac:dyDescent="0.2">
      <c r="A32" s="426" t="s">
        <v>120</v>
      </c>
      <c r="B32" s="74">
        <f t="shared" ref="B32:J32" si="7">SUM(B33:B35)</f>
        <v>0</v>
      </c>
      <c r="C32" s="74">
        <f t="shared" si="7"/>
        <v>0</v>
      </c>
      <c r="D32" s="74">
        <f t="shared" si="7"/>
        <v>0</v>
      </c>
      <c r="E32" s="74">
        <f t="shared" si="7"/>
        <v>0</v>
      </c>
      <c r="F32" s="74">
        <f t="shared" si="7"/>
        <v>0</v>
      </c>
      <c r="G32" s="74">
        <f t="shared" si="7"/>
        <v>0</v>
      </c>
      <c r="H32" s="74">
        <f t="shared" si="7"/>
        <v>0</v>
      </c>
      <c r="I32" s="74">
        <f t="shared" si="7"/>
        <v>0</v>
      </c>
      <c r="J32" s="74">
        <f t="shared" si="7"/>
        <v>0</v>
      </c>
      <c r="K32" s="424"/>
    </row>
    <row r="33" spans="1:11" ht="15" x14ac:dyDescent="0.2">
      <c r="A33" s="427" t="s">
        <v>248</v>
      </c>
      <c r="B33" s="350"/>
      <c r="C33" s="350"/>
      <c r="D33" s="350"/>
      <c r="E33" s="350"/>
      <c r="F33" s="350"/>
      <c r="G33" s="350"/>
      <c r="H33" s="350"/>
      <c r="I33" s="350"/>
      <c r="J33" s="350"/>
      <c r="K33" s="424"/>
    </row>
    <row r="34" spans="1:11" ht="15" x14ac:dyDescent="0.2">
      <c r="A34" s="427" t="s">
        <v>249</v>
      </c>
      <c r="B34" s="350"/>
      <c r="C34" s="350"/>
      <c r="D34" s="350"/>
      <c r="E34" s="350"/>
      <c r="F34" s="350"/>
      <c r="G34" s="350"/>
      <c r="H34" s="350"/>
      <c r="I34" s="350"/>
      <c r="J34" s="350"/>
      <c r="K34" s="424"/>
    </row>
    <row r="35" spans="1:11" ht="15" x14ac:dyDescent="0.2">
      <c r="A35" s="427" t="s">
        <v>250</v>
      </c>
      <c r="B35" s="350"/>
      <c r="C35" s="350"/>
      <c r="D35" s="350"/>
      <c r="E35" s="350"/>
      <c r="F35" s="350"/>
      <c r="G35" s="350"/>
      <c r="H35" s="350"/>
      <c r="I35" s="350"/>
      <c r="J35" s="350"/>
      <c r="K35" s="424"/>
    </row>
    <row r="36" spans="1:11" ht="15" x14ac:dyDescent="0.2">
      <c r="A36" s="426" t="s">
        <v>121</v>
      </c>
      <c r="B36" s="74">
        <f t="shared" ref="B36:J36" si="8">SUM(B37:B39,B42)</f>
        <v>0</v>
      </c>
      <c r="C36" s="74">
        <f t="shared" si="8"/>
        <v>0</v>
      </c>
      <c r="D36" s="74">
        <f t="shared" si="8"/>
        <v>0</v>
      </c>
      <c r="E36" s="74">
        <f t="shared" si="8"/>
        <v>0</v>
      </c>
      <c r="F36" s="74">
        <f t="shared" si="8"/>
        <v>0</v>
      </c>
      <c r="G36" s="74">
        <f t="shared" si="8"/>
        <v>0</v>
      </c>
      <c r="H36" s="74">
        <f t="shared" si="8"/>
        <v>0</v>
      </c>
      <c r="I36" s="74">
        <f t="shared" si="8"/>
        <v>0</v>
      </c>
      <c r="J36" s="74">
        <f t="shared" si="8"/>
        <v>0</v>
      </c>
      <c r="K36" s="424"/>
    </row>
    <row r="37" spans="1:11" ht="15" x14ac:dyDescent="0.2">
      <c r="A37" s="427" t="s">
        <v>122</v>
      </c>
      <c r="B37" s="350"/>
      <c r="C37" s="350"/>
      <c r="D37" s="350"/>
      <c r="E37" s="350"/>
      <c r="F37" s="350"/>
      <c r="G37" s="350"/>
      <c r="H37" s="350"/>
      <c r="I37" s="350"/>
      <c r="J37" s="350"/>
      <c r="K37" s="424"/>
    </row>
    <row r="38" spans="1:11" ht="15" x14ac:dyDescent="0.2">
      <c r="A38" s="427" t="s">
        <v>123</v>
      </c>
      <c r="B38" s="350"/>
      <c r="C38" s="350"/>
      <c r="D38" s="350"/>
      <c r="E38" s="350"/>
      <c r="F38" s="350"/>
      <c r="G38" s="350"/>
      <c r="H38" s="350"/>
      <c r="I38" s="350"/>
      <c r="J38" s="350"/>
      <c r="K38" s="424"/>
    </row>
    <row r="39" spans="1:11" ht="15" x14ac:dyDescent="0.2">
      <c r="A39" s="427" t="s">
        <v>124</v>
      </c>
      <c r="B39" s="422">
        <f t="shared" ref="B39:J39" si="9">SUM(B40:B41)</f>
        <v>0</v>
      </c>
      <c r="C39" s="422">
        <f t="shared" si="9"/>
        <v>0</v>
      </c>
      <c r="D39" s="422">
        <f t="shared" si="9"/>
        <v>0</v>
      </c>
      <c r="E39" s="422">
        <f t="shared" si="9"/>
        <v>0</v>
      </c>
      <c r="F39" s="422">
        <f t="shared" si="9"/>
        <v>0</v>
      </c>
      <c r="G39" s="422">
        <f t="shared" si="9"/>
        <v>0</v>
      </c>
      <c r="H39" s="422">
        <f t="shared" si="9"/>
        <v>0</v>
      </c>
      <c r="I39" s="422">
        <f t="shared" si="9"/>
        <v>0</v>
      </c>
      <c r="J39" s="422">
        <f t="shared" si="9"/>
        <v>0</v>
      </c>
      <c r="K39" s="424"/>
    </row>
    <row r="40" spans="1:11" ht="30" x14ac:dyDescent="0.2">
      <c r="A40" s="427" t="s">
        <v>380</v>
      </c>
      <c r="B40" s="350"/>
      <c r="C40" s="350"/>
      <c r="D40" s="350"/>
      <c r="E40" s="350"/>
      <c r="F40" s="350"/>
      <c r="G40" s="350"/>
      <c r="H40" s="350"/>
      <c r="I40" s="350"/>
      <c r="J40" s="350"/>
      <c r="K40" s="424"/>
    </row>
    <row r="41" spans="1:11" ht="15" x14ac:dyDescent="0.2">
      <c r="A41" s="427" t="s">
        <v>125</v>
      </c>
      <c r="B41" s="350"/>
      <c r="C41" s="350"/>
      <c r="D41" s="350"/>
      <c r="E41" s="350"/>
      <c r="F41" s="350"/>
      <c r="G41" s="350"/>
      <c r="H41" s="350"/>
      <c r="I41" s="350"/>
      <c r="J41" s="350"/>
      <c r="K41" s="424"/>
    </row>
    <row r="42" spans="1:11" ht="15" x14ac:dyDescent="0.2">
      <c r="A42" s="427" t="s">
        <v>126</v>
      </c>
      <c r="B42" s="350"/>
      <c r="C42" s="350"/>
      <c r="D42" s="350"/>
      <c r="E42" s="350"/>
      <c r="F42" s="350"/>
      <c r="G42" s="350"/>
      <c r="H42" s="350"/>
      <c r="I42" s="350"/>
      <c r="J42" s="350"/>
      <c r="K42" s="424"/>
    </row>
    <row r="43" spans="1:11" ht="15" x14ac:dyDescent="0.2">
      <c r="A43" s="428"/>
      <c r="B43" s="428"/>
      <c r="C43" s="428"/>
      <c r="D43" s="428"/>
      <c r="E43" s="428"/>
      <c r="F43" s="428"/>
      <c r="G43" s="428"/>
      <c r="H43" s="428"/>
      <c r="I43" s="428"/>
      <c r="J43" s="428"/>
    </row>
    <row r="44" spans="1:11" s="411" customFormat="1" x14ac:dyDescent="0.2"/>
    <row r="45" spans="1:11" s="411" customFormat="1" x14ac:dyDescent="0.2">
      <c r="A45" s="351"/>
    </row>
    <row r="46" spans="1:11" s="416" customFormat="1" ht="15" x14ac:dyDescent="0.3">
      <c r="A46" s="429" t="s">
        <v>96</v>
      </c>
      <c r="D46" s="430"/>
    </row>
    <row r="47" spans="1:11" s="416" customFormat="1" ht="15" x14ac:dyDescent="0.3">
      <c r="D47" s="431"/>
      <c r="E47" s="431"/>
      <c r="F47" s="431"/>
      <c r="G47" s="431"/>
      <c r="I47" s="431"/>
    </row>
    <row r="48" spans="1:11" s="416" customFormat="1" ht="15" x14ac:dyDescent="0.3">
      <c r="B48" s="432"/>
      <c r="C48" s="432"/>
      <c r="F48" s="432"/>
      <c r="G48" s="433"/>
      <c r="H48" s="432"/>
      <c r="I48" s="431"/>
      <c r="J48" s="431"/>
    </row>
    <row r="49" spans="1:10" s="416" customFormat="1" ht="15" x14ac:dyDescent="0.3">
      <c r="B49" s="434" t="s">
        <v>251</v>
      </c>
      <c r="F49" s="435" t="s">
        <v>256</v>
      </c>
      <c r="G49" s="436"/>
      <c r="I49" s="431"/>
      <c r="J49" s="431"/>
    </row>
    <row r="50" spans="1:10" s="416" customFormat="1" ht="15" x14ac:dyDescent="0.3">
      <c r="B50" s="437" t="s">
        <v>127</v>
      </c>
      <c r="F50" s="416" t="s">
        <v>252</v>
      </c>
      <c r="G50" s="431"/>
      <c r="I50" s="431"/>
      <c r="J50" s="431"/>
    </row>
    <row r="51" spans="1:10" s="431" customFormat="1" ht="15" x14ac:dyDescent="0.3">
      <c r="A51" s="416"/>
      <c r="B51" s="351"/>
      <c r="H51" s="351"/>
    </row>
    <row r="52" spans="1:10" s="416" customFormat="1" ht="15" x14ac:dyDescent="0.3">
      <c r="A52" s="438"/>
      <c r="B52" s="438"/>
      <c r="C52" s="438"/>
    </row>
    <row r="53" spans="1:10" ht="15" x14ac:dyDescent="0.2">
      <c r="A53" s="428"/>
      <c r="B53" s="428"/>
      <c r="C53" s="428"/>
      <c r="D53" s="428"/>
      <c r="E53" s="428"/>
      <c r="F53" s="428"/>
      <c r="G53" s="428"/>
      <c r="H53" s="428"/>
      <c r="I53" s="428"/>
      <c r="J53" s="428"/>
    </row>
  </sheetData>
  <mergeCells count="6">
    <mergeCell ref="I1:J1"/>
    <mergeCell ref="I2:J2"/>
    <mergeCell ref="B7:C7"/>
    <mergeCell ref="D7:E7"/>
    <mergeCell ref="F7:G7"/>
    <mergeCell ref="I7:J7"/>
  </mergeCells>
  <pageMargins left="0.25" right="0.25" top="0.75" bottom="0.75" header="0.3" footer="0.3"/>
  <pageSetup paperSize="9" scale="65" orientation="portrait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showGridLines="0" zoomScale="80" zoomScaleNormal="80" zoomScaleSheetLayoutView="80" workbookViewId="0">
      <selection activeCell="K11" sqref="K11"/>
    </sheetView>
  </sheetViews>
  <sheetFormatPr defaultRowHeight="12.75" x14ac:dyDescent="0.2"/>
  <cols>
    <col min="1" max="1" width="6" style="183" customWidth="1"/>
    <col min="2" max="2" width="21.140625" style="183" customWidth="1"/>
    <col min="3" max="3" width="41.7109375" style="183" customWidth="1"/>
    <col min="4" max="4" width="18.42578125" style="183" customWidth="1"/>
    <col min="5" max="5" width="19.5703125" style="183" customWidth="1"/>
    <col min="6" max="6" width="22" style="183" customWidth="1"/>
    <col min="7" max="7" width="25.28515625" style="183" customWidth="1"/>
    <col min="8" max="9" width="20.85546875" style="183" customWidth="1"/>
    <col min="10" max="16384" width="9.140625" style="183"/>
  </cols>
  <sheetData>
    <row r="1" spans="1:9" ht="15" x14ac:dyDescent="0.2">
      <c r="A1" s="177" t="s">
        <v>476</v>
      </c>
      <c r="B1" s="177"/>
      <c r="C1" s="178"/>
      <c r="D1" s="178"/>
      <c r="E1" s="178"/>
      <c r="F1" s="178"/>
      <c r="G1" s="178"/>
      <c r="H1" s="178"/>
      <c r="I1" s="335" t="s">
        <v>97</v>
      </c>
    </row>
    <row r="2" spans="1:9" ht="15" x14ac:dyDescent="0.3">
      <c r="A2" s="136" t="s">
        <v>128</v>
      </c>
      <c r="B2" s="136"/>
      <c r="C2" s="178"/>
      <c r="D2" s="178"/>
      <c r="E2" s="178"/>
      <c r="F2" s="178"/>
      <c r="G2" s="178"/>
      <c r="H2" s="178"/>
      <c r="I2" s="332" t="str">
        <f>'ფორმა N1'!L2</f>
        <v>04/10/2019-04/30/2019</v>
      </c>
    </row>
    <row r="3" spans="1:9" ht="15" x14ac:dyDescent="0.2">
      <c r="A3" s="178"/>
      <c r="B3" s="178"/>
      <c r="C3" s="178"/>
      <c r="D3" s="178"/>
      <c r="E3" s="178"/>
      <c r="F3" s="178"/>
      <c r="G3" s="178"/>
      <c r="H3" s="178"/>
      <c r="I3" s="130"/>
    </row>
    <row r="4" spans="1:9" ht="15" x14ac:dyDescent="0.3">
      <c r="A4" s="106" t="s">
        <v>257</v>
      </c>
      <c r="B4" s="106"/>
      <c r="C4" s="106"/>
      <c r="D4" s="106"/>
      <c r="E4" s="340"/>
      <c r="F4" s="179"/>
      <c r="G4" s="178"/>
      <c r="H4" s="178"/>
      <c r="I4" s="179"/>
    </row>
    <row r="5" spans="1:9" s="345" customFormat="1" ht="15" x14ac:dyDescent="0.3">
      <c r="A5" s="341" t="str">
        <f>'ფორმა N1'!A5</f>
        <v>მპგ „ერთიანი ნაციონალური მოძრაობა“</v>
      </c>
      <c r="B5" s="341"/>
      <c r="C5" s="342"/>
      <c r="D5" s="340"/>
      <c r="E5" s="340"/>
      <c r="F5" s="179"/>
      <c r="G5" s="178"/>
      <c r="H5" s="178"/>
      <c r="I5" s="179"/>
    </row>
    <row r="6" spans="1:9" ht="13.5" x14ac:dyDescent="0.2">
      <c r="A6" s="131"/>
      <c r="B6" s="131"/>
      <c r="C6" s="346"/>
      <c r="D6" s="346"/>
      <c r="E6" s="346"/>
      <c r="F6" s="178"/>
      <c r="G6" s="178"/>
      <c r="H6" s="178"/>
      <c r="I6" s="178"/>
    </row>
    <row r="7" spans="1:9" ht="60" x14ac:dyDescent="0.2">
      <c r="A7" s="347" t="s">
        <v>64</v>
      </c>
      <c r="B7" s="347" t="s">
        <v>443</v>
      </c>
      <c r="C7" s="348" t="s">
        <v>444</v>
      </c>
      <c r="D7" s="348" t="s">
        <v>445</v>
      </c>
      <c r="E7" s="348" t="s">
        <v>446</v>
      </c>
      <c r="F7" s="348" t="s">
        <v>346</v>
      </c>
      <c r="G7" s="348" t="s">
        <v>447</v>
      </c>
      <c r="H7" s="348" t="s">
        <v>448</v>
      </c>
      <c r="I7" s="348" t="s">
        <v>449</v>
      </c>
    </row>
    <row r="8" spans="1:9" ht="15" x14ac:dyDescent="0.2">
      <c r="A8" s="347">
        <v>1</v>
      </c>
      <c r="B8" s="347">
        <v>2</v>
      </c>
      <c r="C8" s="347">
        <v>3</v>
      </c>
      <c r="D8" s="348">
        <v>4</v>
      </c>
      <c r="E8" s="347">
        <v>5</v>
      </c>
      <c r="F8" s="348">
        <v>6</v>
      </c>
      <c r="G8" s="347">
        <v>7</v>
      </c>
      <c r="H8" s="348">
        <v>8</v>
      </c>
      <c r="I8" s="348">
        <v>9</v>
      </c>
    </row>
    <row r="9" spans="1:9" ht="30" x14ac:dyDescent="0.2">
      <c r="A9" s="349">
        <v>1</v>
      </c>
      <c r="B9" s="349" t="s">
        <v>478</v>
      </c>
      <c r="C9" s="350" t="s">
        <v>651</v>
      </c>
      <c r="D9" s="350" t="s">
        <v>652</v>
      </c>
      <c r="E9" s="401">
        <v>40904</v>
      </c>
      <c r="F9" s="350" t="s">
        <v>653</v>
      </c>
      <c r="G9" s="350">
        <v>2865918.99</v>
      </c>
      <c r="H9" s="460" t="s">
        <v>654</v>
      </c>
      <c r="I9" s="350"/>
    </row>
    <row r="10" spans="1:9" ht="30" x14ac:dyDescent="0.2">
      <c r="A10" s="349">
        <v>2</v>
      </c>
      <c r="B10" s="349" t="s">
        <v>655</v>
      </c>
      <c r="C10" s="350" t="s">
        <v>656</v>
      </c>
      <c r="D10" s="350" t="s">
        <v>657</v>
      </c>
      <c r="E10" s="350" t="s">
        <v>658</v>
      </c>
      <c r="F10" s="350">
        <v>128.76</v>
      </c>
      <c r="G10" s="350"/>
      <c r="H10" s="460" t="s">
        <v>659</v>
      </c>
      <c r="I10" s="350" t="s">
        <v>660</v>
      </c>
    </row>
    <row r="11" spans="1:9" ht="30" x14ac:dyDescent="0.2">
      <c r="A11" s="349">
        <v>3</v>
      </c>
      <c r="B11" s="349" t="s">
        <v>655</v>
      </c>
      <c r="C11" s="350" t="s">
        <v>661</v>
      </c>
      <c r="D11" s="350" t="s">
        <v>662</v>
      </c>
      <c r="E11" s="350" t="s">
        <v>663</v>
      </c>
      <c r="F11" s="350">
        <v>19</v>
      </c>
      <c r="G11" s="350">
        <v>875</v>
      </c>
      <c r="H11" s="460" t="s">
        <v>664</v>
      </c>
      <c r="I11" s="350" t="s">
        <v>665</v>
      </c>
    </row>
    <row r="12" spans="1:9" ht="30" x14ac:dyDescent="0.2">
      <c r="A12" s="349">
        <v>4</v>
      </c>
      <c r="B12" s="349" t="s">
        <v>655</v>
      </c>
      <c r="C12" s="350" t="s">
        <v>666</v>
      </c>
      <c r="D12" s="350" t="s">
        <v>667</v>
      </c>
      <c r="E12" s="350" t="s">
        <v>668</v>
      </c>
      <c r="F12" s="350">
        <v>100</v>
      </c>
      <c r="G12" s="350">
        <v>750</v>
      </c>
      <c r="H12" s="460" t="s">
        <v>669</v>
      </c>
      <c r="I12" s="350" t="s">
        <v>670</v>
      </c>
    </row>
    <row r="13" spans="1:9" ht="30" x14ac:dyDescent="0.2">
      <c r="A13" s="349">
        <v>5</v>
      </c>
      <c r="B13" s="349" t="s">
        <v>655</v>
      </c>
      <c r="C13" s="350" t="s">
        <v>671</v>
      </c>
      <c r="D13" s="350" t="s">
        <v>672</v>
      </c>
      <c r="E13" s="350" t="s">
        <v>668</v>
      </c>
      <c r="F13" s="350">
        <v>149.85</v>
      </c>
      <c r="G13" s="350">
        <v>2130</v>
      </c>
      <c r="H13" s="460" t="s">
        <v>673</v>
      </c>
      <c r="I13" s="350" t="s">
        <v>674</v>
      </c>
    </row>
    <row r="14" spans="1:9" ht="30" x14ac:dyDescent="0.2">
      <c r="A14" s="349">
        <v>6</v>
      </c>
      <c r="B14" s="349" t="s">
        <v>655</v>
      </c>
      <c r="C14" s="350" t="s">
        <v>675</v>
      </c>
      <c r="D14" s="350" t="s">
        <v>676</v>
      </c>
      <c r="E14" s="350" t="s">
        <v>677</v>
      </c>
      <c r="F14" s="350">
        <v>150</v>
      </c>
      <c r="G14" s="350">
        <v>1000</v>
      </c>
      <c r="H14" s="460" t="s">
        <v>678</v>
      </c>
      <c r="I14" s="350" t="s">
        <v>679</v>
      </c>
    </row>
    <row r="15" spans="1:9" ht="30" x14ac:dyDescent="0.2">
      <c r="A15" s="349">
        <v>7</v>
      </c>
      <c r="B15" s="349" t="s">
        <v>655</v>
      </c>
      <c r="C15" s="350" t="s">
        <v>680</v>
      </c>
      <c r="D15" s="350" t="s">
        <v>681</v>
      </c>
      <c r="E15" s="350" t="s">
        <v>668</v>
      </c>
      <c r="F15" s="350">
        <v>190</v>
      </c>
      <c r="G15" s="350">
        <v>750</v>
      </c>
      <c r="H15" s="460" t="s">
        <v>682</v>
      </c>
      <c r="I15" s="350" t="s">
        <v>683</v>
      </c>
    </row>
    <row r="16" spans="1:9" ht="30" x14ac:dyDescent="0.2">
      <c r="A16" s="349">
        <v>8</v>
      </c>
      <c r="B16" s="349" t="s">
        <v>655</v>
      </c>
      <c r="C16" s="350" t="s">
        <v>684</v>
      </c>
      <c r="D16" s="350" t="s">
        <v>685</v>
      </c>
      <c r="E16" s="350" t="s">
        <v>668</v>
      </c>
      <c r="F16" s="350">
        <v>69.319999999999993</v>
      </c>
      <c r="G16" s="350">
        <v>875</v>
      </c>
      <c r="H16" s="460">
        <v>43001004049</v>
      </c>
      <c r="I16" s="350" t="s">
        <v>686</v>
      </c>
    </row>
    <row r="17" spans="1:9" ht="30" x14ac:dyDescent="0.2">
      <c r="A17" s="349">
        <v>9</v>
      </c>
      <c r="B17" s="349" t="s">
        <v>655</v>
      </c>
      <c r="C17" s="350" t="s">
        <v>687</v>
      </c>
      <c r="D17" s="350" t="s">
        <v>688</v>
      </c>
      <c r="E17" s="350" t="s">
        <v>689</v>
      </c>
      <c r="F17" s="350">
        <v>70.53</v>
      </c>
      <c r="G17" s="350">
        <v>1290</v>
      </c>
      <c r="H17" s="460">
        <v>1008018331</v>
      </c>
      <c r="I17" s="350" t="s">
        <v>690</v>
      </c>
    </row>
    <row r="18" spans="1:9" ht="30" x14ac:dyDescent="0.2">
      <c r="A18" s="349">
        <v>10</v>
      </c>
      <c r="B18" s="349" t="s">
        <v>655</v>
      </c>
      <c r="C18" s="350" t="s">
        <v>691</v>
      </c>
      <c r="D18" s="350" t="s">
        <v>692</v>
      </c>
      <c r="E18" s="350" t="s">
        <v>668</v>
      </c>
      <c r="F18" s="350">
        <v>69.319999999999993</v>
      </c>
      <c r="G18" s="350">
        <v>375</v>
      </c>
      <c r="H18" s="460" t="s">
        <v>693</v>
      </c>
      <c r="I18" s="350" t="s">
        <v>694</v>
      </c>
    </row>
    <row r="19" spans="1:9" ht="30" x14ac:dyDescent="0.2">
      <c r="A19" s="349">
        <v>11</v>
      </c>
      <c r="B19" s="349" t="s">
        <v>655</v>
      </c>
      <c r="C19" s="350" t="s">
        <v>695</v>
      </c>
      <c r="D19" s="350" t="s">
        <v>696</v>
      </c>
      <c r="E19" s="350" t="s">
        <v>697</v>
      </c>
      <c r="F19" s="350">
        <v>115</v>
      </c>
      <c r="G19" s="350">
        <v>1250</v>
      </c>
      <c r="H19" s="460" t="s">
        <v>698</v>
      </c>
      <c r="I19" s="350" t="s">
        <v>699</v>
      </c>
    </row>
    <row r="20" spans="1:9" ht="30" x14ac:dyDescent="0.2">
      <c r="A20" s="349">
        <v>12</v>
      </c>
      <c r="B20" s="349" t="s">
        <v>655</v>
      </c>
      <c r="C20" s="350" t="s">
        <v>700</v>
      </c>
      <c r="D20" s="350" t="s">
        <v>701</v>
      </c>
      <c r="E20" s="350" t="s">
        <v>702</v>
      </c>
      <c r="F20" s="350">
        <v>133.6</v>
      </c>
      <c r="G20" s="350">
        <v>800</v>
      </c>
      <c r="H20" s="460" t="s">
        <v>703</v>
      </c>
      <c r="I20" s="350" t="s">
        <v>704</v>
      </c>
    </row>
    <row r="21" spans="1:9" ht="30" x14ac:dyDescent="0.2">
      <c r="A21" s="349">
        <v>13</v>
      </c>
      <c r="B21" s="349" t="s">
        <v>655</v>
      </c>
      <c r="C21" s="350" t="s">
        <v>705</v>
      </c>
      <c r="D21" s="350" t="s">
        <v>706</v>
      </c>
      <c r="E21" s="350" t="s">
        <v>707</v>
      </c>
      <c r="F21" s="350">
        <v>100.92</v>
      </c>
      <c r="G21" s="350">
        <v>1350</v>
      </c>
      <c r="H21" s="460" t="s">
        <v>708</v>
      </c>
      <c r="I21" s="350" t="s">
        <v>709</v>
      </c>
    </row>
    <row r="22" spans="1:9" ht="30" x14ac:dyDescent="0.2">
      <c r="A22" s="349">
        <v>14</v>
      </c>
      <c r="B22" s="349" t="s">
        <v>655</v>
      </c>
      <c r="C22" s="350" t="s">
        <v>705</v>
      </c>
      <c r="D22" s="350" t="s">
        <v>710</v>
      </c>
      <c r="E22" s="350" t="s">
        <v>707</v>
      </c>
      <c r="F22" s="350">
        <v>212.54</v>
      </c>
      <c r="G22" s="350">
        <v>1350</v>
      </c>
      <c r="H22" s="460" t="s">
        <v>711</v>
      </c>
      <c r="I22" s="350" t="s">
        <v>712</v>
      </c>
    </row>
    <row r="23" spans="1:9" ht="30" x14ac:dyDescent="0.2">
      <c r="A23" s="349">
        <v>15</v>
      </c>
      <c r="B23" s="349" t="s">
        <v>655</v>
      </c>
      <c r="C23" s="350" t="s">
        <v>713</v>
      </c>
      <c r="D23" s="350" t="s">
        <v>714</v>
      </c>
      <c r="E23" s="350" t="s">
        <v>715</v>
      </c>
      <c r="F23" s="350">
        <v>90.82</v>
      </c>
      <c r="G23" s="350">
        <v>625</v>
      </c>
      <c r="H23" s="460" t="s">
        <v>716</v>
      </c>
      <c r="I23" s="350" t="s">
        <v>717</v>
      </c>
    </row>
    <row r="24" spans="1:9" ht="30" x14ac:dyDescent="0.2">
      <c r="A24" s="349">
        <v>16</v>
      </c>
      <c r="B24" s="349" t="s">
        <v>655</v>
      </c>
      <c r="C24" s="350" t="s">
        <v>718</v>
      </c>
      <c r="D24" s="350" t="s">
        <v>719</v>
      </c>
      <c r="E24" s="350" t="s">
        <v>720</v>
      </c>
      <c r="F24" s="350">
        <v>172.87</v>
      </c>
      <c r="G24" s="350">
        <v>1375</v>
      </c>
      <c r="H24" s="460" t="s">
        <v>721</v>
      </c>
      <c r="I24" s="350" t="s">
        <v>722</v>
      </c>
    </row>
    <row r="25" spans="1:9" ht="15" x14ac:dyDescent="0.2">
      <c r="A25" s="349">
        <v>17</v>
      </c>
      <c r="B25" s="349" t="s">
        <v>655</v>
      </c>
      <c r="C25" s="350" t="s">
        <v>723</v>
      </c>
      <c r="D25" s="350" t="s">
        <v>724</v>
      </c>
      <c r="E25" s="350" t="s">
        <v>725</v>
      </c>
      <c r="F25" s="350">
        <v>175</v>
      </c>
      <c r="G25" s="350">
        <v>375</v>
      </c>
      <c r="H25" s="460" t="s">
        <v>726</v>
      </c>
      <c r="I25" s="350" t="s">
        <v>727</v>
      </c>
    </row>
    <row r="26" spans="1:9" ht="30" x14ac:dyDescent="0.2">
      <c r="A26" s="349">
        <v>18</v>
      </c>
      <c r="B26" s="349" t="s">
        <v>655</v>
      </c>
      <c r="C26" s="350" t="s">
        <v>728</v>
      </c>
      <c r="D26" s="350" t="s">
        <v>729</v>
      </c>
      <c r="E26" s="350" t="s">
        <v>730</v>
      </c>
      <c r="F26" s="350">
        <v>38.590000000000003</v>
      </c>
      <c r="G26" s="350">
        <v>200</v>
      </c>
      <c r="H26" s="460" t="s">
        <v>731</v>
      </c>
      <c r="I26" s="350" t="s">
        <v>732</v>
      </c>
    </row>
    <row r="27" spans="1:9" ht="45" x14ac:dyDescent="0.2">
      <c r="A27" s="349">
        <v>19</v>
      </c>
      <c r="B27" s="349" t="s">
        <v>655</v>
      </c>
      <c r="C27" s="350" t="s">
        <v>733</v>
      </c>
      <c r="D27" s="350" t="s">
        <v>734</v>
      </c>
      <c r="E27" s="350" t="s">
        <v>735</v>
      </c>
      <c r="F27" s="350">
        <v>155.19999999999999</v>
      </c>
      <c r="G27" s="350">
        <v>400</v>
      </c>
      <c r="H27" s="460" t="s">
        <v>736</v>
      </c>
      <c r="I27" s="350" t="s">
        <v>737</v>
      </c>
    </row>
    <row r="28" spans="1:9" ht="30" x14ac:dyDescent="0.2">
      <c r="A28" s="349">
        <v>20</v>
      </c>
      <c r="B28" s="349" t="s">
        <v>655</v>
      </c>
      <c r="C28" s="350" t="s">
        <v>738</v>
      </c>
      <c r="D28" s="350" t="s">
        <v>739</v>
      </c>
      <c r="E28" s="350" t="s">
        <v>668</v>
      </c>
      <c r="F28" s="350">
        <v>66</v>
      </c>
      <c r="G28" s="350">
        <v>665</v>
      </c>
      <c r="H28" s="460" t="s">
        <v>740</v>
      </c>
      <c r="I28" s="350" t="s">
        <v>741</v>
      </c>
    </row>
    <row r="29" spans="1:9" ht="30" x14ac:dyDescent="0.2">
      <c r="A29" s="349">
        <v>21</v>
      </c>
      <c r="B29" s="349" t="s">
        <v>655</v>
      </c>
      <c r="C29" s="350" t="s">
        <v>742</v>
      </c>
      <c r="D29" s="350" t="s">
        <v>743</v>
      </c>
      <c r="E29" s="350" t="s">
        <v>744</v>
      </c>
      <c r="F29" s="350">
        <v>28.3</v>
      </c>
      <c r="G29" s="350"/>
      <c r="H29" s="460" t="s">
        <v>745</v>
      </c>
      <c r="I29" s="350" t="s">
        <v>746</v>
      </c>
    </row>
    <row r="30" spans="1:9" ht="30" x14ac:dyDescent="0.2">
      <c r="A30" s="349">
        <v>22</v>
      </c>
      <c r="B30" s="349" t="s">
        <v>655</v>
      </c>
      <c r="C30" s="350" t="s">
        <v>747</v>
      </c>
      <c r="D30" s="350" t="s">
        <v>748</v>
      </c>
      <c r="E30" s="350" t="s">
        <v>749</v>
      </c>
      <c r="F30" s="350">
        <v>70</v>
      </c>
      <c r="G30" s="350"/>
      <c r="H30" s="460" t="s">
        <v>750</v>
      </c>
      <c r="I30" s="350" t="s">
        <v>751</v>
      </c>
    </row>
    <row r="31" spans="1:9" ht="30" x14ac:dyDescent="0.2">
      <c r="A31" s="349">
        <v>23</v>
      </c>
      <c r="B31" s="349" t="s">
        <v>655</v>
      </c>
      <c r="C31" s="350" t="s">
        <v>752</v>
      </c>
      <c r="D31" s="350" t="s">
        <v>753</v>
      </c>
      <c r="E31" s="350" t="s">
        <v>754</v>
      </c>
      <c r="F31" s="350">
        <v>115</v>
      </c>
      <c r="G31" s="350">
        <v>812.5</v>
      </c>
      <c r="H31" s="460" t="s">
        <v>755</v>
      </c>
      <c r="I31" s="350" t="s">
        <v>756</v>
      </c>
    </row>
    <row r="32" spans="1:9" ht="30" x14ac:dyDescent="0.2">
      <c r="A32" s="349">
        <v>24</v>
      </c>
      <c r="B32" s="349" t="s">
        <v>655</v>
      </c>
      <c r="C32" s="350" t="s">
        <v>757</v>
      </c>
      <c r="D32" s="350" t="s">
        <v>758</v>
      </c>
      <c r="E32" s="350" t="s">
        <v>759</v>
      </c>
      <c r="F32" s="350"/>
      <c r="G32" s="350">
        <v>1250</v>
      </c>
      <c r="H32" s="460" t="s">
        <v>760</v>
      </c>
      <c r="I32" s="350" t="s">
        <v>761</v>
      </c>
    </row>
    <row r="33" spans="1:9" ht="30" x14ac:dyDescent="0.2">
      <c r="A33" s="349">
        <v>25</v>
      </c>
      <c r="B33" s="349" t="s">
        <v>655</v>
      </c>
      <c r="C33" s="350" t="s">
        <v>762</v>
      </c>
      <c r="D33" s="350" t="s">
        <v>763</v>
      </c>
      <c r="E33" s="350" t="s">
        <v>764</v>
      </c>
      <c r="F33" s="350">
        <v>76.56</v>
      </c>
      <c r="G33" s="350">
        <v>3125</v>
      </c>
      <c r="H33" s="460" t="s">
        <v>765</v>
      </c>
      <c r="I33" s="350" t="s">
        <v>766</v>
      </c>
    </row>
    <row r="34" spans="1:9" ht="30" x14ac:dyDescent="0.2">
      <c r="A34" s="349">
        <v>26</v>
      </c>
      <c r="B34" s="349" t="s">
        <v>655</v>
      </c>
      <c r="C34" s="350" t="s">
        <v>767</v>
      </c>
      <c r="D34" s="350" t="s">
        <v>768</v>
      </c>
      <c r="E34" s="350" t="s">
        <v>769</v>
      </c>
      <c r="F34" s="350">
        <v>362</v>
      </c>
      <c r="G34" s="350">
        <v>625</v>
      </c>
      <c r="H34" s="460" t="s">
        <v>770</v>
      </c>
      <c r="I34" s="350" t="s">
        <v>771</v>
      </c>
    </row>
    <row r="35" spans="1:9" ht="30" x14ac:dyDescent="0.2">
      <c r="A35" s="349">
        <v>27</v>
      </c>
      <c r="B35" s="349" t="s">
        <v>655</v>
      </c>
      <c r="C35" s="350" t="s">
        <v>772</v>
      </c>
      <c r="D35" s="350" t="s">
        <v>773</v>
      </c>
      <c r="E35" s="350" t="s">
        <v>769</v>
      </c>
      <c r="F35" s="350">
        <v>304</v>
      </c>
      <c r="G35" s="350">
        <v>375</v>
      </c>
      <c r="H35" s="460" t="s">
        <v>774</v>
      </c>
      <c r="I35" s="350" t="s">
        <v>775</v>
      </c>
    </row>
    <row r="36" spans="1:9" ht="30" x14ac:dyDescent="0.2">
      <c r="A36" s="349">
        <v>28</v>
      </c>
      <c r="B36" s="349" t="s">
        <v>655</v>
      </c>
      <c r="C36" s="350" t="s">
        <v>776</v>
      </c>
      <c r="D36" s="350" t="s">
        <v>777</v>
      </c>
      <c r="E36" s="350" t="s">
        <v>769</v>
      </c>
      <c r="F36" s="350">
        <v>262</v>
      </c>
      <c r="G36" s="350">
        <v>375</v>
      </c>
      <c r="H36" s="460" t="s">
        <v>778</v>
      </c>
      <c r="I36" s="350" t="s">
        <v>779</v>
      </c>
    </row>
    <row r="37" spans="1:9" ht="30" x14ac:dyDescent="0.2">
      <c r="A37" s="349">
        <v>29</v>
      </c>
      <c r="B37" s="349" t="s">
        <v>655</v>
      </c>
      <c r="C37" s="350" t="s">
        <v>780</v>
      </c>
      <c r="D37" s="350" t="s">
        <v>781</v>
      </c>
      <c r="E37" s="350" t="s">
        <v>769</v>
      </c>
      <c r="F37" s="350">
        <v>409</v>
      </c>
      <c r="G37" s="350">
        <v>375</v>
      </c>
      <c r="H37" s="460" t="s">
        <v>782</v>
      </c>
      <c r="I37" s="350" t="s">
        <v>783</v>
      </c>
    </row>
    <row r="38" spans="1:9" ht="30" x14ac:dyDescent="0.2">
      <c r="A38" s="349">
        <v>30</v>
      </c>
      <c r="B38" s="349" t="s">
        <v>655</v>
      </c>
      <c r="C38" s="350" t="s">
        <v>784</v>
      </c>
      <c r="D38" s="350" t="s">
        <v>785</v>
      </c>
      <c r="E38" s="350" t="s">
        <v>786</v>
      </c>
      <c r="F38" s="350">
        <v>67.03</v>
      </c>
      <c r="G38" s="350">
        <v>258</v>
      </c>
      <c r="H38" s="460" t="s">
        <v>787</v>
      </c>
      <c r="I38" s="350" t="s">
        <v>788</v>
      </c>
    </row>
    <row r="39" spans="1:9" ht="30" x14ac:dyDescent="0.2">
      <c r="A39" s="349">
        <v>31</v>
      </c>
      <c r="B39" s="349" t="s">
        <v>655</v>
      </c>
      <c r="C39" s="350" t="s">
        <v>789</v>
      </c>
      <c r="D39" s="350" t="s">
        <v>790</v>
      </c>
      <c r="E39" s="350" t="s">
        <v>791</v>
      </c>
      <c r="F39" s="350">
        <v>96</v>
      </c>
      <c r="G39" s="350">
        <v>875</v>
      </c>
      <c r="H39" s="460" t="s">
        <v>792</v>
      </c>
      <c r="I39" s="350" t="s">
        <v>793</v>
      </c>
    </row>
    <row r="40" spans="1:9" ht="30" x14ac:dyDescent="0.2">
      <c r="A40" s="349">
        <v>32</v>
      </c>
      <c r="B40" s="349" t="s">
        <v>655</v>
      </c>
      <c r="C40" s="350" t="s">
        <v>794</v>
      </c>
      <c r="D40" s="350" t="s">
        <v>795</v>
      </c>
      <c r="E40" s="350" t="s">
        <v>796</v>
      </c>
      <c r="F40" s="350">
        <v>92.25</v>
      </c>
      <c r="G40" s="350"/>
      <c r="H40" s="460" t="s">
        <v>797</v>
      </c>
      <c r="I40" s="350" t="s">
        <v>798</v>
      </c>
    </row>
    <row r="41" spans="1:9" ht="30" x14ac:dyDescent="0.2">
      <c r="A41" s="349">
        <v>33</v>
      </c>
      <c r="B41" s="349" t="s">
        <v>655</v>
      </c>
      <c r="C41" s="350" t="s">
        <v>799</v>
      </c>
      <c r="D41" s="350" t="s">
        <v>800</v>
      </c>
      <c r="E41" s="350" t="s">
        <v>801</v>
      </c>
      <c r="F41" s="350">
        <v>137.43</v>
      </c>
      <c r="G41" s="350">
        <v>1250</v>
      </c>
      <c r="H41" s="460" t="s">
        <v>802</v>
      </c>
      <c r="I41" s="350" t="s">
        <v>803</v>
      </c>
    </row>
    <row r="42" spans="1:9" ht="30" x14ac:dyDescent="0.2">
      <c r="A42" s="349">
        <v>34</v>
      </c>
      <c r="B42" s="349" t="s">
        <v>655</v>
      </c>
      <c r="C42" s="350" t="s">
        <v>804</v>
      </c>
      <c r="D42" s="350" t="s">
        <v>805</v>
      </c>
      <c r="E42" s="350" t="s">
        <v>806</v>
      </c>
      <c r="F42" s="350">
        <v>85.53</v>
      </c>
      <c r="G42" s="350">
        <v>1250</v>
      </c>
      <c r="H42" s="460">
        <v>28001003374</v>
      </c>
      <c r="I42" s="350" t="s">
        <v>807</v>
      </c>
    </row>
    <row r="43" spans="1:9" ht="30" x14ac:dyDescent="0.2">
      <c r="A43" s="349">
        <v>35</v>
      </c>
      <c r="B43" s="349" t="s">
        <v>655</v>
      </c>
      <c r="C43" s="350" t="s">
        <v>808</v>
      </c>
      <c r="D43" s="350"/>
      <c r="E43" s="350" t="s">
        <v>809</v>
      </c>
      <c r="F43" s="350">
        <v>196</v>
      </c>
      <c r="G43" s="350">
        <v>2250</v>
      </c>
      <c r="H43" s="460" t="s">
        <v>810</v>
      </c>
      <c r="I43" s="350" t="s">
        <v>811</v>
      </c>
    </row>
    <row r="44" spans="1:9" ht="30" x14ac:dyDescent="0.2">
      <c r="A44" s="349">
        <v>36</v>
      </c>
      <c r="B44" s="349" t="s">
        <v>655</v>
      </c>
      <c r="C44" s="350" t="s">
        <v>812</v>
      </c>
      <c r="D44" s="350" t="s">
        <v>813</v>
      </c>
      <c r="E44" s="350" t="s">
        <v>814</v>
      </c>
      <c r="F44" s="350">
        <v>120</v>
      </c>
      <c r="G44" s="350">
        <v>500</v>
      </c>
      <c r="H44" s="460" t="s">
        <v>815</v>
      </c>
      <c r="I44" s="350" t="s">
        <v>816</v>
      </c>
    </row>
    <row r="45" spans="1:9" ht="30" x14ac:dyDescent="0.2">
      <c r="A45" s="349">
        <v>37</v>
      </c>
      <c r="B45" s="349" t="s">
        <v>655</v>
      </c>
      <c r="C45" s="350" t="s">
        <v>817</v>
      </c>
      <c r="D45" s="350" t="s">
        <v>818</v>
      </c>
      <c r="E45" s="350" t="s">
        <v>819</v>
      </c>
      <c r="F45" s="350">
        <v>80</v>
      </c>
      <c r="G45" s="350">
        <v>875</v>
      </c>
      <c r="H45" s="460" t="s">
        <v>820</v>
      </c>
      <c r="I45" s="350" t="s">
        <v>821</v>
      </c>
    </row>
    <row r="46" spans="1:9" ht="30" x14ac:dyDescent="0.2">
      <c r="A46" s="349">
        <v>38</v>
      </c>
      <c r="B46" s="349" t="s">
        <v>655</v>
      </c>
      <c r="C46" s="350" t="s">
        <v>822</v>
      </c>
      <c r="D46" s="350" t="s">
        <v>823</v>
      </c>
      <c r="E46" s="350" t="s">
        <v>824</v>
      </c>
      <c r="F46" s="350">
        <v>50.16</v>
      </c>
      <c r="G46" s="350">
        <v>625</v>
      </c>
      <c r="H46" s="460" t="s">
        <v>825</v>
      </c>
      <c r="I46" s="350" t="s">
        <v>826</v>
      </c>
    </row>
    <row r="47" spans="1:9" ht="15" x14ac:dyDescent="0.2">
      <c r="A47" s="349">
        <v>39</v>
      </c>
      <c r="B47" s="349" t="s">
        <v>478</v>
      </c>
      <c r="C47" s="350" t="s">
        <v>827</v>
      </c>
      <c r="D47" s="350" t="s">
        <v>828</v>
      </c>
      <c r="E47" s="401">
        <v>41271</v>
      </c>
      <c r="F47" s="350">
        <v>52</v>
      </c>
      <c r="G47" s="350">
        <v>31509.599999999999</v>
      </c>
      <c r="H47" s="460" t="s">
        <v>654</v>
      </c>
      <c r="I47" s="350"/>
    </row>
    <row r="48" spans="1:9" ht="30" x14ac:dyDescent="0.2">
      <c r="A48" s="349">
        <v>40</v>
      </c>
      <c r="B48" s="349" t="s">
        <v>478</v>
      </c>
      <c r="C48" s="350" t="s">
        <v>829</v>
      </c>
      <c r="D48" s="350" t="s">
        <v>830</v>
      </c>
      <c r="E48" s="401">
        <v>41246</v>
      </c>
      <c r="F48" s="350" t="s">
        <v>831</v>
      </c>
      <c r="G48" s="350">
        <v>55000</v>
      </c>
      <c r="H48" s="460" t="s">
        <v>654</v>
      </c>
      <c r="I48" s="350"/>
    </row>
    <row r="49" spans="1:9" ht="30" x14ac:dyDescent="0.2">
      <c r="A49" s="349">
        <v>41</v>
      </c>
      <c r="B49" s="349" t="s">
        <v>655</v>
      </c>
      <c r="C49" s="350" t="s">
        <v>832</v>
      </c>
      <c r="D49" s="350" t="s">
        <v>833</v>
      </c>
      <c r="E49" s="350" t="s">
        <v>834</v>
      </c>
      <c r="F49" s="350">
        <v>155</v>
      </c>
      <c r="G49" s="350"/>
      <c r="H49" s="460" t="s">
        <v>835</v>
      </c>
      <c r="I49" s="350" t="s">
        <v>836</v>
      </c>
    </row>
    <row r="50" spans="1:9" ht="30" x14ac:dyDescent="0.2">
      <c r="A50" s="349">
        <v>42</v>
      </c>
      <c r="B50" s="349" t="s">
        <v>655</v>
      </c>
      <c r="C50" s="350" t="s">
        <v>837</v>
      </c>
      <c r="D50" s="350" t="s">
        <v>838</v>
      </c>
      <c r="E50" s="350" t="s">
        <v>839</v>
      </c>
      <c r="F50" s="350">
        <v>31.34</v>
      </c>
      <c r="G50" s="350"/>
      <c r="H50" s="460" t="s">
        <v>840</v>
      </c>
      <c r="I50" s="350" t="s">
        <v>841</v>
      </c>
    </row>
    <row r="51" spans="1:9" ht="30" x14ac:dyDescent="0.2">
      <c r="A51" s="349">
        <v>43</v>
      </c>
      <c r="B51" s="349" t="s">
        <v>655</v>
      </c>
      <c r="C51" s="350" t="s">
        <v>842</v>
      </c>
      <c r="D51" s="350" t="s">
        <v>843</v>
      </c>
      <c r="E51" s="350" t="s">
        <v>844</v>
      </c>
      <c r="F51" s="350">
        <v>77</v>
      </c>
      <c r="G51" s="350">
        <v>1000</v>
      </c>
      <c r="H51" s="460" t="s">
        <v>845</v>
      </c>
      <c r="I51" s="350" t="s">
        <v>846</v>
      </c>
    </row>
    <row r="52" spans="1:9" ht="15" x14ac:dyDescent="0.2">
      <c r="A52" s="349" t="s">
        <v>261</v>
      </c>
      <c r="B52" s="349"/>
      <c r="C52" s="350"/>
      <c r="D52" s="350"/>
      <c r="E52" s="350"/>
      <c r="F52" s="350"/>
      <c r="G52" s="350"/>
      <c r="H52" s="350"/>
      <c r="I52" s="350"/>
    </row>
    <row r="53" spans="1:9" x14ac:dyDescent="0.2">
      <c r="A53" s="180"/>
      <c r="B53" s="180"/>
      <c r="C53" s="180"/>
      <c r="D53" s="180"/>
      <c r="E53" s="180"/>
      <c r="F53" s="180"/>
      <c r="G53" s="180"/>
      <c r="H53" s="180"/>
      <c r="I53" s="180"/>
    </row>
    <row r="54" spans="1:9" x14ac:dyDescent="0.2">
      <c r="A54" s="180"/>
      <c r="B54" s="180"/>
      <c r="C54" s="180"/>
      <c r="D54" s="180"/>
      <c r="E54" s="180"/>
      <c r="F54" s="180"/>
      <c r="G54" s="180"/>
      <c r="H54" s="180"/>
      <c r="I54" s="180"/>
    </row>
    <row r="55" spans="1:9" x14ac:dyDescent="0.2">
      <c r="A55" s="351"/>
      <c r="B55" s="351"/>
      <c r="C55" s="180"/>
      <c r="D55" s="180"/>
      <c r="E55" s="180"/>
      <c r="F55" s="180"/>
      <c r="G55" s="180"/>
      <c r="H55" s="180"/>
      <c r="I55" s="180"/>
    </row>
    <row r="56" spans="1:9" ht="15" x14ac:dyDescent="0.3">
      <c r="A56" s="21"/>
      <c r="B56" s="21"/>
      <c r="C56" s="352" t="s">
        <v>96</v>
      </c>
      <c r="D56" s="21"/>
      <c r="E56" s="21"/>
      <c r="F56" s="19"/>
      <c r="G56" s="21"/>
      <c r="H56" s="21"/>
      <c r="I56" s="21"/>
    </row>
    <row r="57" spans="1:9" ht="15" x14ac:dyDescent="0.3">
      <c r="A57" s="21"/>
      <c r="B57" s="21"/>
      <c r="C57" s="21"/>
      <c r="D57" s="522"/>
      <c r="E57" s="522"/>
      <c r="G57" s="182"/>
      <c r="H57" s="353"/>
    </row>
    <row r="58" spans="1:9" ht="15" x14ac:dyDescent="0.3">
      <c r="C58" s="21"/>
      <c r="D58" s="523" t="s">
        <v>251</v>
      </c>
      <c r="E58" s="523"/>
      <c r="G58" s="524" t="s">
        <v>450</v>
      </c>
      <c r="H58" s="524"/>
    </row>
    <row r="59" spans="1:9" ht="15" x14ac:dyDescent="0.3">
      <c r="C59" s="21"/>
      <c r="D59" s="21"/>
      <c r="E59" s="21"/>
      <c r="G59" s="525"/>
      <c r="H59" s="525"/>
    </row>
    <row r="60" spans="1:9" ht="15" x14ac:dyDescent="0.3">
      <c r="C60" s="21"/>
      <c r="D60" s="526" t="s">
        <v>127</v>
      </c>
      <c r="E60" s="526"/>
      <c r="G60" s="525"/>
      <c r="H60" s="525"/>
    </row>
  </sheetData>
  <mergeCells count="4">
    <mergeCell ref="D57:E57"/>
    <mergeCell ref="D58:E58"/>
    <mergeCell ref="G58:H60"/>
    <mergeCell ref="D60:E60"/>
  </mergeCells>
  <dataValidations count="1">
    <dataValidation type="list" allowBlank="1" showInputMessage="1" showErrorMessage="1" sqref="B9:B52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0" fitToHeight="0" orientation="landscape" r:id="rId1"/>
  <ignoredErrors>
    <ignoredError sqref="H9:H51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29"/>
  <sheetViews>
    <sheetView showGridLines="0" zoomScale="80" zoomScaleNormal="80" zoomScaleSheetLayoutView="80" workbookViewId="0">
      <selection activeCell="P21" sqref="P21"/>
    </sheetView>
  </sheetViews>
  <sheetFormatPr defaultRowHeight="12.75" x14ac:dyDescent="0.2"/>
  <cols>
    <col min="1" max="1" width="6.85546875" style="345" customWidth="1"/>
    <col min="2" max="2" width="14.85546875" style="345" customWidth="1"/>
    <col min="3" max="3" width="21.140625" style="345" customWidth="1"/>
    <col min="4" max="5" width="12.7109375" style="345" customWidth="1"/>
    <col min="6" max="6" width="13.42578125" style="345" bestFit="1" customWidth="1"/>
    <col min="7" max="7" width="15.28515625" style="345" customWidth="1"/>
    <col min="8" max="8" width="23.85546875" style="345" customWidth="1"/>
    <col min="9" max="9" width="12.140625" style="345" bestFit="1" customWidth="1"/>
    <col min="10" max="10" width="19" style="345" customWidth="1"/>
    <col min="11" max="11" width="22.7109375" style="345" customWidth="1"/>
    <col min="12" max="16384" width="9.140625" style="345"/>
  </cols>
  <sheetData>
    <row r="1" spans="1:12" s="183" customFormat="1" ht="15" x14ac:dyDescent="0.2">
      <c r="A1" s="177" t="s">
        <v>288</v>
      </c>
      <c r="B1" s="177"/>
      <c r="C1" s="177"/>
      <c r="D1" s="178"/>
      <c r="E1" s="178"/>
      <c r="F1" s="178"/>
      <c r="G1" s="178"/>
      <c r="H1" s="178"/>
      <c r="I1" s="178"/>
      <c r="J1" s="178"/>
      <c r="K1" s="335" t="s">
        <v>97</v>
      </c>
    </row>
    <row r="2" spans="1:12" s="183" customFormat="1" ht="15" x14ac:dyDescent="0.3">
      <c r="A2" s="136" t="s">
        <v>128</v>
      </c>
      <c r="B2" s="136"/>
      <c r="C2" s="136"/>
      <c r="D2" s="178"/>
      <c r="E2" s="178"/>
      <c r="F2" s="178"/>
      <c r="G2" s="178"/>
      <c r="H2" s="178"/>
      <c r="I2" s="178"/>
      <c r="J2" s="178"/>
      <c r="K2" s="332" t="str">
        <f>'ფორმა N1'!L2</f>
        <v>04/10/2019-04/30/2019</v>
      </c>
    </row>
    <row r="3" spans="1:12" s="183" customFormat="1" ht="15" x14ac:dyDescent="0.2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30"/>
      <c r="L3" s="345"/>
    </row>
    <row r="4" spans="1:12" s="183" customFormat="1" ht="15" x14ac:dyDescent="0.3">
      <c r="A4" s="106" t="s">
        <v>257</v>
      </c>
      <c r="B4" s="106"/>
      <c r="C4" s="106"/>
      <c r="D4" s="106"/>
      <c r="E4" s="106"/>
      <c r="F4" s="340"/>
      <c r="G4" s="179"/>
      <c r="H4" s="178"/>
      <c r="I4" s="178"/>
      <c r="J4" s="178"/>
      <c r="K4" s="178"/>
    </row>
    <row r="5" spans="1:12" ht="15" x14ac:dyDescent="0.3">
      <c r="A5" s="341" t="str">
        <f>'ფორმა N1'!A5</f>
        <v>მპგ „ერთიანი ნაციონალური მოძრაობა“</v>
      </c>
      <c r="B5" s="341"/>
      <c r="C5" s="341"/>
      <c r="D5" s="342"/>
      <c r="E5" s="342"/>
      <c r="F5" s="342"/>
      <c r="G5" s="343"/>
      <c r="H5" s="344"/>
      <c r="I5" s="344"/>
      <c r="J5" s="344"/>
      <c r="K5" s="343"/>
    </row>
    <row r="6" spans="1:12" s="183" customFormat="1" ht="13.5" x14ac:dyDescent="0.2">
      <c r="A6" s="131"/>
      <c r="B6" s="131"/>
      <c r="C6" s="131"/>
      <c r="D6" s="346"/>
      <c r="E6" s="346"/>
      <c r="F6" s="346"/>
      <c r="G6" s="178"/>
      <c r="H6" s="178"/>
      <c r="I6" s="178"/>
      <c r="J6" s="178"/>
      <c r="K6" s="178"/>
    </row>
    <row r="7" spans="1:12" s="183" customFormat="1" ht="60" x14ac:dyDescent="0.2">
      <c r="A7" s="347" t="s">
        <v>64</v>
      </c>
      <c r="B7" s="347" t="s">
        <v>443</v>
      </c>
      <c r="C7" s="347" t="s">
        <v>231</v>
      </c>
      <c r="D7" s="348" t="s">
        <v>228</v>
      </c>
      <c r="E7" s="348" t="s">
        <v>229</v>
      </c>
      <c r="F7" s="348" t="s">
        <v>322</v>
      </c>
      <c r="G7" s="348" t="s">
        <v>230</v>
      </c>
      <c r="H7" s="348" t="s">
        <v>451</v>
      </c>
      <c r="I7" s="348" t="s">
        <v>227</v>
      </c>
      <c r="J7" s="348" t="s">
        <v>448</v>
      </c>
      <c r="K7" s="348" t="s">
        <v>449</v>
      </c>
    </row>
    <row r="8" spans="1:12" s="183" customFormat="1" ht="15" x14ac:dyDescent="0.2">
      <c r="A8" s="347">
        <v>1</v>
      </c>
      <c r="B8" s="347">
        <v>2</v>
      </c>
      <c r="C8" s="347">
        <v>3</v>
      </c>
      <c r="D8" s="348">
        <v>4</v>
      </c>
      <c r="E8" s="347">
        <v>5</v>
      </c>
      <c r="F8" s="348">
        <v>6</v>
      </c>
      <c r="G8" s="347">
        <v>7</v>
      </c>
      <c r="H8" s="348">
        <v>8</v>
      </c>
      <c r="I8" s="347">
        <v>9</v>
      </c>
      <c r="J8" s="347">
        <v>10</v>
      </c>
      <c r="K8" s="348">
        <v>11</v>
      </c>
    </row>
    <row r="9" spans="1:12" s="183" customFormat="1" ht="30" x14ac:dyDescent="0.3">
      <c r="A9" s="349">
        <v>1</v>
      </c>
      <c r="B9" s="349" t="s">
        <v>478</v>
      </c>
      <c r="C9" s="349" t="s">
        <v>479</v>
      </c>
      <c r="D9" s="350" t="s">
        <v>480</v>
      </c>
      <c r="E9" s="350" t="s">
        <v>481</v>
      </c>
      <c r="F9" s="350">
        <v>2007</v>
      </c>
      <c r="G9" s="350" t="s">
        <v>482</v>
      </c>
      <c r="H9" s="350">
        <v>38428.370000000003</v>
      </c>
      <c r="I9" s="459">
        <v>39344</v>
      </c>
      <c r="J9" s="350"/>
      <c r="K9" s="350"/>
    </row>
    <row r="10" spans="1:12" s="183" customFormat="1" ht="15" x14ac:dyDescent="0.3">
      <c r="A10" s="349">
        <v>2</v>
      </c>
      <c r="B10" s="349" t="s">
        <v>478</v>
      </c>
      <c r="C10" s="349" t="s">
        <v>479</v>
      </c>
      <c r="D10" s="350" t="s">
        <v>480</v>
      </c>
      <c r="E10" s="350" t="s">
        <v>483</v>
      </c>
      <c r="F10" s="350">
        <v>2014</v>
      </c>
      <c r="G10" s="350" t="s">
        <v>484</v>
      </c>
      <c r="H10" s="350">
        <v>26233.41</v>
      </c>
      <c r="I10" s="459">
        <v>43189</v>
      </c>
      <c r="J10" s="350"/>
      <c r="K10" s="350"/>
    </row>
    <row r="11" spans="1:12" s="183" customFormat="1" ht="15" x14ac:dyDescent="0.3">
      <c r="A11" s="349">
        <v>3</v>
      </c>
      <c r="B11" s="349" t="s">
        <v>478</v>
      </c>
      <c r="C11" s="349" t="s">
        <v>479</v>
      </c>
      <c r="D11" s="350" t="s">
        <v>480</v>
      </c>
      <c r="E11" s="350" t="s">
        <v>485</v>
      </c>
      <c r="F11" s="350">
        <v>2007</v>
      </c>
      <c r="G11" s="350" t="s">
        <v>486</v>
      </c>
      <c r="H11" s="350">
        <v>21221.79</v>
      </c>
      <c r="I11" s="459">
        <v>40946</v>
      </c>
      <c r="J11" s="350"/>
      <c r="K11" s="350"/>
    </row>
    <row r="12" spans="1:12" s="183" customFormat="1" ht="15" x14ac:dyDescent="0.3">
      <c r="A12" s="349">
        <v>4</v>
      </c>
      <c r="B12" s="349" t="s">
        <v>478</v>
      </c>
      <c r="C12" s="349" t="s">
        <v>479</v>
      </c>
      <c r="D12" s="350" t="s">
        <v>487</v>
      </c>
      <c r="E12" s="350" t="s">
        <v>488</v>
      </c>
      <c r="F12" s="350">
        <v>2012</v>
      </c>
      <c r="G12" s="350" t="s">
        <v>489</v>
      </c>
      <c r="H12" s="350">
        <v>22825.19</v>
      </c>
      <c r="I12" s="459">
        <v>41136</v>
      </c>
      <c r="J12" s="350"/>
      <c r="K12" s="350"/>
    </row>
    <row r="13" spans="1:12" s="183" customFormat="1" ht="15" x14ac:dyDescent="0.3">
      <c r="A13" s="349">
        <v>5</v>
      </c>
      <c r="B13" s="349" t="s">
        <v>478</v>
      </c>
      <c r="C13" s="349" t="s">
        <v>479</v>
      </c>
      <c r="D13" s="350" t="s">
        <v>487</v>
      </c>
      <c r="E13" s="350" t="s">
        <v>490</v>
      </c>
      <c r="F13" s="350">
        <v>2012</v>
      </c>
      <c r="G13" s="350" t="s">
        <v>847</v>
      </c>
      <c r="H13" s="350">
        <v>16552.36</v>
      </c>
      <c r="I13" s="459">
        <v>41136</v>
      </c>
      <c r="J13" s="350"/>
      <c r="K13" s="350"/>
    </row>
    <row r="14" spans="1:12" s="183" customFormat="1" ht="15" x14ac:dyDescent="0.3">
      <c r="A14" s="349">
        <v>6</v>
      </c>
      <c r="B14" s="349" t="s">
        <v>478</v>
      </c>
      <c r="C14" s="349" t="s">
        <v>479</v>
      </c>
      <c r="D14" s="350" t="s">
        <v>487</v>
      </c>
      <c r="E14" s="350" t="s">
        <v>491</v>
      </c>
      <c r="F14" s="350">
        <v>2013</v>
      </c>
      <c r="G14" s="350" t="s">
        <v>492</v>
      </c>
      <c r="H14" s="350">
        <v>32998.639999999999</v>
      </c>
      <c r="I14" s="459">
        <v>41494</v>
      </c>
      <c r="J14" s="350"/>
      <c r="K14" s="350"/>
    </row>
    <row r="15" spans="1:12" s="183" customFormat="1" ht="15" x14ac:dyDescent="0.3">
      <c r="A15" s="349">
        <v>7</v>
      </c>
      <c r="B15" s="349" t="s">
        <v>478</v>
      </c>
      <c r="C15" s="349" t="s">
        <v>479</v>
      </c>
      <c r="D15" s="350" t="s">
        <v>493</v>
      </c>
      <c r="E15" s="350" t="s">
        <v>494</v>
      </c>
      <c r="F15" s="350">
        <v>1996</v>
      </c>
      <c r="G15" s="350" t="s">
        <v>495</v>
      </c>
      <c r="H15" s="350">
        <v>14703.39</v>
      </c>
      <c r="I15" s="459">
        <v>41515</v>
      </c>
      <c r="J15" s="350"/>
      <c r="K15" s="350"/>
    </row>
    <row r="16" spans="1:12" s="183" customFormat="1" ht="30" x14ac:dyDescent="0.3">
      <c r="A16" s="349">
        <v>8</v>
      </c>
      <c r="B16" s="349" t="s">
        <v>478</v>
      </c>
      <c r="C16" s="349" t="s">
        <v>479</v>
      </c>
      <c r="D16" s="350" t="s">
        <v>496</v>
      </c>
      <c r="E16" s="350" t="s">
        <v>497</v>
      </c>
      <c r="F16" s="350">
        <v>2013</v>
      </c>
      <c r="G16" s="350" t="s">
        <v>498</v>
      </c>
      <c r="H16" s="350">
        <v>22166.42</v>
      </c>
      <c r="I16" s="459">
        <v>41544</v>
      </c>
      <c r="J16" s="350"/>
      <c r="K16" s="350"/>
    </row>
    <row r="17" spans="1:11" s="183" customFormat="1" ht="30" x14ac:dyDescent="0.3">
      <c r="A17" s="349">
        <v>9</v>
      </c>
      <c r="B17" s="349" t="s">
        <v>478</v>
      </c>
      <c r="C17" s="349" t="s">
        <v>479</v>
      </c>
      <c r="D17" s="350" t="s">
        <v>499</v>
      </c>
      <c r="E17" s="350" t="s">
        <v>500</v>
      </c>
      <c r="F17" s="350">
        <v>2001</v>
      </c>
      <c r="G17" s="350" t="s">
        <v>501</v>
      </c>
      <c r="H17" s="350">
        <v>9758.0100000000075</v>
      </c>
      <c r="I17" s="459">
        <v>41762</v>
      </c>
      <c r="J17" s="350"/>
      <c r="K17" s="350"/>
    </row>
    <row r="18" spans="1:11" s="183" customFormat="1" ht="15" x14ac:dyDescent="0.3">
      <c r="A18" s="349">
        <v>10</v>
      </c>
      <c r="B18" s="349" t="s">
        <v>478</v>
      </c>
      <c r="C18" s="349" t="s">
        <v>479</v>
      </c>
      <c r="D18" s="350" t="s">
        <v>502</v>
      </c>
      <c r="E18" s="350" t="s">
        <v>503</v>
      </c>
      <c r="F18" s="350">
        <v>2000</v>
      </c>
      <c r="G18" s="350" t="s">
        <v>504</v>
      </c>
      <c r="H18" s="350">
        <v>8026.0200000000077</v>
      </c>
      <c r="I18" s="459">
        <v>41762</v>
      </c>
      <c r="J18" s="350"/>
      <c r="K18" s="350"/>
    </row>
    <row r="19" spans="1:11" s="183" customFormat="1" ht="30" x14ac:dyDescent="0.3">
      <c r="A19" s="349">
        <v>11</v>
      </c>
      <c r="B19" s="349" t="s">
        <v>478</v>
      </c>
      <c r="C19" s="349" t="s">
        <v>479</v>
      </c>
      <c r="D19" s="350" t="s">
        <v>499</v>
      </c>
      <c r="E19" s="350" t="s">
        <v>500</v>
      </c>
      <c r="F19" s="350">
        <v>2001</v>
      </c>
      <c r="G19" s="350" t="s">
        <v>505</v>
      </c>
      <c r="H19" s="350">
        <v>10765.66</v>
      </c>
      <c r="I19" s="459">
        <v>41773</v>
      </c>
      <c r="J19" s="350"/>
      <c r="K19" s="350"/>
    </row>
    <row r="20" spans="1:11" s="183" customFormat="1" ht="30" x14ac:dyDescent="0.3">
      <c r="A20" s="349">
        <v>12</v>
      </c>
      <c r="B20" s="349" t="s">
        <v>478</v>
      </c>
      <c r="C20" s="349" t="s">
        <v>479</v>
      </c>
      <c r="D20" s="350" t="s">
        <v>499</v>
      </c>
      <c r="E20" s="350" t="s">
        <v>506</v>
      </c>
      <c r="F20" s="350">
        <v>2000</v>
      </c>
      <c r="G20" s="350" t="s">
        <v>507</v>
      </c>
      <c r="H20" s="350">
        <v>14486.14</v>
      </c>
      <c r="I20" s="459">
        <v>41778</v>
      </c>
      <c r="J20" s="350"/>
      <c r="K20" s="350"/>
    </row>
    <row r="21" spans="1:11" s="183" customFormat="1" ht="15" x14ac:dyDescent="0.2">
      <c r="A21" s="349" t="s">
        <v>261</v>
      </c>
      <c r="B21" s="349"/>
      <c r="C21" s="349"/>
      <c r="D21" s="350"/>
      <c r="E21" s="350"/>
      <c r="F21" s="350"/>
      <c r="G21" s="350"/>
      <c r="H21" s="350"/>
      <c r="I21" s="350"/>
      <c r="J21" s="350"/>
      <c r="K21" s="350"/>
    </row>
    <row r="22" spans="1:11" x14ac:dyDescent="0.2">
      <c r="A22" s="354"/>
      <c r="B22" s="354"/>
      <c r="C22" s="354"/>
      <c r="D22" s="354"/>
      <c r="E22" s="354"/>
      <c r="F22" s="354"/>
      <c r="G22" s="354"/>
      <c r="H22" s="354"/>
      <c r="I22" s="354"/>
      <c r="J22" s="354"/>
      <c r="K22" s="354"/>
    </row>
    <row r="23" spans="1:11" x14ac:dyDescent="0.2">
      <c r="A23" s="354"/>
      <c r="B23" s="354"/>
      <c r="C23" s="354"/>
      <c r="D23" s="354"/>
      <c r="E23" s="354"/>
      <c r="F23" s="354"/>
      <c r="G23" s="354"/>
      <c r="H23" s="354"/>
      <c r="I23" s="354"/>
      <c r="J23" s="354"/>
      <c r="K23" s="354"/>
    </row>
    <row r="24" spans="1:11" x14ac:dyDescent="0.2">
      <c r="A24" s="355"/>
      <c r="B24" s="355"/>
      <c r="C24" s="355"/>
      <c r="D24" s="354"/>
      <c r="E24" s="354"/>
      <c r="F24" s="354"/>
      <c r="G24" s="354"/>
      <c r="H24" s="354"/>
      <c r="I24" s="354"/>
      <c r="J24" s="354"/>
      <c r="K24" s="354"/>
    </row>
    <row r="25" spans="1:11" ht="15" x14ac:dyDescent="0.3">
      <c r="A25" s="356"/>
      <c r="B25" s="356"/>
      <c r="C25" s="356"/>
      <c r="D25" s="357" t="s">
        <v>96</v>
      </c>
      <c r="E25" s="356"/>
      <c r="F25" s="356"/>
      <c r="G25" s="358"/>
      <c r="H25" s="356"/>
      <c r="I25" s="356"/>
      <c r="J25" s="356"/>
      <c r="K25" s="356"/>
    </row>
    <row r="26" spans="1:11" ht="15" x14ac:dyDescent="0.3">
      <c r="A26" s="356"/>
      <c r="B26" s="356"/>
      <c r="C26" s="356"/>
      <c r="D26" s="356"/>
      <c r="E26" s="359"/>
      <c r="F26" s="356"/>
      <c r="H26" s="359"/>
      <c r="I26" s="359"/>
      <c r="J26" s="360"/>
    </row>
    <row r="27" spans="1:11" ht="15" x14ac:dyDescent="0.3">
      <c r="D27" s="356"/>
      <c r="E27" s="361" t="s">
        <v>251</v>
      </c>
      <c r="F27" s="356"/>
      <c r="H27" s="362" t="s">
        <v>256</v>
      </c>
      <c r="I27" s="362"/>
    </row>
    <row r="28" spans="1:11" ht="15" x14ac:dyDescent="0.3">
      <c r="D28" s="356"/>
      <c r="E28" s="363" t="s">
        <v>127</v>
      </c>
      <c r="F28" s="356"/>
      <c r="H28" s="356" t="s">
        <v>252</v>
      </c>
      <c r="I28" s="356"/>
    </row>
    <row r="29" spans="1:11" ht="15" x14ac:dyDescent="0.3">
      <c r="D29" s="356"/>
      <c r="E29" s="363"/>
    </row>
  </sheetData>
  <dataValidations count="1">
    <dataValidation type="list" allowBlank="1" showInputMessage="1" showErrorMessage="1" sqref="B9:B21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SheetLayoutView="80" workbookViewId="0">
      <selection activeCell="I3" sqref="I3"/>
    </sheetView>
  </sheetViews>
  <sheetFormatPr defaultRowHeight="12.75" x14ac:dyDescent="0.2"/>
  <cols>
    <col min="1" max="1" width="11.7109375" style="169" customWidth="1"/>
    <col min="2" max="2" width="21.5703125" style="169" customWidth="1"/>
    <col min="3" max="3" width="19.140625" style="169" customWidth="1"/>
    <col min="4" max="4" width="23.7109375" style="169" customWidth="1"/>
    <col min="5" max="6" width="16.5703125" style="169" bestFit="1" customWidth="1"/>
    <col min="7" max="7" width="17" style="169" customWidth="1"/>
    <col min="8" max="8" width="19" style="169" customWidth="1"/>
    <col min="9" max="9" width="24.42578125" style="169" customWidth="1"/>
    <col min="10" max="16384" width="9.140625" style="169"/>
  </cols>
  <sheetData>
    <row r="1" spans="1:13" customFormat="1" ht="15" x14ac:dyDescent="0.2">
      <c r="A1" s="126" t="s">
        <v>395</v>
      </c>
      <c r="B1" s="127"/>
      <c r="C1" s="127"/>
      <c r="D1" s="127"/>
      <c r="E1" s="127"/>
      <c r="F1" s="127"/>
      <c r="G1" s="127"/>
      <c r="H1" s="133"/>
      <c r="I1" s="70" t="s">
        <v>97</v>
      </c>
    </row>
    <row r="2" spans="1:13" customFormat="1" ht="15" x14ac:dyDescent="0.3">
      <c r="A2" s="97" t="s">
        <v>128</v>
      </c>
      <c r="B2" s="127"/>
      <c r="C2" s="127"/>
      <c r="D2" s="127"/>
      <c r="E2" s="127"/>
      <c r="F2" s="127"/>
      <c r="G2" s="127"/>
      <c r="H2" s="133"/>
      <c r="I2" s="188" t="str">
        <f>'ფორმა N1'!L2</f>
        <v>04/10/2019-04/30/2019</v>
      </c>
    </row>
    <row r="3" spans="1:13" customFormat="1" ht="15" x14ac:dyDescent="0.2">
      <c r="A3" s="127"/>
      <c r="B3" s="127"/>
      <c r="C3" s="127"/>
      <c r="D3" s="127"/>
      <c r="E3" s="127"/>
      <c r="F3" s="127"/>
      <c r="G3" s="127"/>
      <c r="H3" s="130"/>
      <c r="I3" s="130"/>
      <c r="M3" s="169"/>
    </row>
    <row r="4" spans="1:13" customFormat="1" ht="15" x14ac:dyDescent="0.3">
      <c r="A4" s="68" t="str">
        <f>'ფორმა N2'!A4</f>
        <v>ანგარიშვალდებული პირის დასახელება:</v>
      </c>
      <c r="B4" s="68"/>
      <c r="C4" s="68"/>
      <c r="D4" s="127"/>
      <c r="E4" s="127"/>
      <c r="F4" s="127"/>
      <c r="G4" s="127"/>
      <c r="H4" s="127"/>
      <c r="I4" s="134"/>
    </row>
    <row r="5" spans="1:13" ht="15" x14ac:dyDescent="0.3">
      <c r="A5" s="189" t="str">
        <f>'ფორმა N1'!A5</f>
        <v>მპგ „ერთიანი ნაციონალური მოძრაობა“</v>
      </c>
      <c r="B5" s="72"/>
      <c r="C5" s="72"/>
      <c r="D5" s="191"/>
      <c r="E5" s="191"/>
      <c r="F5" s="191"/>
      <c r="G5" s="191"/>
      <c r="H5" s="191"/>
      <c r="I5" s="190"/>
    </row>
    <row r="6" spans="1:13" customFormat="1" ht="13.5" x14ac:dyDescent="0.2">
      <c r="A6" s="131"/>
      <c r="B6" s="132"/>
      <c r="C6" s="132"/>
      <c r="D6" s="127"/>
      <c r="E6" s="127"/>
      <c r="F6" s="127"/>
      <c r="G6" s="127"/>
      <c r="H6" s="127"/>
      <c r="I6" s="127"/>
    </row>
    <row r="7" spans="1:13" customFormat="1" ht="60" x14ac:dyDescent="0.2">
      <c r="A7" s="135" t="s">
        <v>64</v>
      </c>
      <c r="B7" s="125" t="s">
        <v>347</v>
      </c>
      <c r="C7" s="125" t="s">
        <v>348</v>
      </c>
      <c r="D7" s="125" t="s">
        <v>353</v>
      </c>
      <c r="E7" s="125" t="s">
        <v>354</v>
      </c>
      <c r="F7" s="125" t="s">
        <v>349</v>
      </c>
      <c r="G7" s="125" t="s">
        <v>350</v>
      </c>
      <c r="H7" s="125" t="s">
        <v>361</v>
      </c>
      <c r="I7" s="125" t="s">
        <v>351</v>
      </c>
    </row>
    <row r="8" spans="1:13" customFormat="1" ht="15" x14ac:dyDescent="0.2">
      <c r="A8" s="124">
        <v>1</v>
      </c>
      <c r="B8" s="124">
        <v>2</v>
      </c>
      <c r="C8" s="125">
        <v>3</v>
      </c>
      <c r="D8" s="124">
        <v>6</v>
      </c>
      <c r="E8" s="125">
        <v>7</v>
      </c>
      <c r="F8" s="124">
        <v>8</v>
      </c>
      <c r="G8" s="124">
        <v>9</v>
      </c>
      <c r="H8" s="124">
        <v>10</v>
      </c>
      <c r="I8" s="125">
        <v>11</v>
      </c>
    </row>
    <row r="9" spans="1:13" customFormat="1" ht="15" x14ac:dyDescent="0.2">
      <c r="A9" s="63">
        <v>1</v>
      </c>
      <c r="B9" s="24"/>
      <c r="C9" s="24"/>
      <c r="D9" s="24"/>
      <c r="E9" s="24"/>
      <c r="F9" s="187"/>
      <c r="G9" s="187"/>
      <c r="H9" s="187"/>
      <c r="I9" s="24"/>
    </row>
    <row r="10" spans="1:13" customFormat="1" ht="15" x14ac:dyDescent="0.2">
      <c r="A10" s="63">
        <v>2</v>
      </c>
      <c r="B10" s="24"/>
      <c r="C10" s="24"/>
      <c r="D10" s="24"/>
      <c r="E10" s="24"/>
      <c r="F10" s="187"/>
      <c r="G10" s="187"/>
      <c r="H10" s="187"/>
      <c r="I10" s="24"/>
    </row>
    <row r="11" spans="1:13" customFormat="1" ht="15" x14ac:dyDescent="0.2">
      <c r="A11" s="63">
        <v>3</v>
      </c>
      <c r="B11" s="24"/>
      <c r="C11" s="24"/>
      <c r="D11" s="24"/>
      <c r="E11" s="24"/>
      <c r="F11" s="187"/>
      <c r="G11" s="187"/>
      <c r="H11" s="187"/>
      <c r="I11" s="24"/>
    </row>
    <row r="12" spans="1:13" customFormat="1" ht="15" x14ac:dyDescent="0.2">
      <c r="A12" s="63">
        <v>4</v>
      </c>
      <c r="B12" s="24"/>
      <c r="C12" s="24"/>
      <c r="D12" s="24"/>
      <c r="E12" s="24"/>
      <c r="F12" s="187"/>
      <c r="G12" s="187"/>
      <c r="H12" s="187"/>
      <c r="I12" s="24"/>
    </row>
    <row r="13" spans="1:13" customFormat="1" ht="15" x14ac:dyDescent="0.2">
      <c r="A13" s="63">
        <v>5</v>
      </c>
      <c r="B13" s="24"/>
      <c r="C13" s="24"/>
      <c r="D13" s="24"/>
      <c r="E13" s="24"/>
      <c r="F13" s="187"/>
      <c r="G13" s="187"/>
      <c r="H13" s="187"/>
      <c r="I13" s="24"/>
    </row>
    <row r="14" spans="1:13" customFormat="1" ht="15" x14ac:dyDescent="0.2">
      <c r="A14" s="63">
        <v>6</v>
      </c>
      <c r="B14" s="24"/>
      <c r="C14" s="24"/>
      <c r="D14" s="24"/>
      <c r="E14" s="24"/>
      <c r="F14" s="187"/>
      <c r="G14" s="187"/>
      <c r="H14" s="187"/>
      <c r="I14" s="24"/>
    </row>
    <row r="15" spans="1:13" customFormat="1" ht="15" x14ac:dyDescent="0.2">
      <c r="A15" s="63">
        <v>7</v>
      </c>
      <c r="B15" s="24"/>
      <c r="C15" s="24"/>
      <c r="D15" s="24"/>
      <c r="E15" s="24"/>
      <c r="F15" s="187"/>
      <c r="G15" s="187"/>
      <c r="H15" s="187"/>
      <c r="I15" s="24"/>
    </row>
    <row r="16" spans="1:13" customFormat="1" ht="15" x14ac:dyDescent="0.2">
      <c r="A16" s="63">
        <v>8</v>
      </c>
      <c r="B16" s="24"/>
      <c r="C16" s="24"/>
      <c r="D16" s="24"/>
      <c r="E16" s="24"/>
      <c r="F16" s="187"/>
      <c r="G16" s="187"/>
      <c r="H16" s="187"/>
      <c r="I16" s="24"/>
    </row>
    <row r="17" spans="1:9" customFormat="1" ht="15" x14ac:dyDescent="0.2">
      <c r="A17" s="63">
        <v>9</v>
      </c>
      <c r="B17" s="24"/>
      <c r="C17" s="24"/>
      <c r="D17" s="24"/>
      <c r="E17" s="24"/>
      <c r="F17" s="187"/>
      <c r="G17" s="187"/>
      <c r="H17" s="187"/>
      <c r="I17" s="24"/>
    </row>
    <row r="18" spans="1:9" customFormat="1" ht="15" x14ac:dyDescent="0.2">
      <c r="A18" s="63">
        <v>10</v>
      </c>
      <c r="B18" s="24"/>
      <c r="C18" s="24"/>
      <c r="D18" s="24"/>
      <c r="E18" s="24"/>
      <c r="F18" s="187"/>
      <c r="G18" s="187"/>
      <c r="H18" s="187"/>
      <c r="I18" s="24"/>
    </row>
    <row r="19" spans="1:9" customFormat="1" ht="15" x14ac:dyDescent="0.2">
      <c r="A19" s="63">
        <v>11</v>
      </c>
      <c r="B19" s="24"/>
      <c r="C19" s="24"/>
      <c r="D19" s="24"/>
      <c r="E19" s="24"/>
      <c r="F19" s="187"/>
      <c r="G19" s="187"/>
      <c r="H19" s="187"/>
      <c r="I19" s="24"/>
    </row>
    <row r="20" spans="1:9" customFormat="1" ht="15" x14ac:dyDescent="0.2">
      <c r="A20" s="63">
        <v>12</v>
      </c>
      <c r="B20" s="24"/>
      <c r="C20" s="24"/>
      <c r="D20" s="24"/>
      <c r="E20" s="24"/>
      <c r="F20" s="187"/>
      <c r="G20" s="187"/>
      <c r="H20" s="187"/>
      <c r="I20" s="24"/>
    </row>
    <row r="21" spans="1:9" customFormat="1" ht="15" x14ac:dyDescent="0.2">
      <c r="A21" s="63">
        <v>13</v>
      </c>
      <c r="B21" s="24"/>
      <c r="C21" s="24"/>
      <c r="D21" s="24"/>
      <c r="E21" s="24"/>
      <c r="F21" s="187"/>
      <c r="G21" s="187"/>
      <c r="H21" s="187"/>
      <c r="I21" s="24"/>
    </row>
    <row r="22" spans="1:9" customFormat="1" ht="15" x14ac:dyDescent="0.2">
      <c r="A22" s="63">
        <v>14</v>
      </c>
      <c r="B22" s="24"/>
      <c r="C22" s="24"/>
      <c r="D22" s="24"/>
      <c r="E22" s="24"/>
      <c r="F22" s="187"/>
      <c r="G22" s="187"/>
      <c r="H22" s="187"/>
      <c r="I22" s="24"/>
    </row>
    <row r="23" spans="1:9" customFormat="1" ht="15" x14ac:dyDescent="0.2">
      <c r="A23" s="63">
        <v>15</v>
      </c>
      <c r="B23" s="24"/>
      <c r="C23" s="24"/>
      <c r="D23" s="24"/>
      <c r="E23" s="24"/>
      <c r="F23" s="187"/>
      <c r="G23" s="187"/>
      <c r="H23" s="187"/>
      <c r="I23" s="24"/>
    </row>
    <row r="24" spans="1:9" customFormat="1" ht="15" x14ac:dyDescent="0.2">
      <c r="A24" s="63">
        <v>16</v>
      </c>
      <c r="B24" s="24"/>
      <c r="C24" s="24"/>
      <c r="D24" s="24"/>
      <c r="E24" s="24"/>
      <c r="F24" s="187"/>
      <c r="G24" s="187"/>
      <c r="H24" s="187"/>
      <c r="I24" s="24"/>
    </row>
    <row r="25" spans="1:9" customFormat="1" ht="15" x14ac:dyDescent="0.2">
      <c r="A25" s="63">
        <v>17</v>
      </c>
      <c r="B25" s="24"/>
      <c r="C25" s="24"/>
      <c r="D25" s="24"/>
      <c r="E25" s="24"/>
      <c r="F25" s="187"/>
      <c r="G25" s="187"/>
      <c r="H25" s="187"/>
      <c r="I25" s="24"/>
    </row>
    <row r="26" spans="1:9" customFormat="1" ht="15" x14ac:dyDescent="0.2">
      <c r="A26" s="63">
        <v>18</v>
      </c>
      <c r="B26" s="24"/>
      <c r="C26" s="24"/>
      <c r="D26" s="24"/>
      <c r="E26" s="24"/>
      <c r="F26" s="187"/>
      <c r="G26" s="187"/>
      <c r="H26" s="187"/>
      <c r="I26" s="24"/>
    </row>
    <row r="27" spans="1:9" customFormat="1" ht="15" x14ac:dyDescent="0.2">
      <c r="A27" s="63" t="s">
        <v>261</v>
      </c>
      <c r="B27" s="24"/>
      <c r="C27" s="24"/>
      <c r="D27" s="24"/>
      <c r="E27" s="24"/>
      <c r="F27" s="187"/>
      <c r="G27" s="187"/>
      <c r="H27" s="187"/>
      <c r="I27" s="24"/>
    </row>
    <row r="28" spans="1:9" x14ac:dyDescent="0.2">
      <c r="A28" s="192"/>
      <c r="B28" s="192"/>
      <c r="C28" s="192"/>
      <c r="D28" s="192"/>
      <c r="E28" s="192"/>
      <c r="F28" s="192"/>
      <c r="G28" s="192"/>
      <c r="H28" s="192"/>
      <c r="I28" s="192"/>
    </row>
    <row r="29" spans="1:9" x14ac:dyDescent="0.2">
      <c r="A29" s="192"/>
      <c r="B29" s="192"/>
      <c r="C29" s="192"/>
      <c r="D29" s="192"/>
      <c r="E29" s="192"/>
      <c r="F29" s="192"/>
      <c r="G29" s="192"/>
      <c r="H29" s="192"/>
      <c r="I29" s="192"/>
    </row>
    <row r="30" spans="1:9" x14ac:dyDescent="0.2">
      <c r="A30" s="193"/>
      <c r="B30" s="192"/>
      <c r="C30" s="192"/>
      <c r="D30" s="192"/>
      <c r="E30" s="192"/>
      <c r="F30" s="192"/>
      <c r="G30" s="192"/>
      <c r="H30" s="192"/>
      <c r="I30" s="192"/>
    </row>
    <row r="31" spans="1:9" ht="15" x14ac:dyDescent="0.3">
      <c r="A31" s="168"/>
      <c r="B31" s="170" t="s">
        <v>96</v>
      </c>
      <c r="C31" s="168"/>
      <c r="D31" s="168"/>
      <c r="E31" s="171"/>
      <c r="F31" s="168"/>
      <c r="G31" s="168"/>
      <c r="H31" s="168"/>
      <c r="I31" s="168"/>
    </row>
    <row r="32" spans="1:9" ht="15" x14ac:dyDescent="0.3">
      <c r="A32" s="168"/>
      <c r="B32" s="168"/>
      <c r="C32" s="172"/>
      <c r="D32" s="168"/>
      <c r="F32" s="172"/>
      <c r="G32" s="197"/>
    </row>
    <row r="33" spans="2:6" ht="15" x14ac:dyDescent="0.3">
      <c r="B33" s="168"/>
      <c r="C33" s="174" t="s">
        <v>251</v>
      </c>
      <c r="D33" s="168"/>
      <c r="F33" s="175" t="s">
        <v>256</v>
      </c>
    </row>
    <row r="34" spans="2:6" ht="15" x14ac:dyDescent="0.3">
      <c r="B34" s="168"/>
      <c r="C34" s="176" t="s">
        <v>127</v>
      </c>
      <c r="D34" s="168"/>
      <c r="F34" s="168" t="s">
        <v>252</v>
      </c>
    </row>
    <row r="35" spans="2:6" ht="15" x14ac:dyDescent="0.3">
      <c r="B35" s="168"/>
      <c r="C35" s="176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view="pageBreakPreview" zoomScale="80" zoomScaleSheetLayoutView="80" workbookViewId="0">
      <selection activeCell="I61" sqref="I61"/>
    </sheetView>
  </sheetViews>
  <sheetFormatPr defaultRowHeight="15" x14ac:dyDescent="0.3"/>
  <cols>
    <col min="1" max="1" width="4.7109375" style="465" customWidth="1"/>
    <col min="2" max="2" width="20.28515625" style="465" customWidth="1"/>
    <col min="3" max="3" width="30" style="465" customWidth="1"/>
    <col min="4" max="4" width="29" style="465" customWidth="1"/>
    <col min="5" max="5" width="22.5703125" style="465" customWidth="1"/>
    <col min="6" max="6" width="20" style="465" customWidth="1"/>
    <col min="7" max="7" width="29.28515625" style="465" customWidth="1"/>
    <col min="8" max="8" width="27.140625" style="465" customWidth="1"/>
    <col min="9" max="9" width="26.42578125" style="465" customWidth="1"/>
    <col min="10" max="10" width="0.5703125" style="465" customWidth="1"/>
    <col min="11" max="16384" width="9.140625" style="465"/>
  </cols>
  <sheetData>
    <row r="1" spans="1:10" x14ac:dyDescent="0.3">
      <c r="A1" s="461" t="s">
        <v>362</v>
      </c>
      <c r="B1" s="462"/>
      <c r="C1" s="462"/>
      <c r="D1" s="462"/>
      <c r="E1" s="462"/>
      <c r="F1" s="462"/>
      <c r="G1" s="462"/>
      <c r="H1" s="462"/>
      <c r="I1" s="463" t="s">
        <v>186</v>
      </c>
      <c r="J1" s="464"/>
    </row>
    <row r="2" spans="1:10" x14ac:dyDescent="0.3">
      <c r="A2" s="462" t="s">
        <v>128</v>
      </c>
      <c r="B2" s="462"/>
      <c r="C2" s="462"/>
      <c r="D2" s="462"/>
      <c r="E2" s="462"/>
      <c r="F2" s="462"/>
      <c r="G2" s="462"/>
      <c r="H2" s="462"/>
      <c r="I2" s="466">
        <v>43585</v>
      </c>
      <c r="J2" s="464"/>
    </row>
    <row r="3" spans="1:10" x14ac:dyDescent="0.3">
      <c r="A3" s="462"/>
      <c r="B3" s="462"/>
      <c r="C3" s="462"/>
      <c r="D3" s="462"/>
      <c r="E3" s="462"/>
      <c r="F3" s="462"/>
      <c r="G3" s="462"/>
      <c r="H3" s="462"/>
      <c r="I3" s="467"/>
      <c r="J3" s="464"/>
    </row>
    <row r="4" spans="1:10" x14ac:dyDescent="0.3">
      <c r="A4" s="468" t="str">
        <f>'[2]ფორმა N2'!A4</f>
        <v>ანგარიშვალდებული პირის დასახელება:</v>
      </c>
      <c r="B4" s="462"/>
      <c r="C4" s="462"/>
      <c r="D4" s="462"/>
      <c r="E4" s="462"/>
      <c r="F4" s="462"/>
      <c r="G4" s="462"/>
      <c r="H4" s="462"/>
      <c r="I4" s="462"/>
      <c r="J4" s="469"/>
    </row>
    <row r="5" spans="1:10" x14ac:dyDescent="0.3">
      <c r="A5" s="470" t="str">
        <f>'ფორმა N1'!A5</f>
        <v>მპგ „ერთიანი ნაციონალური მოძრაობა“</v>
      </c>
      <c r="B5" s="470"/>
      <c r="C5" s="470"/>
      <c r="D5" s="470"/>
      <c r="E5" s="470"/>
      <c r="F5" s="470"/>
      <c r="G5" s="470"/>
      <c r="H5" s="470"/>
      <c r="I5" s="470"/>
      <c r="J5" s="471"/>
    </row>
    <row r="6" spans="1:10" x14ac:dyDescent="0.3">
      <c r="A6" s="468"/>
      <c r="B6" s="462"/>
      <c r="C6" s="462"/>
      <c r="D6" s="462"/>
      <c r="E6" s="462"/>
      <c r="F6" s="462"/>
      <c r="G6" s="462"/>
      <c r="H6" s="462"/>
      <c r="I6" s="462"/>
      <c r="J6" s="469"/>
    </row>
    <row r="7" spans="1:10" x14ac:dyDescent="0.3">
      <c r="A7" s="462"/>
      <c r="B7" s="462"/>
      <c r="C7" s="462"/>
      <c r="D7" s="462"/>
      <c r="E7" s="462"/>
      <c r="F7" s="462"/>
      <c r="G7" s="462"/>
      <c r="H7" s="462"/>
      <c r="I7" s="462"/>
      <c r="J7" s="472"/>
    </row>
    <row r="8" spans="1:10" ht="63.75" customHeight="1" x14ac:dyDescent="0.3">
      <c r="A8" s="473" t="s">
        <v>64</v>
      </c>
      <c r="B8" s="474" t="s">
        <v>344</v>
      </c>
      <c r="C8" s="475" t="s">
        <v>381</v>
      </c>
      <c r="D8" s="475" t="s">
        <v>382</v>
      </c>
      <c r="E8" s="475" t="s">
        <v>345</v>
      </c>
      <c r="F8" s="475" t="s">
        <v>358</v>
      </c>
      <c r="G8" s="475" t="s">
        <v>359</v>
      </c>
      <c r="H8" s="475" t="s">
        <v>383</v>
      </c>
      <c r="I8" s="476" t="s">
        <v>360</v>
      </c>
      <c r="J8" s="472"/>
    </row>
    <row r="9" spans="1:10" ht="30" x14ac:dyDescent="0.3">
      <c r="A9" s="477">
        <v>1</v>
      </c>
      <c r="B9" s="478" t="s">
        <v>848</v>
      </c>
      <c r="C9" s="479" t="s">
        <v>849</v>
      </c>
      <c r="D9" s="479">
        <v>205075014</v>
      </c>
      <c r="E9" s="480" t="s">
        <v>850</v>
      </c>
      <c r="F9" s="480"/>
      <c r="G9" s="480"/>
      <c r="H9" s="480"/>
      <c r="I9" s="481">
        <v>2478</v>
      </c>
      <c r="J9" s="472"/>
    </row>
    <row r="10" spans="1:10" x14ac:dyDescent="0.3">
      <c r="A10" s="477">
        <v>2</v>
      </c>
      <c r="B10" s="478" t="s">
        <v>851</v>
      </c>
      <c r="C10" s="479" t="s">
        <v>852</v>
      </c>
      <c r="D10" s="479">
        <v>204540620</v>
      </c>
      <c r="E10" s="480" t="s">
        <v>853</v>
      </c>
      <c r="F10" s="480"/>
      <c r="G10" s="480"/>
      <c r="H10" s="480"/>
      <c r="I10" s="481">
        <v>500</v>
      </c>
      <c r="J10" s="472"/>
    </row>
    <row r="11" spans="1:10" x14ac:dyDescent="0.3">
      <c r="A11" s="477">
        <v>3</v>
      </c>
      <c r="B11" s="478" t="s">
        <v>854</v>
      </c>
      <c r="C11" s="479" t="s">
        <v>855</v>
      </c>
      <c r="D11" s="479">
        <v>249271167</v>
      </c>
      <c r="E11" s="480" t="s">
        <v>856</v>
      </c>
      <c r="F11" s="480"/>
      <c r="G11" s="480"/>
      <c r="H11" s="480"/>
      <c r="I11" s="481">
        <v>1500</v>
      </c>
      <c r="J11" s="472"/>
    </row>
    <row r="12" spans="1:10" ht="30" x14ac:dyDescent="0.3">
      <c r="A12" s="477">
        <v>4</v>
      </c>
      <c r="B12" s="478" t="s">
        <v>857</v>
      </c>
      <c r="C12" s="479" t="s">
        <v>858</v>
      </c>
      <c r="D12" s="479">
        <v>200179145</v>
      </c>
      <c r="E12" s="480" t="s">
        <v>859</v>
      </c>
      <c r="F12" s="480"/>
      <c r="G12" s="480"/>
      <c r="H12" s="480"/>
      <c r="I12" s="481">
        <v>108409.4</v>
      </c>
      <c r="J12" s="472"/>
    </row>
    <row r="13" spans="1:10" ht="30" x14ac:dyDescent="0.3">
      <c r="A13" s="477">
        <v>5</v>
      </c>
      <c r="B13" s="478" t="s">
        <v>860</v>
      </c>
      <c r="C13" s="479" t="s">
        <v>861</v>
      </c>
      <c r="D13" s="479" t="s">
        <v>862</v>
      </c>
      <c r="E13" s="480" t="s">
        <v>863</v>
      </c>
      <c r="F13" s="480"/>
      <c r="G13" s="480"/>
      <c r="H13" s="480"/>
      <c r="I13" s="481">
        <v>12000</v>
      </c>
      <c r="J13" s="472"/>
    </row>
    <row r="14" spans="1:10" ht="30" x14ac:dyDescent="0.3">
      <c r="A14" s="477">
        <v>6</v>
      </c>
      <c r="B14" s="478" t="s">
        <v>864</v>
      </c>
      <c r="C14" s="479" t="s">
        <v>865</v>
      </c>
      <c r="D14" s="479" t="s">
        <v>866</v>
      </c>
      <c r="E14" s="480" t="s">
        <v>867</v>
      </c>
      <c r="F14" s="480"/>
      <c r="G14" s="480"/>
      <c r="H14" s="480"/>
      <c r="I14" s="481">
        <v>5000</v>
      </c>
      <c r="J14" s="472"/>
    </row>
    <row r="15" spans="1:10" ht="30" x14ac:dyDescent="0.3">
      <c r="A15" s="477">
        <v>7</v>
      </c>
      <c r="B15" s="478" t="s">
        <v>868</v>
      </c>
      <c r="C15" s="479" t="s">
        <v>869</v>
      </c>
      <c r="D15" s="479">
        <v>405076297</v>
      </c>
      <c r="E15" s="480" t="s">
        <v>870</v>
      </c>
      <c r="F15" s="480"/>
      <c r="G15" s="480"/>
      <c r="H15" s="480"/>
      <c r="I15" s="481">
        <v>3000</v>
      </c>
      <c r="J15" s="472"/>
    </row>
    <row r="16" spans="1:10" x14ac:dyDescent="0.3">
      <c r="A16" s="477">
        <v>8</v>
      </c>
      <c r="B16" s="478" t="s">
        <v>871</v>
      </c>
      <c r="C16" s="479" t="s">
        <v>872</v>
      </c>
      <c r="D16" s="479" t="s">
        <v>873</v>
      </c>
      <c r="E16" s="480" t="s">
        <v>874</v>
      </c>
      <c r="F16" s="480"/>
      <c r="G16" s="480"/>
      <c r="H16" s="480"/>
      <c r="I16" s="481">
        <v>3725</v>
      </c>
      <c r="J16" s="472"/>
    </row>
    <row r="17" spans="1:10" ht="30" x14ac:dyDescent="0.3">
      <c r="A17" s="477">
        <v>9</v>
      </c>
      <c r="B17" s="478" t="s">
        <v>875</v>
      </c>
      <c r="C17" s="479" t="s">
        <v>876</v>
      </c>
      <c r="D17" s="479" t="s">
        <v>877</v>
      </c>
      <c r="E17" s="480" t="s">
        <v>874</v>
      </c>
      <c r="F17" s="480"/>
      <c r="G17" s="480"/>
      <c r="H17" s="480"/>
      <c r="I17" s="481">
        <v>255</v>
      </c>
      <c r="J17" s="472"/>
    </row>
    <row r="18" spans="1:10" x14ac:dyDescent="0.3">
      <c r="A18" s="477">
        <v>10</v>
      </c>
      <c r="B18" s="478"/>
      <c r="C18" s="479" t="s">
        <v>878</v>
      </c>
      <c r="D18" s="479" t="s">
        <v>879</v>
      </c>
      <c r="E18" s="480" t="s">
        <v>874</v>
      </c>
      <c r="F18" s="480"/>
      <c r="G18" s="480"/>
      <c r="H18" s="480"/>
      <c r="I18" s="481">
        <v>160</v>
      </c>
      <c r="J18" s="472"/>
    </row>
    <row r="19" spans="1:10" x14ac:dyDescent="0.3">
      <c r="A19" s="477">
        <v>11</v>
      </c>
      <c r="B19" s="478"/>
      <c r="C19" s="479" t="s">
        <v>880</v>
      </c>
      <c r="D19" s="479" t="s">
        <v>881</v>
      </c>
      <c r="E19" s="480" t="s">
        <v>874</v>
      </c>
      <c r="F19" s="480"/>
      <c r="G19" s="480"/>
      <c r="H19" s="480"/>
      <c r="I19" s="481">
        <v>7324</v>
      </c>
      <c r="J19" s="472"/>
    </row>
    <row r="20" spans="1:10" x14ac:dyDescent="0.3">
      <c r="A20" s="477">
        <v>12</v>
      </c>
      <c r="B20" s="478" t="s">
        <v>882</v>
      </c>
      <c r="C20" s="479" t="s">
        <v>883</v>
      </c>
      <c r="D20" s="479">
        <v>202177205</v>
      </c>
      <c r="E20" s="480" t="s">
        <v>874</v>
      </c>
      <c r="F20" s="480"/>
      <c r="G20" s="480"/>
      <c r="H20" s="480"/>
      <c r="I20" s="481">
        <v>3407.8</v>
      </c>
      <c r="J20" s="472"/>
    </row>
    <row r="21" spans="1:10" x14ac:dyDescent="0.3">
      <c r="A21" s="477">
        <v>13</v>
      </c>
      <c r="B21" s="478" t="s">
        <v>884</v>
      </c>
      <c r="C21" s="479" t="s">
        <v>885</v>
      </c>
      <c r="D21" s="479" t="s">
        <v>886</v>
      </c>
      <c r="E21" s="480" t="s">
        <v>874</v>
      </c>
      <c r="F21" s="480"/>
      <c r="G21" s="480"/>
      <c r="H21" s="480"/>
      <c r="I21" s="481">
        <v>70</v>
      </c>
      <c r="J21" s="472"/>
    </row>
    <row r="22" spans="1:10" x14ac:dyDescent="0.3">
      <c r="A22" s="477">
        <v>14</v>
      </c>
      <c r="B22" s="478" t="s">
        <v>887</v>
      </c>
      <c r="C22" s="479" t="s">
        <v>888</v>
      </c>
      <c r="D22" s="479" t="s">
        <v>889</v>
      </c>
      <c r="E22" s="480" t="s">
        <v>655</v>
      </c>
      <c r="F22" s="480"/>
      <c r="G22" s="480"/>
      <c r="H22" s="480"/>
      <c r="I22" s="481">
        <v>6000</v>
      </c>
      <c r="J22" s="472"/>
    </row>
    <row r="23" spans="1:10" ht="30" x14ac:dyDescent="0.3">
      <c r="A23" s="477">
        <v>15</v>
      </c>
      <c r="B23" s="478" t="s">
        <v>890</v>
      </c>
      <c r="C23" s="479" t="s">
        <v>891</v>
      </c>
      <c r="D23" s="479" t="s">
        <v>892</v>
      </c>
      <c r="E23" s="480" t="s">
        <v>893</v>
      </c>
      <c r="F23" s="480"/>
      <c r="G23" s="480"/>
      <c r="H23" s="480"/>
      <c r="I23" s="481">
        <v>12500</v>
      </c>
      <c r="J23" s="472"/>
    </row>
    <row r="24" spans="1:10" ht="30" x14ac:dyDescent="0.3">
      <c r="A24" s="477">
        <v>16</v>
      </c>
      <c r="B24" s="478" t="s">
        <v>890</v>
      </c>
      <c r="C24" s="479" t="s">
        <v>894</v>
      </c>
      <c r="D24" s="479" t="s">
        <v>895</v>
      </c>
      <c r="E24" s="480" t="s">
        <v>893</v>
      </c>
      <c r="F24" s="480"/>
      <c r="G24" s="480"/>
      <c r="H24" s="480"/>
      <c r="I24" s="481">
        <v>29500</v>
      </c>
      <c r="J24" s="472"/>
    </row>
    <row r="25" spans="1:10" ht="30" x14ac:dyDescent="0.3">
      <c r="A25" s="477">
        <v>17</v>
      </c>
      <c r="B25" s="478" t="s">
        <v>896</v>
      </c>
      <c r="C25" s="479" t="s">
        <v>894</v>
      </c>
      <c r="D25" s="479" t="s">
        <v>897</v>
      </c>
      <c r="E25" s="480" t="s">
        <v>893</v>
      </c>
      <c r="F25" s="480"/>
      <c r="G25" s="480"/>
      <c r="H25" s="480"/>
      <c r="I25" s="481">
        <v>15000</v>
      </c>
      <c r="J25" s="472"/>
    </row>
    <row r="26" spans="1:10" x14ac:dyDescent="0.3">
      <c r="A26" s="477">
        <v>18</v>
      </c>
      <c r="B26" s="478" t="s">
        <v>848</v>
      </c>
      <c r="C26" s="479" t="s">
        <v>898</v>
      </c>
      <c r="D26" s="479" t="s">
        <v>899</v>
      </c>
      <c r="E26" s="480" t="s">
        <v>900</v>
      </c>
      <c r="F26" s="480"/>
      <c r="G26" s="480"/>
      <c r="H26" s="480"/>
      <c r="I26" s="481">
        <v>1875</v>
      </c>
      <c r="J26" s="472"/>
    </row>
    <row r="27" spans="1:10" x14ac:dyDescent="0.3">
      <c r="A27" s="477">
        <v>19</v>
      </c>
      <c r="B27" s="478" t="s">
        <v>848</v>
      </c>
      <c r="C27" s="479" t="s">
        <v>901</v>
      </c>
      <c r="D27" s="479" t="s">
        <v>902</v>
      </c>
      <c r="E27" s="480" t="s">
        <v>655</v>
      </c>
      <c r="F27" s="480"/>
      <c r="G27" s="480"/>
      <c r="H27" s="480"/>
      <c r="I27" s="481">
        <v>500</v>
      </c>
      <c r="J27" s="472"/>
    </row>
    <row r="28" spans="1:10" x14ac:dyDescent="0.3">
      <c r="A28" s="477">
        <v>20</v>
      </c>
      <c r="B28" s="478" t="s">
        <v>848</v>
      </c>
      <c r="C28" s="479" t="s">
        <v>903</v>
      </c>
      <c r="D28" s="479" t="s">
        <v>904</v>
      </c>
      <c r="E28" s="480" t="s">
        <v>655</v>
      </c>
      <c r="F28" s="480"/>
      <c r="G28" s="480"/>
      <c r="H28" s="480"/>
      <c r="I28" s="481">
        <v>1000</v>
      </c>
      <c r="J28" s="472"/>
    </row>
    <row r="29" spans="1:10" ht="30" x14ac:dyDescent="0.3">
      <c r="A29" s="477">
        <v>21</v>
      </c>
      <c r="B29" s="478" t="s">
        <v>905</v>
      </c>
      <c r="C29" s="482" t="s">
        <v>906</v>
      </c>
      <c r="D29" s="482" t="s">
        <v>907</v>
      </c>
      <c r="E29" s="483" t="s">
        <v>655</v>
      </c>
      <c r="F29" s="483"/>
      <c r="G29" s="483"/>
      <c r="H29" s="483"/>
      <c r="I29" s="481">
        <v>7600</v>
      </c>
      <c r="J29" s="472"/>
    </row>
    <row r="30" spans="1:10" ht="90" x14ac:dyDescent="0.3">
      <c r="A30" s="477">
        <v>22</v>
      </c>
      <c r="B30" s="478" t="s">
        <v>908</v>
      </c>
      <c r="C30" s="482" t="s">
        <v>909</v>
      </c>
      <c r="D30" s="482" t="s">
        <v>910</v>
      </c>
      <c r="E30" s="483" t="s">
        <v>911</v>
      </c>
      <c r="F30" s="483"/>
      <c r="G30" s="483"/>
      <c r="H30" s="483"/>
      <c r="I30" s="481">
        <v>5700</v>
      </c>
      <c r="J30" s="472"/>
    </row>
    <row r="31" spans="1:10" ht="30" x14ac:dyDescent="0.3">
      <c r="A31" s="477">
        <v>23</v>
      </c>
      <c r="B31" s="478" t="s">
        <v>912</v>
      </c>
      <c r="C31" s="482" t="s">
        <v>913</v>
      </c>
      <c r="D31" s="482" t="s">
        <v>914</v>
      </c>
      <c r="E31" s="483" t="s">
        <v>459</v>
      </c>
      <c r="F31" s="483"/>
      <c r="G31" s="483"/>
      <c r="H31" s="483"/>
      <c r="I31" s="481">
        <v>93551.2</v>
      </c>
      <c r="J31" s="472"/>
    </row>
    <row r="32" spans="1:10" ht="30" x14ac:dyDescent="0.3">
      <c r="A32" s="477">
        <v>24</v>
      </c>
      <c r="B32" s="478" t="s">
        <v>915</v>
      </c>
      <c r="C32" s="482" t="s">
        <v>916</v>
      </c>
      <c r="D32" s="482" t="s">
        <v>917</v>
      </c>
      <c r="E32" s="483" t="s">
        <v>918</v>
      </c>
      <c r="F32" s="483"/>
      <c r="G32" s="483"/>
      <c r="H32" s="483"/>
      <c r="I32" s="481">
        <v>82.2</v>
      </c>
      <c r="J32" s="472"/>
    </row>
    <row r="33" spans="1:10" ht="30" x14ac:dyDescent="0.3">
      <c r="A33" s="477">
        <v>25</v>
      </c>
      <c r="B33" s="478" t="s">
        <v>919</v>
      </c>
      <c r="C33" s="482" t="s">
        <v>920</v>
      </c>
      <c r="D33" s="482" t="s">
        <v>921</v>
      </c>
      <c r="E33" s="483" t="s">
        <v>922</v>
      </c>
      <c r="F33" s="483"/>
      <c r="G33" s="483"/>
      <c r="H33" s="483"/>
      <c r="I33" s="481">
        <v>360</v>
      </c>
      <c r="J33" s="472"/>
    </row>
    <row r="34" spans="1:10" x14ac:dyDescent="0.3">
      <c r="A34" s="477">
        <v>26</v>
      </c>
      <c r="B34" s="478" t="s">
        <v>923</v>
      </c>
      <c r="C34" s="482" t="s">
        <v>924</v>
      </c>
      <c r="D34" s="482" t="s">
        <v>925</v>
      </c>
      <c r="E34" s="483" t="s">
        <v>926</v>
      </c>
      <c r="F34" s="483"/>
      <c r="G34" s="483"/>
      <c r="H34" s="483"/>
      <c r="I34" s="481">
        <v>193</v>
      </c>
      <c r="J34" s="472"/>
    </row>
    <row r="35" spans="1:10" ht="30" x14ac:dyDescent="0.3">
      <c r="A35" s="477">
        <v>27</v>
      </c>
      <c r="B35" s="478" t="s">
        <v>927</v>
      </c>
      <c r="C35" s="482" t="s">
        <v>928</v>
      </c>
      <c r="D35" s="482" t="s">
        <v>929</v>
      </c>
      <c r="E35" s="483" t="s">
        <v>930</v>
      </c>
      <c r="F35" s="483"/>
      <c r="G35" s="483"/>
      <c r="H35" s="483"/>
      <c r="I35" s="481">
        <v>597.48</v>
      </c>
      <c r="J35" s="472"/>
    </row>
    <row r="36" spans="1:10" ht="30" x14ac:dyDescent="0.3">
      <c r="A36" s="477">
        <v>28</v>
      </c>
      <c r="B36" s="478" t="s">
        <v>931</v>
      </c>
      <c r="C36" s="482" t="s">
        <v>932</v>
      </c>
      <c r="D36" s="482" t="s">
        <v>933</v>
      </c>
      <c r="E36" s="483" t="s">
        <v>934</v>
      </c>
      <c r="F36" s="483"/>
      <c r="G36" s="483"/>
      <c r="H36" s="483"/>
      <c r="I36" s="481">
        <v>399.66</v>
      </c>
      <c r="J36" s="472"/>
    </row>
    <row r="37" spans="1:10" ht="30" x14ac:dyDescent="0.3">
      <c r="A37" s="477">
        <v>29</v>
      </c>
      <c r="B37" s="478"/>
      <c r="C37" s="482" t="s">
        <v>935</v>
      </c>
      <c r="D37" s="482" t="s">
        <v>936</v>
      </c>
      <c r="E37" s="483" t="s">
        <v>937</v>
      </c>
      <c r="F37" s="483"/>
      <c r="G37" s="483"/>
      <c r="H37" s="483"/>
      <c r="I37" s="481">
        <v>87.27</v>
      </c>
      <c r="J37" s="472"/>
    </row>
    <row r="38" spans="1:10" ht="30" x14ac:dyDescent="0.3">
      <c r="A38" s="477">
        <v>30</v>
      </c>
      <c r="B38" s="478" t="s">
        <v>938</v>
      </c>
      <c r="C38" s="482" t="s">
        <v>939</v>
      </c>
      <c r="D38" s="482" t="s">
        <v>940</v>
      </c>
      <c r="E38" s="483" t="s">
        <v>941</v>
      </c>
      <c r="F38" s="483"/>
      <c r="G38" s="483"/>
      <c r="H38" s="483"/>
      <c r="I38" s="481">
        <v>413.7</v>
      </c>
      <c r="J38" s="472"/>
    </row>
    <row r="39" spans="1:10" x14ac:dyDescent="0.3">
      <c r="A39" s="477">
        <v>31</v>
      </c>
      <c r="B39" s="478" t="s">
        <v>942</v>
      </c>
      <c r="C39" s="482" t="s">
        <v>670</v>
      </c>
      <c r="D39" s="482" t="s">
        <v>669</v>
      </c>
      <c r="E39" s="483" t="s">
        <v>655</v>
      </c>
      <c r="F39" s="483"/>
      <c r="G39" s="483"/>
      <c r="H39" s="483"/>
      <c r="I39" s="481">
        <v>750</v>
      </c>
      <c r="J39" s="472"/>
    </row>
    <row r="40" spans="1:10" x14ac:dyDescent="0.3">
      <c r="A40" s="477">
        <v>32</v>
      </c>
      <c r="B40" s="478" t="s">
        <v>943</v>
      </c>
      <c r="C40" s="482" t="s">
        <v>679</v>
      </c>
      <c r="D40" s="482" t="s">
        <v>678</v>
      </c>
      <c r="E40" s="483" t="s">
        <v>655</v>
      </c>
      <c r="F40" s="483"/>
      <c r="G40" s="483"/>
      <c r="H40" s="483"/>
      <c r="I40" s="481">
        <v>1000</v>
      </c>
      <c r="J40" s="472"/>
    </row>
    <row r="41" spans="1:10" ht="30" x14ac:dyDescent="0.3">
      <c r="A41" s="477">
        <v>33</v>
      </c>
      <c r="B41" s="478" t="s">
        <v>942</v>
      </c>
      <c r="C41" s="482" t="s">
        <v>944</v>
      </c>
      <c r="D41" s="482" t="s">
        <v>945</v>
      </c>
      <c r="E41" s="483" t="s">
        <v>655</v>
      </c>
      <c r="F41" s="483"/>
      <c r="G41" s="483"/>
      <c r="H41" s="483"/>
      <c r="I41" s="481">
        <v>750</v>
      </c>
      <c r="J41" s="472"/>
    </row>
    <row r="42" spans="1:10" ht="30" x14ac:dyDescent="0.3">
      <c r="A42" s="477">
        <v>34</v>
      </c>
      <c r="B42" s="478" t="s">
        <v>942</v>
      </c>
      <c r="C42" s="482" t="s">
        <v>946</v>
      </c>
      <c r="D42" s="482" t="s">
        <v>947</v>
      </c>
      <c r="E42" s="483" t="s">
        <v>655</v>
      </c>
      <c r="F42" s="483"/>
      <c r="G42" s="483"/>
      <c r="H42" s="483"/>
      <c r="I42" s="481">
        <v>875</v>
      </c>
      <c r="J42" s="472"/>
    </row>
    <row r="43" spans="1:10" ht="30" x14ac:dyDescent="0.3">
      <c r="A43" s="477">
        <v>35</v>
      </c>
      <c r="B43" s="478" t="s">
        <v>948</v>
      </c>
      <c r="C43" s="482" t="s">
        <v>949</v>
      </c>
      <c r="D43" s="482" t="s">
        <v>950</v>
      </c>
      <c r="E43" s="483" t="s">
        <v>655</v>
      </c>
      <c r="F43" s="483"/>
      <c r="G43" s="483"/>
      <c r="H43" s="483"/>
      <c r="I43" s="481">
        <v>1290</v>
      </c>
      <c r="J43" s="472"/>
    </row>
    <row r="44" spans="1:10" x14ac:dyDescent="0.3">
      <c r="A44" s="477">
        <v>36</v>
      </c>
      <c r="B44" s="478" t="s">
        <v>942</v>
      </c>
      <c r="C44" s="482" t="s">
        <v>694</v>
      </c>
      <c r="D44" s="482" t="s">
        <v>693</v>
      </c>
      <c r="E44" s="483" t="s">
        <v>655</v>
      </c>
      <c r="F44" s="483"/>
      <c r="G44" s="483"/>
      <c r="H44" s="483"/>
      <c r="I44" s="481">
        <v>375</v>
      </c>
      <c r="J44" s="472"/>
    </row>
    <row r="45" spans="1:10" x14ac:dyDescent="0.3">
      <c r="A45" s="477">
        <v>37</v>
      </c>
      <c r="B45" s="478" t="s">
        <v>951</v>
      </c>
      <c r="C45" s="482" t="s">
        <v>704</v>
      </c>
      <c r="D45" s="482" t="s">
        <v>703</v>
      </c>
      <c r="E45" s="483" t="s">
        <v>655</v>
      </c>
      <c r="F45" s="483"/>
      <c r="G45" s="483"/>
      <c r="H45" s="483"/>
      <c r="I45" s="481">
        <v>800</v>
      </c>
      <c r="J45" s="472"/>
    </row>
    <row r="46" spans="1:10" x14ac:dyDescent="0.3">
      <c r="A46" s="477">
        <v>38</v>
      </c>
      <c r="B46" s="478" t="s">
        <v>942</v>
      </c>
      <c r="C46" s="482" t="s">
        <v>717</v>
      </c>
      <c r="D46" s="482" t="s">
        <v>716</v>
      </c>
      <c r="E46" s="483" t="s">
        <v>655</v>
      </c>
      <c r="F46" s="483"/>
      <c r="G46" s="483"/>
      <c r="H46" s="483"/>
      <c r="I46" s="481">
        <v>625</v>
      </c>
      <c r="J46" s="472"/>
    </row>
    <row r="47" spans="1:10" x14ac:dyDescent="0.3">
      <c r="A47" s="477">
        <v>39</v>
      </c>
      <c r="B47" s="478" t="s">
        <v>952</v>
      </c>
      <c r="C47" s="482" t="s">
        <v>722</v>
      </c>
      <c r="D47" s="482" t="s">
        <v>953</v>
      </c>
      <c r="E47" s="483" t="s">
        <v>655</v>
      </c>
      <c r="F47" s="483"/>
      <c r="G47" s="483"/>
      <c r="H47" s="483"/>
      <c r="I47" s="481">
        <v>1375</v>
      </c>
      <c r="J47" s="472"/>
    </row>
    <row r="48" spans="1:10" x14ac:dyDescent="0.3">
      <c r="A48" s="477">
        <v>40</v>
      </c>
      <c r="B48" s="478" t="s">
        <v>942</v>
      </c>
      <c r="C48" s="482" t="s">
        <v>954</v>
      </c>
      <c r="D48" s="482" t="s">
        <v>740</v>
      </c>
      <c r="E48" s="483" t="s">
        <v>655</v>
      </c>
      <c r="F48" s="483"/>
      <c r="G48" s="483"/>
      <c r="H48" s="483"/>
      <c r="I48" s="481">
        <v>665</v>
      </c>
      <c r="J48" s="472"/>
    </row>
    <row r="49" spans="1:10" x14ac:dyDescent="0.3">
      <c r="A49" s="477">
        <v>41</v>
      </c>
      <c r="B49" s="478" t="s">
        <v>951</v>
      </c>
      <c r="C49" s="482" t="s">
        <v>756</v>
      </c>
      <c r="D49" s="482" t="s">
        <v>755</v>
      </c>
      <c r="E49" s="483" t="s">
        <v>655</v>
      </c>
      <c r="F49" s="483"/>
      <c r="G49" s="483"/>
      <c r="H49" s="483"/>
      <c r="I49" s="481">
        <v>812.5</v>
      </c>
      <c r="J49" s="472"/>
    </row>
    <row r="50" spans="1:10" x14ac:dyDescent="0.3">
      <c r="A50" s="477">
        <v>42</v>
      </c>
      <c r="B50" s="478" t="s">
        <v>955</v>
      </c>
      <c r="C50" s="482" t="s">
        <v>956</v>
      </c>
      <c r="D50" s="482" t="s">
        <v>770</v>
      </c>
      <c r="E50" s="483" t="s">
        <v>655</v>
      </c>
      <c r="F50" s="483"/>
      <c r="G50" s="483"/>
      <c r="H50" s="483"/>
      <c r="I50" s="481">
        <v>375</v>
      </c>
      <c r="J50" s="472"/>
    </row>
    <row r="51" spans="1:10" x14ac:dyDescent="0.3">
      <c r="A51" s="477">
        <v>43</v>
      </c>
      <c r="B51" s="478" t="s">
        <v>955</v>
      </c>
      <c r="C51" s="482" t="s">
        <v>775</v>
      </c>
      <c r="D51" s="482" t="s">
        <v>774</v>
      </c>
      <c r="E51" s="483" t="s">
        <v>655</v>
      </c>
      <c r="F51" s="483"/>
      <c r="G51" s="483"/>
      <c r="H51" s="483"/>
      <c r="I51" s="481">
        <v>225</v>
      </c>
      <c r="J51" s="472"/>
    </row>
    <row r="52" spans="1:10" x14ac:dyDescent="0.3">
      <c r="A52" s="477">
        <v>44</v>
      </c>
      <c r="B52" s="478" t="s">
        <v>955</v>
      </c>
      <c r="C52" s="484" t="s">
        <v>779</v>
      </c>
      <c r="D52" s="484" t="s">
        <v>957</v>
      </c>
      <c r="E52" s="485" t="s">
        <v>655</v>
      </c>
      <c r="F52" s="485"/>
      <c r="G52" s="485"/>
      <c r="H52" s="483"/>
      <c r="I52" s="481">
        <v>225</v>
      </c>
      <c r="J52" s="472"/>
    </row>
    <row r="53" spans="1:10" x14ac:dyDescent="0.3">
      <c r="A53" s="477">
        <v>45</v>
      </c>
      <c r="B53" s="478" t="s">
        <v>955</v>
      </c>
      <c r="C53" s="484" t="s">
        <v>783</v>
      </c>
      <c r="D53" s="484" t="s">
        <v>958</v>
      </c>
      <c r="E53" s="485" t="s">
        <v>655</v>
      </c>
      <c r="F53" s="485"/>
      <c r="G53" s="485"/>
      <c r="H53" s="483"/>
      <c r="I53" s="481">
        <v>225</v>
      </c>
      <c r="J53" s="472"/>
    </row>
    <row r="54" spans="1:10" x14ac:dyDescent="0.3">
      <c r="A54" s="477">
        <v>46</v>
      </c>
      <c r="B54" s="478" t="s">
        <v>959</v>
      </c>
      <c r="C54" s="484" t="s">
        <v>803</v>
      </c>
      <c r="D54" s="484" t="s">
        <v>802</v>
      </c>
      <c r="E54" s="485" t="s">
        <v>655</v>
      </c>
      <c r="F54" s="485"/>
      <c r="G54" s="485"/>
      <c r="H54" s="483"/>
      <c r="I54" s="481">
        <v>1250</v>
      </c>
      <c r="J54" s="472"/>
    </row>
    <row r="55" spans="1:10" ht="30" x14ac:dyDescent="0.3">
      <c r="A55" s="477">
        <v>47</v>
      </c>
      <c r="B55" s="478" t="s">
        <v>960</v>
      </c>
      <c r="C55" s="484" t="s">
        <v>961</v>
      </c>
      <c r="D55" s="484" t="s">
        <v>962</v>
      </c>
      <c r="E55" s="485" t="s">
        <v>655</v>
      </c>
      <c r="F55" s="485"/>
      <c r="G55" s="485"/>
      <c r="H55" s="483"/>
      <c r="I55" s="481">
        <v>1250</v>
      </c>
      <c r="J55" s="472"/>
    </row>
    <row r="56" spans="1:10" x14ac:dyDescent="0.3">
      <c r="A56" s="477">
        <v>48</v>
      </c>
      <c r="B56" s="478" t="s">
        <v>959</v>
      </c>
      <c r="C56" s="484" t="s">
        <v>811</v>
      </c>
      <c r="D56" s="484" t="s">
        <v>810</v>
      </c>
      <c r="E56" s="485" t="s">
        <v>655</v>
      </c>
      <c r="F56" s="485"/>
      <c r="G56" s="485"/>
      <c r="H56" s="483"/>
      <c r="I56" s="481">
        <v>2250</v>
      </c>
      <c r="J56" s="472"/>
    </row>
    <row r="57" spans="1:10" x14ac:dyDescent="0.3">
      <c r="A57" s="477">
        <v>49</v>
      </c>
      <c r="B57" s="478" t="s">
        <v>963</v>
      </c>
      <c r="C57" s="484" t="s">
        <v>964</v>
      </c>
      <c r="D57" s="484" t="s">
        <v>965</v>
      </c>
      <c r="E57" s="485" t="s">
        <v>655</v>
      </c>
      <c r="F57" s="485"/>
      <c r="G57" s="485"/>
      <c r="H57" s="483"/>
      <c r="I57" s="481">
        <v>1000</v>
      </c>
      <c r="J57" s="472"/>
    </row>
    <row r="58" spans="1:10" x14ac:dyDescent="0.3">
      <c r="A58" s="477">
        <v>50</v>
      </c>
      <c r="B58" s="478" t="s">
        <v>966</v>
      </c>
      <c r="C58" s="484" t="s">
        <v>821</v>
      </c>
      <c r="D58" s="484" t="s">
        <v>820</v>
      </c>
      <c r="E58" s="485" t="s">
        <v>655</v>
      </c>
      <c r="F58" s="485"/>
      <c r="G58" s="485"/>
      <c r="H58" s="483"/>
      <c r="I58" s="481">
        <v>875</v>
      </c>
      <c r="J58" s="472"/>
    </row>
    <row r="59" spans="1:10" x14ac:dyDescent="0.3">
      <c r="A59" s="477">
        <v>51</v>
      </c>
      <c r="B59" s="478" t="s">
        <v>967</v>
      </c>
      <c r="C59" s="484" t="s">
        <v>968</v>
      </c>
      <c r="D59" s="484" t="s">
        <v>825</v>
      </c>
      <c r="E59" s="485" t="s">
        <v>655</v>
      </c>
      <c r="F59" s="485"/>
      <c r="G59" s="485"/>
      <c r="H59" s="483"/>
      <c r="I59" s="481">
        <v>625</v>
      </c>
      <c r="J59" s="472"/>
    </row>
    <row r="60" spans="1:10" x14ac:dyDescent="0.3">
      <c r="A60" s="477">
        <v>52</v>
      </c>
      <c r="B60" s="478" t="s">
        <v>959</v>
      </c>
      <c r="C60" s="484" t="s">
        <v>969</v>
      </c>
      <c r="D60" s="484" t="s">
        <v>845</v>
      </c>
      <c r="E60" s="485" t="s">
        <v>655</v>
      </c>
      <c r="F60" s="485"/>
      <c r="G60" s="485"/>
      <c r="H60" s="483"/>
      <c r="I60" s="481">
        <v>1000</v>
      </c>
      <c r="J60" s="472"/>
    </row>
    <row r="61" spans="1:10" x14ac:dyDescent="0.3">
      <c r="A61" s="477" t="s">
        <v>261</v>
      </c>
      <c r="B61" s="478"/>
      <c r="C61" s="484"/>
      <c r="D61" s="484"/>
      <c r="E61" s="485"/>
      <c r="F61" s="485"/>
      <c r="G61" s="486"/>
      <c r="H61" s="487" t="s">
        <v>374</v>
      </c>
      <c r="I61" s="407">
        <f>SUM(I9:I60)</f>
        <v>341806.20999999996</v>
      </c>
      <c r="J61" s="472"/>
    </row>
    <row r="63" spans="1:10" x14ac:dyDescent="0.3">
      <c r="A63" s="465" t="s">
        <v>396</v>
      </c>
    </row>
    <row r="65" spans="1:12" x14ac:dyDescent="0.3">
      <c r="B65" s="488" t="s">
        <v>96</v>
      </c>
      <c r="F65" s="489"/>
    </row>
    <row r="66" spans="1:12" x14ac:dyDescent="0.3">
      <c r="F66" s="490"/>
      <c r="I66" s="490"/>
      <c r="J66" s="490"/>
      <c r="K66" s="490"/>
      <c r="L66" s="490"/>
    </row>
    <row r="67" spans="1:12" x14ac:dyDescent="0.3">
      <c r="C67" s="491"/>
      <c r="F67" s="491"/>
      <c r="G67" s="491"/>
      <c r="H67" s="471"/>
      <c r="I67" s="492"/>
      <c r="J67" s="490"/>
      <c r="K67" s="490"/>
      <c r="L67" s="490"/>
    </row>
    <row r="68" spans="1:12" x14ac:dyDescent="0.3">
      <c r="A68" s="490"/>
      <c r="C68" s="493" t="s">
        <v>251</v>
      </c>
      <c r="F68" s="471" t="s">
        <v>970</v>
      </c>
      <c r="G68" s="493"/>
      <c r="H68" s="493"/>
      <c r="I68" s="492"/>
      <c r="J68" s="490"/>
      <c r="K68" s="490"/>
      <c r="L68" s="490"/>
    </row>
    <row r="69" spans="1:12" x14ac:dyDescent="0.3">
      <c r="A69" s="490"/>
      <c r="C69" s="494" t="s">
        <v>127</v>
      </c>
      <c r="F69" s="465" t="s">
        <v>252</v>
      </c>
      <c r="I69" s="490"/>
      <c r="J69" s="490"/>
      <c r="K69" s="490"/>
      <c r="L69" s="490"/>
    </row>
    <row r="70" spans="1:12" s="490" customFormat="1" x14ac:dyDescent="0.3">
      <c r="B70" s="465"/>
      <c r="C70" s="494"/>
      <c r="G70" s="494"/>
      <c r="H70" s="494"/>
    </row>
    <row r="71" spans="1:12" s="490" customFormat="1" x14ac:dyDescent="0.3"/>
    <row r="72" spans="1:12" s="490" customFormat="1" x14ac:dyDescent="0.3"/>
    <row r="73" spans="1:12" s="490" customFormat="1" x14ac:dyDescent="0.3"/>
    <row r="74" spans="1:12" s="490" customFormat="1" x14ac:dyDescent="0.3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61"/>
  </dataValidations>
  <printOptions gridLines="1"/>
  <pageMargins left="0.7" right="0.7" top="0.75" bottom="0.75" header="0.3" footer="0.3"/>
  <pageSetup scale="5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showGridLines="0" tabSelected="1" view="pageBreakPreview" zoomScaleSheetLayoutView="100" workbookViewId="0">
      <selection activeCell="C13" sqref="C13"/>
    </sheetView>
  </sheetViews>
  <sheetFormatPr defaultRowHeight="12.75" x14ac:dyDescent="0.2"/>
  <cols>
    <col min="1" max="1" width="7.28515625" style="183" customWidth="1"/>
    <col min="2" max="2" width="57.28515625" style="183" customWidth="1"/>
    <col min="3" max="3" width="24.140625" style="183" customWidth="1"/>
    <col min="4" max="16384" width="9.140625" style="183"/>
  </cols>
  <sheetData>
    <row r="1" spans="1:3" s="6" customFormat="1" ht="18.75" customHeight="1" x14ac:dyDescent="0.3">
      <c r="A1" s="527" t="s">
        <v>457</v>
      </c>
      <c r="B1" s="527"/>
      <c r="C1" s="335" t="s">
        <v>97</v>
      </c>
    </row>
    <row r="2" spans="1:3" s="6" customFormat="1" ht="15" x14ac:dyDescent="0.3">
      <c r="A2" s="527"/>
      <c r="B2" s="527"/>
      <c r="C2" s="387" t="str">
        <f>'ფორმა N1'!L2</f>
        <v>04/10/2019-04/30/2019</v>
      </c>
    </row>
    <row r="3" spans="1:3" s="6" customFormat="1" ht="15" x14ac:dyDescent="0.3">
      <c r="A3" s="368" t="s">
        <v>128</v>
      </c>
      <c r="B3" s="333"/>
      <c r="C3" s="334"/>
    </row>
    <row r="4" spans="1:3" s="6" customFormat="1" ht="15" x14ac:dyDescent="0.3">
      <c r="A4" s="106"/>
      <c r="B4" s="333"/>
      <c r="C4" s="334"/>
    </row>
    <row r="5" spans="1:3" s="21" customFormat="1" ht="15" x14ac:dyDescent="0.3">
      <c r="A5" s="528" t="s">
        <v>257</v>
      </c>
      <c r="B5" s="528"/>
      <c r="C5" s="106"/>
    </row>
    <row r="6" spans="1:3" s="21" customFormat="1" ht="15" x14ac:dyDescent="0.3">
      <c r="A6" s="529" t="str">
        <f>'ფორმა N1'!A5</f>
        <v>მპგ „ერთიანი ნაციონალური მოძრაობა“</v>
      </c>
      <c r="B6" s="529"/>
      <c r="C6" s="106"/>
    </row>
    <row r="7" spans="1:3" x14ac:dyDescent="0.2">
      <c r="A7" s="369"/>
      <c r="B7" s="369"/>
      <c r="C7" s="369"/>
    </row>
    <row r="8" spans="1:3" x14ac:dyDescent="0.2">
      <c r="A8" s="369"/>
      <c r="B8" s="369"/>
      <c r="C8" s="369"/>
    </row>
    <row r="9" spans="1:3" ht="30" customHeight="1" x14ac:dyDescent="0.2">
      <c r="A9" s="370" t="s">
        <v>64</v>
      </c>
      <c r="B9" s="370" t="s">
        <v>11</v>
      </c>
      <c r="C9" s="371" t="s">
        <v>9</v>
      </c>
    </row>
    <row r="10" spans="1:3" ht="15" x14ac:dyDescent="0.3">
      <c r="A10" s="372">
        <v>1</v>
      </c>
      <c r="B10" s="373" t="s">
        <v>57</v>
      </c>
      <c r="C10" s="390">
        <f>'ფორმა N4'!D11+'ფორმა N5'!D9</f>
        <v>83489.84</v>
      </c>
    </row>
    <row r="11" spans="1:3" ht="15" x14ac:dyDescent="0.3">
      <c r="A11" s="375">
        <v>1.1000000000000001</v>
      </c>
      <c r="B11" s="373" t="s">
        <v>458</v>
      </c>
      <c r="C11" s="391">
        <f>'ფორმა N4'!D39+'ფორმა N5'!D37</f>
        <v>0</v>
      </c>
    </row>
    <row r="12" spans="1:3" ht="15" x14ac:dyDescent="0.3">
      <c r="A12" s="376" t="s">
        <v>30</v>
      </c>
      <c r="B12" s="373" t="s">
        <v>459</v>
      </c>
      <c r="C12" s="391">
        <f>'ფორმა N4'!D40+'ფორმა N5'!D38</f>
        <v>0</v>
      </c>
    </row>
    <row r="13" spans="1:3" ht="15" x14ac:dyDescent="0.3">
      <c r="A13" s="375">
        <v>1.2</v>
      </c>
      <c r="B13" s="373" t="s">
        <v>58</v>
      </c>
      <c r="C13" s="391">
        <f>'ფორმა N4'!D12+'ფორმა N5'!D10</f>
        <v>36848.900000000009</v>
      </c>
    </row>
    <row r="14" spans="1:3" ht="15" x14ac:dyDescent="0.3">
      <c r="A14" s="375">
        <v>1.3</v>
      </c>
      <c r="B14" s="373" t="s">
        <v>460</v>
      </c>
      <c r="C14" s="391">
        <f>'ფორმა N4'!D17+'ფორმა N5'!D15</f>
        <v>345</v>
      </c>
    </row>
    <row r="15" spans="1:3" ht="15" x14ac:dyDescent="0.2">
      <c r="A15" s="530"/>
      <c r="B15" s="530"/>
      <c r="C15" s="530"/>
    </row>
    <row r="16" spans="1:3" ht="30" customHeight="1" x14ac:dyDescent="0.2">
      <c r="A16" s="370" t="s">
        <v>64</v>
      </c>
      <c r="B16" s="370" t="s">
        <v>232</v>
      </c>
      <c r="C16" s="371" t="s">
        <v>67</v>
      </c>
    </row>
    <row r="17" spans="1:4" ht="15" x14ac:dyDescent="0.3">
      <c r="A17" s="372">
        <v>2</v>
      </c>
      <c r="B17" s="373" t="s">
        <v>461</v>
      </c>
      <c r="C17" s="374">
        <f>'ფორმა N2'!D9+'ფორმა N2'!C26+'ფორმა N3'!D9+'ფორმა N3'!C26</f>
        <v>83674.66</v>
      </c>
    </row>
    <row r="18" spans="1:4" ht="15" x14ac:dyDescent="0.3">
      <c r="A18" s="377">
        <v>2.1</v>
      </c>
      <c r="B18" s="373" t="s">
        <v>462</v>
      </c>
      <c r="C18" s="373">
        <f>'ფორმა N2'!D17+'ფორმა N3'!D17</f>
        <v>82644</v>
      </c>
    </row>
    <row r="19" spans="1:4" ht="15" x14ac:dyDescent="0.3">
      <c r="A19" s="377">
        <v>2.2000000000000002</v>
      </c>
      <c r="B19" s="373" t="s">
        <v>463</v>
      </c>
      <c r="C19" s="373">
        <f>'ფორმა N2'!D18+'ფორმა N3'!D18</f>
        <v>0</v>
      </c>
    </row>
    <row r="20" spans="1:4" ht="15" x14ac:dyDescent="0.3">
      <c r="A20" s="377">
        <v>2.2999999999999998</v>
      </c>
      <c r="B20" s="373" t="s">
        <v>464</v>
      </c>
      <c r="C20" s="378">
        <f>SUM(C21:C25)</f>
        <v>600</v>
      </c>
    </row>
    <row r="21" spans="1:4" ht="15" x14ac:dyDescent="0.3">
      <c r="A21" s="376" t="s">
        <v>465</v>
      </c>
      <c r="B21" s="379" t="s">
        <v>466</v>
      </c>
      <c r="C21" s="373">
        <f>'ფორმა N2'!D13+'ფორმა N3'!D13</f>
        <v>600</v>
      </c>
    </row>
    <row r="22" spans="1:4" ht="15" x14ac:dyDescent="0.3">
      <c r="A22" s="376" t="s">
        <v>467</v>
      </c>
      <c r="B22" s="379" t="s">
        <v>468</v>
      </c>
      <c r="C22" s="373">
        <f>'ფორმა N2'!C27+'ფორმა N3'!C27</f>
        <v>0</v>
      </c>
    </row>
    <row r="23" spans="1:4" ht="15" x14ac:dyDescent="0.3">
      <c r="A23" s="376" t="s">
        <v>469</v>
      </c>
      <c r="B23" s="379" t="s">
        <v>470</v>
      </c>
      <c r="C23" s="373">
        <f>'ფორმა N2'!D14+'ფორმა N3'!D14</f>
        <v>0</v>
      </c>
    </row>
    <row r="24" spans="1:4" ht="15" x14ac:dyDescent="0.3">
      <c r="A24" s="376" t="s">
        <v>471</v>
      </c>
      <c r="B24" s="379" t="s">
        <v>472</v>
      </c>
      <c r="C24" s="373">
        <f>'ფორმა N2'!C31+'ფორმა N3'!C31</f>
        <v>0</v>
      </c>
    </row>
    <row r="25" spans="1:4" ht="15" x14ac:dyDescent="0.3">
      <c r="A25" s="376" t="s">
        <v>473</v>
      </c>
      <c r="B25" s="379" t="s">
        <v>474</v>
      </c>
      <c r="C25" s="373">
        <f>'ფორმა N2'!D11+'ფორმა N3'!D11</f>
        <v>0</v>
      </c>
    </row>
    <row r="26" spans="1:4" ht="15" x14ac:dyDescent="0.3">
      <c r="A26" s="380"/>
      <c r="B26" s="381"/>
      <c r="C26" s="382"/>
    </row>
    <row r="27" spans="1:4" ht="15" x14ac:dyDescent="0.3">
      <c r="A27" s="380"/>
      <c r="B27" s="381"/>
      <c r="C27" s="382"/>
    </row>
    <row r="28" spans="1:4" ht="15" x14ac:dyDescent="0.3">
      <c r="A28" s="21"/>
      <c r="B28" s="21"/>
      <c r="C28" s="21"/>
      <c r="D28" s="383"/>
    </row>
    <row r="29" spans="1:4" ht="15" x14ac:dyDescent="0.3">
      <c r="A29" s="181" t="s">
        <v>96</v>
      </c>
      <c r="B29" s="21"/>
      <c r="C29" s="21"/>
      <c r="D29" s="383"/>
    </row>
    <row r="30" spans="1:4" ht="15" x14ac:dyDescent="0.3">
      <c r="A30" s="21"/>
      <c r="B30" s="21"/>
      <c r="C30" s="21"/>
      <c r="D30" s="383"/>
    </row>
    <row r="31" spans="1:4" ht="15" x14ac:dyDescent="0.3">
      <c r="A31" s="21"/>
      <c r="B31" s="21"/>
      <c r="C31" s="21"/>
      <c r="D31" s="384"/>
    </row>
    <row r="32" spans="1:4" ht="15" x14ac:dyDescent="0.3">
      <c r="B32" s="181" t="s">
        <v>254</v>
      </c>
      <c r="C32" s="21"/>
      <c r="D32" s="384"/>
    </row>
    <row r="33" spans="2:4" ht="15" x14ac:dyDescent="0.3">
      <c r="B33" s="21" t="s">
        <v>253</v>
      </c>
      <c r="C33" s="21"/>
      <c r="D33" s="384"/>
    </row>
    <row r="34" spans="2:4" x14ac:dyDescent="0.2">
      <c r="B34" s="385" t="s">
        <v>127</v>
      </c>
      <c r="D34" s="386"/>
    </row>
  </sheetData>
  <mergeCells count="4">
    <mergeCell ref="A1:B2"/>
    <mergeCell ref="A5:B5"/>
    <mergeCell ref="A6:B6"/>
    <mergeCell ref="A15:C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SheetLayoutView="80" workbookViewId="0">
      <selection activeCell="B34" sqref="B34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66" t="s">
        <v>284</v>
      </c>
      <c r="B1" s="68"/>
      <c r="C1" s="506" t="s">
        <v>97</v>
      </c>
      <c r="D1" s="506"/>
      <c r="E1" s="100"/>
    </row>
    <row r="2" spans="1:7" x14ac:dyDescent="0.3">
      <c r="A2" s="68" t="s">
        <v>128</v>
      </c>
      <c r="B2" s="68"/>
      <c r="C2" s="505" t="str">
        <f>'ფორმა N1'!L2</f>
        <v>04/10/2019-04/30/2019</v>
      </c>
      <c r="D2" s="505"/>
      <c r="E2" s="100"/>
    </row>
    <row r="3" spans="1:7" x14ac:dyDescent="0.3">
      <c r="A3" s="66"/>
      <c r="B3" s="68"/>
      <c r="C3" s="67"/>
      <c r="D3" s="67"/>
      <c r="E3" s="100"/>
    </row>
    <row r="4" spans="1:7" x14ac:dyDescent="0.3">
      <c r="A4" s="69" t="s">
        <v>257</v>
      </c>
      <c r="B4" s="94"/>
      <c r="C4" s="95"/>
      <c r="D4" s="68"/>
      <c r="E4" s="100"/>
    </row>
    <row r="5" spans="1:7" x14ac:dyDescent="0.3">
      <c r="A5" s="330" t="str">
        <f>'ფორმა N1'!A5</f>
        <v>მპგ „ერთიანი ნაციონალური მოძრაობა“</v>
      </c>
      <c r="B5" s="12"/>
      <c r="C5" s="12"/>
      <c r="E5" s="100"/>
    </row>
    <row r="6" spans="1:7" x14ac:dyDescent="0.3">
      <c r="A6" s="96"/>
      <c r="B6" s="96"/>
      <c r="C6" s="96"/>
      <c r="D6" s="97"/>
      <c r="E6" s="100"/>
    </row>
    <row r="7" spans="1:7" x14ac:dyDescent="0.3">
      <c r="A7" s="68"/>
      <c r="B7" s="68"/>
      <c r="C7" s="68"/>
      <c r="D7" s="68"/>
      <c r="E7" s="100"/>
    </row>
    <row r="8" spans="1:7" s="6" customFormat="1" ht="39" customHeight="1" x14ac:dyDescent="0.3">
      <c r="A8" s="98" t="s">
        <v>64</v>
      </c>
      <c r="B8" s="71" t="s">
        <v>232</v>
      </c>
      <c r="C8" s="71" t="s">
        <v>66</v>
      </c>
      <c r="D8" s="71" t="s">
        <v>67</v>
      </c>
      <c r="E8" s="100"/>
    </row>
    <row r="9" spans="1:7" s="7" customFormat="1" ht="16.5" customHeight="1" x14ac:dyDescent="0.3">
      <c r="A9" s="205">
        <v>1</v>
      </c>
      <c r="B9" s="205" t="s">
        <v>65</v>
      </c>
      <c r="C9" s="77">
        <f>SUM(C10,C26)</f>
        <v>0</v>
      </c>
      <c r="D9" s="77">
        <f>SUM(D10,D26)</f>
        <v>0</v>
      </c>
      <c r="E9" s="100"/>
    </row>
    <row r="10" spans="1:7" s="7" customFormat="1" ht="16.5" customHeight="1" x14ac:dyDescent="0.3">
      <c r="A10" s="79">
        <v>1.1000000000000001</v>
      </c>
      <c r="B10" s="79" t="s">
        <v>69</v>
      </c>
      <c r="C10" s="77">
        <f>SUM(C11,C12,C16,C19,C25,C26)</f>
        <v>0</v>
      </c>
      <c r="D10" s="77">
        <f>SUM(D11,D12,D16,D19,D24,D25)</f>
        <v>0</v>
      </c>
      <c r="E10" s="100"/>
    </row>
    <row r="11" spans="1:7" s="9" customFormat="1" ht="16.5" customHeight="1" x14ac:dyDescent="0.3">
      <c r="A11" s="80" t="s">
        <v>30</v>
      </c>
      <c r="B11" s="80" t="s">
        <v>68</v>
      </c>
      <c r="C11" s="8"/>
      <c r="D11" s="8"/>
      <c r="E11" s="100"/>
    </row>
    <row r="12" spans="1:7" s="10" customFormat="1" ht="16.5" customHeight="1" x14ac:dyDescent="0.3">
      <c r="A12" s="80" t="s">
        <v>31</v>
      </c>
      <c r="B12" s="80" t="s">
        <v>290</v>
      </c>
      <c r="C12" s="99">
        <f>SUM(C14:C15)</f>
        <v>0</v>
      </c>
      <c r="D12" s="99">
        <f>SUM(D14:D15)</f>
        <v>0</v>
      </c>
      <c r="E12" s="100"/>
      <c r="G12" s="64"/>
    </row>
    <row r="13" spans="1:7" s="3" customFormat="1" ht="16.5" customHeight="1" x14ac:dyDescent="0.3">
      <c r="A13" s="89" t="s">
        <v>70</v>
      </c>
      <c r="B13" s="89" t="s">
        <v>293</v>
      </c>
      <c r="C13" s="8"/>
      <c r="D13" s="8"/>
      <c r="E13" s="100"/>
    </row>
    <row r="14" spans="1:7" s="3" customFormat="1" ht="16.5" customHeight="1" x14ac:dyDescent="0.3">
      <c r="A14" s="89" t="s">
        <v>437</v>
      </c>
      <c r="B14" s="89" t="s">
        <v>436</v>
      </c>
      <c r="C14" s="8"/>
      <c r="D14" s="8"/>
      <c r="E14" s="100"/>
    </row>
    <row r="15" spans="1:7" s="3" customFormat="1" ht="16.5" customHeight="1" x14ac:dyDescent="0.3">
      <c r="A15" s="89" t="s">
        <v>438</v>
      </c>
      <c r="B15" s="89" t="s">
        <v>86</v>
      </c>
      <c r="C15" s="8"/>
      <c r="D15" s="8"/>
      <c r="E15" s="100"/>
    </row>
    <row r="16" spans="1:7" s="3" customFormat="1" ht="16.5" customHeight="1" x14ac:dyDescent="0.3">
      <c r="A16" s="80" t="s">
        <v>71</v>
      </c>
      <c r="B16" s="80" t="s">
        <v>72</v>
      </c>
      <c r="C16" s="99">
        <f>SUM(C17:C18)</f>
        <v>0</v>
      </c>
      <c r="D16" s="99">
        <f>SUM(D17:D18)</f>
        <v>0</v>
      </c>
      <c r="E16" s="100"/>
    </row>
    <row r="17" spans="1:5" s="3" customFormat="1" ht="16.5" customHeight="1" x14ac:dyDescent="0.3">
      <c r="A17" s="89" t="s">
        <v>73</v>
      </c>
      <c r="B17" s="89" t="s">
        <v>75</v>
      </c>
      <c r="C17" s="8"/>
      <c r="D17" s="8"/>
      <c r="E17" s="100"/>
    </row>
    <row r="18" spans="1:5" s="3" customFormat="1" ht="30" x14ac:dyDescent="0.3">
      <c r="A18" s="89" t="s">
        <v>74</v>
      </c>
      <c r="B18" s="89" t="s">
        <v>98</v>
      </c>
      <c r="C18" s="8"/>
      <c r="D18" s="8"/>
      <c r="E18" s="100"/>
    </row>
    <row r="19" spans="1:5" s="3" customFormat="1" ht="16.5" customHeight="1" x14ac:dyDescent="0.3">
      <c r="A19" s="80" t="s">
        <v>76</v>
      </c>
      <c r="B19" s="80" t="s">
        <v>371</v>
      </c>
      <c r="C19" s="99">
        <f>SUM(C20:C23)</f>
        <v>0</v>
      </c>
      <c r="D19" s="99">
        <f>SUM(D20:D23)</f>
        <v>0</v>
      </c>
      <c r="E19" s="100"/>
    </row>
    <row r="20" spans="1:5" s="3" customFormat="1" ht="16.5" customHeight="1" x14ac:dyDescent="0.3">
      <c r="A20" s="89" t="s">
        <v>77</v>
      </c>
      <c r="B20" s="89" t="s">
        <v>78</v>
      </c>
      <c r="C20" s="8"/>
      <c r="D20" s="8"/>
      <c r="E20" s="100"/>
    </row>
    <row r="21" spans="1:5" s="3" customFormat="1" ht="30" x14ac:dyDescent="0.3">
      <c r="A21" s="89" t="s">
        <v>81</v>
      </c>
      <c r="B21" s="89" t="s">
        <v>79</v>
      </c>
      <c r="C21" s="8"/>
      <c r="D21" s="8"/>
      <c r="E21" s="100"/>
    </row>
    <row r="22" spans="1:5" s="3" customFormat="1" ht="16.5" customHeight="1" x14ac:dyDescent="0.3">
      <c r="A22" s="89" t="s">
        <v>82</v>
      </c>
      <c r="B22" s="89" t="s">
        <v>80</v>
      </c>
      <c r="C22" s="8"/>
      <c r="D22" s="8"/>
      <c r="E22" s="100"/>
    </row>
    <row r="23" spans="1:5" s="3" customFormat="1" ht="16.5" customHeight="1" x14ac:dyDescent="0.3">
      <c r="A23" s="89" t="s">
        <v>83</v>
      </c>
      <c r="B23" s="89" t="s">
        <v>384</v>
      </c>
      <c r="C23" s="8"/>
      <c r="D23" s="8"/>
      <c r="E23" s="100"/>
    </row>
    <row r="24" spans="1:5" s="3" customFormat="1" ht="16.5" customHeight="1" x14ac:dyDescent="0.3">
      <c r="A24" s="80" t="s">
        <v>84</v>
      </c>
      <c r="B24" s="80" t="s">
        <v>385</v>
      </c>
      <c r="C24" s="227"/>
      <c r="D24" s="8"/>
      <c r="E24" s="100"/>
    </row>
    <row r="25" spans="1:5" s="3" customFormat="1" x14ac:dyDescent="0.3">
      <c r="A25" s="80" t="s">
        <v>234</v>
      </c>
      <c r="B25" s="80" t="s">
        <v>391</v>
      </c>
      <c r="C25" s="8"/>
      <c r="D25" s="8"/>
      <c r="E25" s="100"/>
    </row>
    <row r="26" spans="1:5" ht="16.5" customHeight="1" x14ac:dyDescent="0.3">
      <c r="A26" s="79">
        <v>1.2</v>
      </c>
      <c r="B26" s="79" t="s">
        <v>85</v>
      </c>
      <c r="C26" s="77">
        <f>SUM(C27,C35)</f>
        <v>0</v>
      </c>
      <c r="D26" s="77">
        <f>SUM(D27,D35)</f>
        <v>0</v>
      </c>
      <c r="E26" s="100"/>
    </row>
    <row r="27" spans="1:5" ht="16.5" customHeight="1" x14ac:dyDescent="0.3">
      <c r="A27" s="80" t="s">
        <v>32</v>
      </c>
      <c r="B27" s="80" t="s">
        <v>293</v>
      </c>
      <c r="C27" s="99">
        <f>SUM(C28:C30)</f>
        <v>0</v>
      </c>
      <c r="D27" s="99">
        <f>SUM(D28:D30)</f>
        <v>0</v>
      </c>
      <c r="E27" s="100"/>
    </row>
    <row r="28" spans="1:5" x14ac:dyDescent="0.3">
      <c r="A28" s="213" t="s">
        <v>87</v>
      </c>
      <c r="B28" s="213" t="s">
        <v>291</v>
      </c>
      <c r="C28" s="8"/>
      <c r="D28" s="8"/>
      <c r="E28" s="100"/>
    </row>
    <row r="29" spans="1:5" x14ac:dyDescent="0.3">
      <c r="A29" s="213" t="s">
        <v>88</v>
      </c>
      <c r="B29" s="213" t="s">
        <v>294</v>
      </c>
      <c r="C29" s="8"/>
      <c r="D29" s="8"/>
      <c r="E29" s="100"/>
    </row>
    <row r="30" spans="1:5" x14ac:dyDescent="0.3">
      <c r="A30" s="213" t="s">
        <v>393</v>
      </c>
      <c r="B30" s="213" t="s">
        <v>292</v>
      </c>
      <c r="C30" s="8"/>
      <c r="D30" s="8"/>
      <c r="E30" s="100"/>
    </row>
    <row r="31" spans="1:5" x14ac:dyDescent="0.3">
      <c r="A31" s="80" t="s">
        <v>33</v>
      </c>
      <c r="B31" s="80" t="s">
        <v>436</v>
      </c>
      <c r="C31" s="99">
        <f>SUM(C32:C34)</f>
        <v>0</v>
      </c>
      <c r="D31" s="99">
        <f>SUM(D32:D34)</f>
        <v>0</v>
      </c>
      <c r="E31" s="100"/>
    </row>
    <row r="32" spans="1:5" x14ac:dyDescent="0.3">
      <c r="A32" s="213" t="s">
        <v>12</v>
      </c>
      <c r="B32" s="213" t="s">
        <v>439</v>
      </c>
      <c r="C32" s="8"/>
      <c r="D32" s="8"/>
      <c r="E32" s="100"/>
    </row>
    <row r="33" spans="1:9" x14ac:dyDescent="0.3">
      <c r="A33" s="213" t="s">
        <v>13</v>
      </c>
      <c r="B33" s="213" t="s">
        <v>440</v>
      </c>
      <c r="C33" s="8"/>
      <c r="D33" s="8"/>
      <c r="E33" s="100"/>
    </row>
    <row r="34" spans="1:9" x14ac:dyDescent="0.3">
      <c r="A34" s="213" t="s">
        <v>264</v>
      </c>
      <c r="B34" s="213" t="s">
        <v>441</v>
      </c>
      <c r="C34" s="8"/>
      <c r="D34" s="8"/>
      <c r="E34" s="100"/>
    </row>
    <row r="35" spans="1:9" x14ac:dyDescent="0.3">
      <c r="A35" s="80" t="s">
        <v>34</v>
      </c>
      <c r="B35" s="226" t="s">
        <v>390</v>
      </c>
      <c r="C35" s="8"/>
      <c r="D35" s="8"/>
      <c r="E35" s="100"/>
    </row>
    <row r="36" spans="1:9" x14ac:dyDescent="0.3">
      <c r="D36" s="25"/>
      <c r="E36" s="101"/>
      <c r="F36" s="25"/>
    </row>
    <row r="37" spans="1:9" x14ac:dyDescent="0.3">
      <c r="A37" s="1"/>
      <c r="D37" s="25"/>
      <c r="E37" s="101"/>
      <c r="F37" s="25"/>
    </row>
    <row r="38" spans="1:9" x14ac:dyDescent="0.3">
      <c r="D38" s="25"/>
      <c r="E38" s="101"/>
      <c r="F38" s="25"/>
    </row>
    <row r="39" spans="1:9" x14ac:dyDescent="0.3">
      <c r="D39" s="25"/>
      <c r="E39" s="101"/>
      <c r="F39" s="25"/>
    </row>
    <row r="40" spans="1:9" x14ac:dyDescent="0.3">
      <c r="A40" s="65" t="s">
        <v>96</v>
      </c>
      <c r="D40" s="25"/>
      <c r="E40" s="101"/>
      <c r="F40" s="25"/>
    </row>
    <row r="41" spans="1:9" x14ac:dyDescent="0.3">
      <c r="D41" s="25"/>
      <c r="E41" s="102"/>
      <c r="F41" s="102"/>
      <c r="G41"/>
      <c r="H41"/>
      <c r="I41"/>
    </row>
    <row r="42" spans="1:9" x14ac:dyDescent="0.3">
      <c r="D42" s="103"/>
      <c r="E42" s="102"/>
      <c r="F42" s="102"/>
      <c r="G42"/>
      <c r="H42"/>
      <c r="I42"/>
    </row>
    <row r="43" spans="1:9" x14ac:dyDescent="0.3">
      <c r="A43"/>
      <c r="B43" s="65" t="s">
        <v>254</v>
      </c>
      <c r="D43" s="103"/>
      <c r="E43" s="102"/>
      <c r="F43" s="102"/>
      <c r="G43"/>
      <c r="H43"/>
      <c r="I43"/>
    </row>
    <row r="44" spans="1:9" x14ac:dyDescent="0.3">
      <c r="A44"/>
      <c r="B44" s="2" t="s">
        <v>253</v>
      </c>
      <c r="D44" s="103"/>
      <c r="E44" s="102"/>
      <c r="F44" s="102"/>
      <c r="G44"/>
      <c r="H44"/>
      <c r="I44"/>
    </row>
    <row r="45" spans="1:9" customFormat="1" ht="12.75" x14ac:dyDescent="0.2">
      <c r="B45" s="62" t="s">
        <v>127</v>
      </c>
      <c r="D45" s="102"/>
      <c r="E45" s="102"/>
      <c r="F45" s="102"/>
    </row>
    <row r="46" spans="1:9" x14ac:dyDescent="0.3">
      <c r="D46" s="25"/>
      <c r="E46" s="101"/>
      <c r="F46" s="25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207</v>
      </c>
      <c r="C1" t="s">
        <v>187</v>
      </c>
      <c r="E1" t="s">
        <v>214</v>
      </c>
      <c r="G1" t="s">
        <v>223</v>
      </c>
    </row>
    <row r="2" spans="1:7" ht="15" x14ac:dyDescent="0.2">
      <c r="A2" s="59">
        <v>40907</v>
      </c>
      <c r="C2" t="s">
        <v>188</v>
      </c>
      <c r="E2" t="s">
        <v>219</v>
      </c>
      <c r="G2" s="61" t="s">
        <v>224</v>
      </c>
    </row>
    <row r="3" spans="1:7" ht="15" x14ac:dyDescent="0.2">
      <c r="A3" s="59">
        <v>40908</v>
      </c>
      <c r="C3" t="s">
        <v>189</v>
      </c>
      <c r="E3" t="s">
        <v>220</v>
      </c>
      <c r="G3" s="61" t="s">
        <v>225</v>
      </c>
    </row>
    <row r="4" spans="1:7" ht="15" x14ac:dyDescent="0.2">
      <c r="A4" s="59">
        <v>40909</v>
      </c>
      <c r="C4" t="s">
        <v>190</v>
      </c>
      <c r="E4" t="s">
        <v>221</v>
      </c>
      <c r="G4" s="61" t="s">
        <v>226</v>
      </c>
    </row>
    <row r="5" spans="1:7" x14ac:dyDescent="0.2">
      <c r="A5" s="59">
        <v>40910</v>
      </c>
      <c r="C5" t="s">
        <v>191</v>
      </c>
      <c r="E5" t="s">
        <v>222</v>
      </c>
    </row>
    <row r="6" spans="1:7" x14ac:dyDescent="0.2">
      <c r="A6" s="59">
        <v>40911</v>
      </c>
      <c r="C6" t="s">
        <v>192</v>
      </c>
    </row>
    <row r="7" spans="1:7" x14ac:dyDescent="0.2">
      <c r="A7" s="59">
        <v>40912</v>
      </c>
      <c r="C7" t="s">
        <v>193</v>
      </c>
    </row>
    <row r="8" spans="1:7" x14ac:dyDescent="0.2">
      <c r="A8" s="59">
        <v>40913</v>
      </c>
      <c r="C8" t="s">
        <v>194</v>
      </c>
    </row>
    <row r="9" spans="1:7" x14ac:dyDescent="0.2">
      <c r="A9" s="59">
        <v>40914</v>
      </c>
      <c r="C9" t="s">
        <v>195</v>
      </c>
    </row>
    <row r="10" spans="1:7" x14ac:dyDescent="0.2">
      <c r="A10" s="59">
        <v>40915</v>
      </c>
      <c r="C10" t="s">
        <v>196</v>
      </c>
    </row>
    <row r="11" spans="1:7" x14ac:dyDescent="0.2">
      <c r="A11" s="59">
        <v>40916</v>
      </c>
      <c r="C11" t="s">
        <v>197</v>
      </c>
    </row>
    <row r="12" spans="1:7" x14ac:dyDescent="0.2">
      <c r="A12" s="59">
        <v>40917</v>
      </c>
      <c r="C12" t="s">
        <v>198</v>
      </c>
    </row>
    <row r="13" spans="1:7" x14ac:dyDescent="0.2">
      <c r="A13" s="59">
        <v>40918</v>
      </c>
      <c r="C13" t="s">
        <v>199</v>
      </c>
    </row>
    <row r="14" spans="1:7" x14ac:dyDescent="0.2">
      <c r="A14" s="59">
        <v>40919</v>
      </c>
      <c r="C14" t="s">
        <v>200</v>
      </c>
    </row>
    <row r="15" spans="1:7" x14ac:dyDescent="0.2">
      <c r="A15" s="59">
        <v>40920</v>
      </c>
      <c r="C15" t="s">
        <v>201</v>
      </c>
    </row>
    <row r="16" spans="1:7" x14ac:dyDescent="0.2">
      <c r="A16" s="59">
        <v>40921</v>
      </c>
      <c r="C16" t="s">
        <v>202</v>
      </c>
    </row>
    <row r="17" spans="1:3" x14ac:dyDescent="0.2">
      <c r="A17" s="59">
        <v>40922</v>
      </c>
      <c r="C17" t="s">
        <v>203</v>
      </c>
    </row>
    <row r="18" spans="1:3" x14ac:dyDescent="0.2">
      <c r="A18" s="59">
        <v>40923</v>
      </c>
      <c r="C18" t="s">
        <v>204</v>
      </c>
    </row>
    <row r="19" spans="1:3" x14ac:dyDescent="0.2">
      <c r="A19" s="59">
        <v>40924</v>
      </c>
      <c r="C19" t="s">
        <v>205</v>
      </c>
    </row>
    <row r="20" spans="1:3" x14ac:dyDescent="0.2">
      <c r="A20" s="59">
        <v>40925</v>
      </c>
      <c r="C20" t="s">
        <v>206</v>
      </c>
    </row>
    <row r="21" spans="1:3" x14ac:dyDescent="0.2">
      <c r="A21" s="59">
        <v>40926</v>
      </c>
    </row>
    <row r="22" spans="1:3" x14ac:dyDescent="0.2">
      <c r="A22" s="59">
        <v>40927</v>
      </c>
    </row>
    <row r="23" spans="1:3" x14ac:dyDescent="0.2">
      <c r="A23" s="59">
        <v>40928</v>
      </c>
    </row>
    <row r="24" spans="1:3" x14ac:dyDescent="0.2">
      <c r="A24" s="59">
        <v>40929</v>
      </c>
    </row>
    <row r="25" spans="1:3" x14ac:dyDescent="0.2">
      <c r="A25" s="59">
        <v>40930</v>
      </c>
    </row>
    <row r="26" spans="1:3" x14ac:dyDescent="0.2">
      <c r="A26" s="59">
        <v>40931</v>
      </c>
    </row>
    <row r="27" spans="1:3" x14ac:dyDescent="0.2">
      <c r="A27" s="59">
        <v>40932</v>
      </c>
    </row>
    <row r="28" spans="1:3" x14ac:dyDescent="0.2">
      <c r="A28" s="59">
        <v>40933</v>
      </c>
    </row>
    <row r="29" spans="1:3" x14ac:dyDescent="0.2">
      <c r="A29" s="59">
        <v>40934</v>
      </c>
    </row>
    <row r="30" spans="1:3" x14ac:dyDescent="0.2">
      <c r="A30" s="59">
        <v>40935</v>
      </c>
    </row>
    <row r="31" spans="1:3" x14ac:dyDescent="0.2">
      <c r="A31" s="59">
        <v>40936</v>
      </c>
    </row>
    <row r="32" spans="1:3" x14ac:dyDescent="0.2">
      <c r="A32" s="59">
        <v>40937</v>
      </c>
    </row>
    <row r="33" spans="1:1" x14ac:dyDescent="0.2">
      <c r="A33" s="59">
        <v>40938</v>
      </c>
    </row>
    <row r="34" spans="1:1" x14ac:dyDescent="0.2">
      <c r="A34" s="59">
        <v>40939</v>
      </c>
    </row>
    <row r="35" spans="1:1" x14ac:dyDescent="0.2">
      <c r="A35" s="59">
        <v>40941</v>
      </c>
    </row>
    <row r="36" spans="1:1" x14ac:dyDescent="0.2">
      <c r="A36" s="59">
        <v>40942</v>
      </c>
    </row>
    <row r="37" spans="1:1" x14ac:dyDescent="0.2">
      <c r="A37" s="59">
        <v>40943</v>
      </c>
    </row>
    <row r="38" spans="1:1" x14ac:dyDescent="0.2">
      <c r="A38" s="59">
        <v>40944</v>
      </c>
    </row>
    <row r="39" spans="1:1" x14ac:dyDescent="0.2">
      <c r="A39" s="59">
        <v>40945</v>
      </c>
    </row>
    <row r="40" spans="1:1" x14ac:dyDescent="0.2">
      <c r="A40" s="59">
        <v>40946</v>
      </c>
    </row>
    <row r="41" spans="1:1" x14ac:dyDescent="0.2">
      <c r="A41" s="59">
        <v>40947</v>
      </c>
    </row>
    <row r="42" spans="1:1" x14ac:dyDescent="0.2">
      <c r="A42" s="59">
        <v>40948</v>
      </c>
    </row>
    <row r="43" spans="1:1" x14ac:dyDescent="0.2">
      <c r="A43" s="59">
        <v>40949</v>
      </c>
    </row>
    <row r="44" spans="1:1" x14ac:dyDescent="0.2">
      <c r="A44" s="59">
        <v>40950</v>
      </c>
    </row>
    <row r="45" spans="1:1" x14ac:dyDescent="0.2">
      <c r="A45" s="59">
        <v>40951</v>
      </c>
    </row>
    <row r="46" spans="1:1" x14ac:dyDescent="0.2">
      <c r="A46" s="59">
        <v>40952</v>
      </c>
    </row>
    <row r="47" spans="1:1" x14ac:dyDescent="0.2">
      <c r="A47" s="59">
        <v>40953</v>
      </c>
    </row>
    <row r="48" spans="1:1" x14ac:dyDescent="0.2">
      <c r="A48" s="59">
        <v>40954</v>
      </c>
    </row>
    <row r="49" spans="1:1" x14ac:dyDescent="0.2">
      <c r="A49" s="59">
        <v>40955</v>
      </c>
    </row>
    <row r="50" spans="1:1" x14ac:dyDescent="0.2">
      <c r="A50" s="59">
        <v>40956</v>
      </c>
    </row>
    <row r="51" spans="1:1" x14ac:dyDescent="0.2">
      <c r="A51" s="59">
        <v>40957</v>
      </c>
    </row>
    <row r="52" spans="1:1" x14ac:dyDescent="0.2">
      <c r="A52" s="59">
        <v>40958</v>
      </c>
    </row>
    <row r="53" spans="1:1" x14ac:dyDescent="0.2">
      <c r="A53" s="59">
        <v>40959</v>
      </c>
    </row>
    <row r="54" spans="1:1" x14ac:dyDescent="0.2">
      <c r="A54" s="59">
        <v>40960</v>
      </c>
    </row>
    <row r="55" spans="1:1" x14ac:dyDescent="0.2">
      <c r="A55" s="59">
        <v>40961</v>
      </c>
    </row>
    <row r="56" spans="1:1" x14ac:dyDescent="0.2">
      <c r="A56" s="59">
        <v>40962</v>
      </c>
    </row>
    <row r="57" spans="1:1" x14ac:dyDescent="0.2">
      <c r="A57" s="59">
        <v>40963</v>
      </c>
    </row>
    <row r="58" spans="1:1" x14ac:dyDescent="0.2">
      <c r="A58" s="59">
        <v>40964</v>
      </c>
    </row>
    <row r="59" spans="1:1" x14ac:dyDescent="0.2">
      <c r="A59" s="59">
        <v>40965</v>
      </c>
    </row>
    <row r="60" spans="1:1" x14ac:dyDescent="0.2">
      <c r="A60" s="59">
        <v>40966</v>
      </c>
    </row>
    <row r="61" spans="1:1" x14ac:dyDescent="0.2">
      <c r="A61" s="59">
        <v>40967</v>
      </c>
    </row>
    <row r="62" spans="1:1" x14ac:dyDescent="0.2">
      <c r="A62" s="59">
        <v>40968</v>
      </c>
    </row>
    <row r="63" spans="1:1" x14ac:dyDescent="0.2">
      <c r="A63" s="59">
        <v>40969</v>
      </c>
    </row>
    <row r="64" spans="1:1" x14ac:dyDescent="0.2">
      <c r="A64" s="59">
        <v>40970</v>
      </c>
    </row>
    <row r="65" spans="1:1" x14ac:dyDescent="0.2">
      <c r="A65" s="59">
        <v>40971</v>
      </c>
    </row>
    <row r="66" spans="1:1" x14ac:dyDescent="0.2">
      <c r="A66" s="59">
        <v>40972</v>
      </c>
    </row>
    <row r="67" spans="1:1" x14ac:dyDescent="0.2">
      <c r="A67" s="59">
        <v>40973</v>
      </c>
    </row>
    <row r="68" spans="1:1" x14ac:dyDescent="0.2">
      <c r="A68" s="59">
        <v>40974</v>
      </c>
    </row>
    <row r="69" spans="1:1" x14ac:dyDescent="0.2">
      <c r="A69" s="59">
        <v>40975</v>
      </c>
    </row>
    <row r="70" spans="1:1" x14ac:dyDescent="0.2">
      <c r="A70" s="59">
        <v>40976</v>
      </c>
    </row>
    <row r="71" spans="1:1" x14ac:dyDescent="0.2">
      <c r="A71" s="59">
        <v>40977</v>
      </c>
    </row>
    <row r="72" spans="1:1" x14ac:dyDescent="0.2">
      <c r="A72" s="59">
        <v>40978</v>
      </c>
    </row>
    <row r="73" spans="1:1" x14ac:dyDescent="0.2">
      <c r="A73" s="59">
        <v>40979</v>
      </c>
    </row>
    <row r="74" spans="1:1" x14ac:dyDescent="0.2">
      <c r="A74" s="59">
        <v>40980</v>
      </c>
    </row>
    <row r="75" spans="1:1" x14ac:dyDescent="0.2">
      <c r="A75" s="59">
        <v>40981</v>
      </c>
    </row>
    <row r="76" spans="1:1" x14ac:dyDescent="0.2">
      <c r="A76" s="59">
        <v>40982</v>
      </c>
    </row>
    <row r="77" spans="1:1" x14ac:dyDescent="0.2">
      <c r="A77" s="59">
        <v>40983</v>
      </c>
    </row>
    <row r="78" spans="1:1" x14ac:dyDescent="0.2">
      <c r="A78" s="59">
        <v>40984</v>
      </c>
    </row>
    <row r="79" spans="1:1" x14ac:dyDescent="0.2">
      <c r="A79" s="59">
        <v>40985</v>
      </c>
    </row>
    <row r="80" spans="1:1" x14ac:dyDescent="0.2">
      <c r="A80" s="59">
        <v>40986</v>
      </c>
    </row>
    <row r="81" spans="1:1" x14ac:dyDescent="0.2">
      <c r="A81" s="59">
        <v>40987</v>
      </c>
    </row>
    <row r="82" spans="1:1" x14ac:dyDescent="0.2">
      <c r="A82" s="59">
        <v>40988</v>
      </c>
    </row>
    <row r="83" spans="1:1" x14ac:dyDescent="0.2">
      <c r="A83" s="59">
        <v>40989</v>
      </c>
    </row>
    <row r="84" spans="1:1" x14ac:dyDescent="0.2">
      <c r="A84" s="59">
        <v>40990</v>
      </c>
    </row>
    <row r="85" spans="1:1" x14ac:dyDescent="0.2">
      <c r="A85" s="59">
        <v>40991</v>
      </c>
    </row>
    <row r="86" spans="1:1" x14ac:dyDescent="0.2">
      <c r="A86" s="59">
        <v>40992</v>
      </c>
    </row>
    <row r="87" spans="1:1" x14ac:dyDescent="0.2">
      <c r="A87" s="59">
        <v>40993</v>
      </c>
    </row>
    <row r="88" spans="1:1" x14ac:dyDescent="0.2">
      <c r="A88" s="59">
        <v>40994</v>
      </c>
    </row>
    <row r="89" spans="1:1" x14ac:dyDescent="0.2">
      <c r="A89" s="59">
        <v>40995</v>
      </c>
    </row>
    <row r="90" spans="1:1" x14ac:dyDescent="0.2">
      <c r="A90" s="59">
        <v>40996</v>
      </c>
    </row>
    <row r="91" spans="1:1" x14ac:dyDescent="0.2">
      <c r="A91" s="59">
        <v>40997</v>
      </c>
    </row>
    <row r="92" spans="1:1" x14ac:dyDescent="0.2">
      <c r="A92" s="59">
        <v>40998</v>
      </c>
    </row>
    <row r="93" spans="1:1" x14ac:dyDescent="0.2">
      <c r="A93" s="59">
        <v>40999</v>
      </c>
    </row>
    <row r="94" spans="1:1" x14ac:dyDescent="0.2">
      <c r="A94" s="59">
        <v>41000</v>
      </c>
    </row>
    <row r="95" spans="1:1" x14ac:dyDescent="0.2">
      <c r="A95" s="59">
        <v>41001</v>
      </c>
    </row>
    <row r="96" spans="1:1" x14ac:dyDescent="0.2">
      <c r="A96" s="59">
        <v>41002</v>
      </c>
    </row>
    <row r="97" spans="1:1" x14ac:dyDescent="0.2">
      <c r="A97" s="59">
        <v>41003</v>
      </c>
    </row>
    <row r="98" spans="1:1" x14ac:dyDescent="0.2">
      <c r="A98" s="59">
        <v>41004</v>
      </c>
    </row>
    <row r="99" spans="1:1" x14ac:dyDescent="0.2">
      <c r="A99" s="59">
        <v>41005</v>
      </c>
    </row>
    <row r="100" spans="1:1" x14ac:dyDescent="0.2">
      <c r="A100" s="59">
        <v>41006</v>
      </c>
    </row>
    <row r="101" spans="1:1" x14ac:dyDescent="0.2">
      <c r="A101" s="59">
        <v>41007</v>
      </c>
    </row>
    <row r="102" spans="1:1" x14ac:dyDescent="0.2">
      <c r="A102" s="59">
        <v>41008</v>
      </c>
    </row>
    <row r="103" spans="1:1" x14ac:dyDescent="0.2">
      <c r="A103" s="59">
        <v>41009</v>
      </c>
    </row>
    <row r="104" spans="1:1" x14ac:dyDescent="0.2">
      <c r="A104" s="59">
        <v>41010</v>
      </c>
    </row>
    <row r="105" spans="1:1" x14ac:dyDescent="0.2">
      <c r="A105" s="59">
        <v>41011</v>
      </c>
    </row>
    <row r="106" spans="1:1" x14ac:dyDescent="0.2">
      <c r="A106" s="59">
        <v>41012</v>
      </c>
    </row>
    <row r="107" spans="1:1" x14ac:dyDescent="0.2">
      <c r="A107" s="59">
        <v>41013</v>
      </c>
    </row>
    <row r="108" spans="1:1" x14ac:dyDescent="0.2">
      <c r="A108" s="59">
        <v>41014</v>
      </c>
    </row>
    <row r="109" spans="1:1" x14ac:dyDescent="0.2">
      <c r="A109" s="59">
        <v>41015</v>
      </c>
    </row>
    <row r="110" spans="1:1" x14ac:dyDescent="0.2">
      <c r="A110" s="59">
        <v>41016</v>
      </c>
    </row>
    <row r="111" spans="1:1" x14ac:dyDescent="0.2">
      <c r="A111" s="59">
        <v>41017</v>
      </c>
    </row>
    <row r="112" spans="1:1" x14ac:dyDescent="0.2">
      <c r="A112" s="59">
        <v>41018</v>
      </c>
    </row>
    <row r="113" spans="1:1" x14ac:dyDescent="0.2">
      <c r="A113" s="59">
        <v>41019</v>
      </c>
    </row>
    <row r="114" spans="1:1" x14ac:dyDescent="0.2">
      <c r="A114" s="59">
        <v>41020</v>
      </c>
    </row>
    <row r="115" spans="1:1" x14ac:dyDescent="0.2">
      <c r="A115" s="59">
        <v>41021</v>
      </c>
    </row>
    <row r="116" spans="1:1" x14ac:dyDescent="0.2">
      <c r="A116" s="59">
        <v>41022</v>
      </c>
    </row>
    <row r="117" spans="1:1" x14ac:dyDescent="0.2">
      <c r="A117" s="59">
        <v>41023</v>
      </c>
    </row>
    <row r="118" spans="1:1" x14ac:dyDescent="0.2">
      <c r="A118" s="59">
        <v>41024</v>
      </c>
    </row>
    <row r="119" spans="1:1" x14ac:dyDescent="0.2">
      <c r="A119" s="59">
        <v>41025</v>
      </c>
    </row>
    <row r="120" spans="1:1" x14ac:dyDescent="0.2">
      <c r="A120" s="59">
        <v>41026</v>
      </c>
    </row>
    <row r="121" spans="1:1" x14ac:dyDescent="0.2">
      <c r="A121" s="59">
        <v>41027</v>
      </c>
    </row>
    <row r="122" spans="1:1" x14ac:dyDescent="0.2">
      <c r="A122" s="59">
        <v>41028</v>
      </c>
    </row>
    <row r="123" spans="1:1" x14ac:dyDescent="0.2">
      <c r="A123" s="59">
        <v>41029</v>
      </c>
    </row>
    <row r="124" spans="1:1" x14ac:dyDescent="0.2">
      <c r="A124" s="59">
        <v>41030</v>
      </c>
    </row>
    <row r="125" spans="1:1" x14ac:dyDescent="0.2">
      <c r="A125" s="59">
        <v>41031</v>
      </c>
    </row>
    <row r="126" spans="1:1" x14ac:dyDescent="0.2">
      <c r="A126" s="59">
        <v>41032</v>
      </c>
    </row>
    <row r="127" spans="1:1" x14ac:dyDescent="0.2">
      <c r="A127" s="59">
        <v>41033</v>
      </c>
    </row>
    <row r="128" spans="1:1" x14ac:dyDescent="0.2">
      <c r="A128" s="59">
        <v>41034</v>
      </c>
    </row>
    <row r="129" spans="1:1" x14ac:dyDescent="0.2">
      <c r="A129" s="59">
        <v>41035</v>
      </c>
    </row>
    <row r="130" spans="1:1" x14ac:dyDescent="0.2">
      <c r="A130" s="59">
        <v>41036</v>
      </c>
    </row>
    <row r="131" spans="1:1" x14ac:dyDescent="0.2">
      <c r="A131" s="59">
        <v>41037</v>
      </c>
    </row>
    <row r="132" spans="1:1" x14ac:dyDescent="0.2">
      <c r="A132" s="59">
        <v>41038</v>
      </c>
    </row>
    <row r="133" spans="1:1" x14ac:dyDescent="0.2">
      <c r="A133" s="59">
        <v>41039</v>
      </c>
    </row>
    <row r="134" spans="1:1" x14ac:dyDescent="0.2">
      <c r="A134" s="59">
        <v>41040</v>
      </c>
    </row>
    <row r="135" spans="1:1" x14ac:dyDescent="0.2">
      <c r="A135" s="59">
        <v>41041</v>
      </c>
    </row>
    <row r="136" spans="1:1" x14ac:dyDescent="0.2">
      <c r="A136" s="59">
        <v>41042</v>
      </c>
    </row>
    <row r="137" spans="1:1" x14ac:dyDescent="0.2">
      <c r="A137" s="59">
        <v>41043</v>
      </c>
    </row>
    <row r="138" spans="1:1" x14ac:dyDescent="0.2">
      <c r="A138" s="59">
        <v>41044</v>
      </c>
    </row>
    <row r="139" spans="1:1" x14ac:dyDescent="0.2">
      <c r="A139" s="59">
        <v>41045</v>
      </c>
    </row>
    <row r="140" spans="1:1" x14ac:dyDescent="0.2">
      <c r="A140" s="59">
        <v>41046</v>
      </c>
    </row>
    <row r="141" spans="1:1" x14ac:dyDescent="0.2">
      <c r="A141" s="59">
        <v>41047</v>
      </c>
    </row>
    <row r="142" spans="1:1" x14ac:dyDescent="0.2">
      <c r="A142" s="59">
        <v>41048</v>
      </c>
    </row>
    <row r="143" spans="1:1" x14ac:dyDescent="0.2">
      <c r="A143" s="59">
        <v>41049</v>
      </c>
    </row>
    <row r="144" spans="1:1" x14ac:dyDescent="0.2">
      <c r="A144" s="59">
        <v>41050</v>
      </c>
    </row>
    <row r="145" spans="1:1" x14ac:dyDescent="0.2">
      <c r="A145" s="59">
        <v>41051</v>
      </c>
    </row>
    <row r="146" spans="1:1" x14ac:dyDescent="0.2">
      <c r="A146" s="59">
        <v>41052</v>
      </c>
    </row>
    <row r="147" spans="1:1" x14ac:dyDescent="0.2">
      <c r="A147" s="59">
        <v>41053</v>
      </c>
    </row>
    <row r="148" spans="1:1" x14ac:dyDescent="0.2">
      <c r="A148" s="59">
        <v>41054</v>
      </c>
    </row>
    <row r="149" spans="1:1" x14ac:dyDescent="0.2">
      <c r="A149" s="59">
        <v>41055</v>
      </c>
    </row>
    <row r="150" spans="1:1" x14ac:dyDescent="0.2">
      <c r="A150" s="59">
        <v>41056</v>
      </c>
    </row>
    <row r="151" spans="1:1" x14ac:dyDescent="0.2">
      <c r="A151" s="59">
        <v>41057</v>
      </c>
    </row>
    <row r="152" spans="1:1" x14ac:dyDescent="0.2">
      <c r="A152" s="59">
        <v>41058</v>
      </c>
    </row>
    <row r="153" spans="1:1" x14ac:dyDescent="0.2">
      <c r="A153" s="59">
        <v>41059</v>
      </c>
    </row>
    <row r="154" spans="1:1" x14ac:dyDescent="0.2">
      <c r="A154" s="59">
        <v>41060</v>
      </c>
    </row>
    <row r="155" spans="1:1" x14ac:dyDescent="0.2">
      <c r="A155" s="59">
        <v>41061</v>
      </c>
    </row>
    <row r="156" spans="1:1" x14ac:dyDescent="0.2">
      <c r="A156" s="59">
        <v>41062</v>
      </c>
    </row>
    <row r="157" spans="1:1" x14ac:dyDescent="0.2">
      <c r="A157" s="59">
        <v>41063</v>
      </c>
    </row>
    <row r="158" spans="1:1" x14ac:dyDescent="0.2">
      <c r="A158" s="59">
        <v>41064</v>
      </c>
    </row>
    <row r="159" spans="1:1" x14ac:dyDescent="0.2">
      <c r="A159" s="59">
        <v>41065</v>
      </c>
    </row>
    <row r="160" spans="1:1" x14ac:dyDescent="0.2">
      <c r="A160" s="59">
        <v>41066</v>
      </c>
    </row>
    <row r="161" spans="1:1" x14ac:dyDescent="0.2">
      <c r="A161" s="59">
        <v>41067</v>
      </c>
    </row>
    <row r="162" spans="1:1" x14ac:dyDescent="0.2">
      <c r="A162" s="59">
        <v>41068</v>
      </c>
    </row>
    <row r="163" spans="1:1" x14ac:dyDescent="0.2">
      <c r="A163" s="59">
        <v>41069</v>
      </c>
    </row>
    <row r="164" spans="1:1" x14ac:dyDescent="0.2">
      <c r="A164" s="59">
        <v>41070</v>
      </c>
    </row>
    <row r="165" spans="1:1" x14ac:dyDescent="0.2">
      <c r="A165" s="59">
        <v>41071</v>
      </c>
    </row>
    <row r="166" spans="1:1" x14ac:dyDescent="0.2">
      <c r="A166" s="59">
        <v>41072</v>
      </c>
    </row>
    <row r="167" spans="1:1" x14ac:dyDescent="0.2">
      <c r="A167" s="59">
        <v>41073</v>
      </c>
    </row>
    <row r="168" spans="1:1" x14ac:dyDescent="0.2">
      <c r="A168" s="59">
        <v>41074</v>
      </c>
    </row>
    <row r="169" spans="1:1" x14ac:dyDescent="0.2">
      <c r="A169" s="59">
        <v>41075</v>
      </c>
    </row>
    <row r="170" spans="1:1" x14ac:dyDescent="0.2">
      <c r="A170" s="59">
        <v>41076</v>
      </c>
    </row>
    <row r="171" spans="1:1" x14ac:dyDescent="0.2">
      <c r="A171" s="59">
        <v>41077</v>
      </c>
    </row>
    <row r="172" spans="1:1" x14ac:dyDescent="0.2">
      <c r="A172" s="59">
        <v>41078</v>
      </c>
    </row>
    <row r="173" spans="1:1" x14ac:dyDescent="0.2">
      <c r="A173" s="59">
        <v>41079</v>
      </c>
    </row>
    <row r="174" spans="1:1" x14ac:dyDescent="0.2">
      <c r="A174" s="59">
        <v>41080</v>
      </c>
    </row>
    <row r="175" spans="1:1" x14ac:dyDescent="0.2">
      <c r="A175" s="59">
        <v>41081</v>
      </c>
    </row>
    <row r="176" spans="1:1" x14ac:dyDescent="0.2">
      <c r="A176" s="59">
        <v>41082</v>
      </c>
    </row>
    <row r="177" spans="1:1" x14ac:dyDescent="0.2">
      <c r="A177" s="59">
        <v>41083</v>
      </c>
    </row>
    <row r="178" spans="1:1" x14ac:dyDescent="0.2">
      <c r="A178" s="59">
        <v>41084</v>
      </c>
    </row>
    <row r="179" spans="1:1" x14ac:dyDescent="0.2">
      <c r="A179" s="59">
        <v>41085</v>
      </c>
    </row>
    <row r="180" spans="1:1" x14ac:dyDescent="0.2">
      <c r="A180" s="59">
        <v>41086</v>
      </c>
    </row>
    <row r="181" spans="1:1" x14ac:dyDescent="0.2">
      <c r="A181" s="59">
        <v>41087</v>
      </c>
    </row>
    <row r="182" spans="1:1" x14ac:dyDescent="0.2">
      <c r="A182" s="59">
        <v>41088</v>
      </c>
    </row>
    <row r="183" spans="1:1" x14ac:dyDescent="0.2">
      <c r="A183" s="59">
        <v>41089</v>
      </c>
    </row>
    <row r="184" spans="1:1" x14ac:dyDescent="0.2">
      <c r="A184" s="59">
        <v>41090</v>
      </c>
    </row>
    <row r="185" spans="1:1" x14ac:dyDescent="0.2">
      <c r="A185" s="59">
        <v>41091</v>
      </c>
    </row>
    <row r="186" spans="1:1" x14ac:dyDescent="0.2">
      <c r="A186" s="59">
        <v>41092</v>
      </c>
    </row>
    <row r="187" spans="1:1" x14ac:dyDescent="0.2">
      <c r="A187" s="59">
        <v>41093</v>
      </c>
    </row>
    <row r="188" spans="1:1" x14ac:dyDescent="0.2">
      <c r="A188" s="59">
        <v>41094</v>
      </c>
    </row>
    <row r="189" spans="1:1" x14ac:dyDescent="0.2">
      <c r="A189" s="59">
        <v>41095</v>
      </c>
    </row>
    <row r="190" spans="1:1" x14ac:dyDescent="0.2">
      <c r="A190" s="59">
        <v>41096</v>
      </c>
    </row>
    <row r="191" spans="1:1" x14ac:dyDescent="0.2">
      <c r="A191" s="59">
        <v>41097</v>
      </c>
    </row>
    <row r="192" spans="1:1" x14ac:dyDescent="0.2">
      <c r="A192" s="59">
        <v>41098</v>
      </c>
    </row>
    <row r="193" spans="1:1" x14ac:dyDescent="0.2">
      <c r="A193" s="59">
        <v>41099</v>
      </c>
    </row>
    <row r="194" spans="1:1" x14ac:dyDescent="0.2">
      <c r="A194" s="59">
        <v>41100</v>
      </c>
    </row>
    <row r="195" spans="1:1" x14ac:dyDescent="0.2">
      <c r="A195" s="59">
        <v>41101</v>
      </c>
    </row>
    <row r="196" spans="1:1" x14ac:dyDescent="0.2">
      <c r="A196" s="59">
        <v>41102</v>
      </c>
    </row>
    <row r="197" spans="1:1" x14ac:dyDescent="0.2">
      <c r="A197" s="59">
        <v>41103</v>
      </c>
    </row>
    <row r="198" spans="1:1" x14ac:dyDescent="0.2">
      <c r="A198" s="59">
        <v>41104</v>
      </c>
    </row>
    <row r="199" spans="1:1" x14ac:dyDescent="0.2">
      <c r="A199" s="59">
        <v>41105</v>
      </c>
    </row>
    <row r="200" spans="1:1" x14ac:dyDescent="0.2">
      <c r="A200" s="59">
        <v>41106</v>
      </c>
    </row>
    <row r="201" spans="1:1" x14ac:dyDescent="0.2">
      <c r="A201" s="59">
        <v>41107</v>
      </c>
    </row>
    <row r="202" spans="1:1" x14ac:dyDescent="0.2">
      <c r="A202" s="59">
        <v>41108</v>
      </c>
    </row>
    <row r="203" spans="1:1" x14ac:dyDescent="0.2">
      <c r="A203" s="59">
        <v>41109</v>
      </c>
    </row>
    <row r="204" spans="1:1" x14ac:dyDescent="0.2">
      <c r="A204" s="59">
        <v>41110</v>
      </c>
    </row>
    <row r="205" spans="1:1" x14ac:dyDescent="0.2">
      <c r="A205" s="59">
        <v>41111</v>
      </c>
    </row>
    <row r="206" spans="1:1" x14ac:dyDescent="0.2">
      <c r="A206" s="59">
        <v>41112</v>
      </c>
    </row>
    <row r="207" spans="1:1" x14ac:dyDescent="0.2">
      <c r="A207" s="59">
        <v>41113</v>
      </c>
    </row>
    <row r="208" spans="1:1" x14ac:dyDescent="0.2">
      <c r="A208" s="59">
        <v>41114</v>
      </c>
    </row>
    <row r="209" spans="1:1" x14ac:dyDescent="0.2">
      <c r="A209" s="59">
        <v>41115</v>
      </c>
    </row>
    <row r="210" spans="1:1" x14ac:dyDescent="0.2">
      <c r="A210" s="59">
        <v>41116</v>
      </c>
    </row>
    <row r="211" spans="1:1" x14ac:dyDescent="0.2">
      <c r="A211" s="59">
        <v>41117</v>
      </c>
    </row>
    <row r="212" spans="1:1" x14ac:dyDescent="0.2">
      <c r="A212" s="59">
        <v>41118</v>
      </c>
    </row>
    <row r="213" spans="1:1" x14ac:dyDescent="0.2">
      <c r="A213" s="59">
        <v>41119</v>
      </c>
    </row>
    <row r="214" spans="1:1" x14ac:dyDescent="0.2">
      <c r="A214" s="59">
        <v>41120</v>
      </c>
    </row>
    <row r="215" spans="1:1" x14ac:dyDescent="0.2">
      <c r="A215" s="59">
        <v>41121</v>
      </c>
    </row>
    <row r="216" spans="1:1" x14ac:dyDescent="0.2">
      <c r="A216" s="59">
        <v>41122</v>
      </c>
    </row>
    <row r="217" spans="1:1" x14ac:dyDescent="0.2">
      <c r="A217" s="59">
        <v>41123</v>
      </c>
    </row>
    <row r="218" spans="1:1" x14ac:dyDescent="0.2">
      <c r="A218" s="59">
        <v>41124</v>
      </c>
    </row>
    <row r="219" spans="1:1" x14ac:dyDescent="0.2">
      <c r="A219" s="59">
        <v>41125</v>
      </c>
    </row>
    <row r="220" spans="1:1" x14ac:dyDescent="0.2">
      <c r="A220" s="59">
        <v>41126</v>
      </c>
    </row>
    <row r="221" spans="1:1" x14ac:dyDescent="0.2">
      <c r="A221" s="59">
        <v>41127</v>
      </c>
    </row>
    <row r="222" spans="1:1" x14ac:dyDescent="0.2">
      <c r="A222" s="59">
        <v>41128</v>
      </c>
    </row>
    <row r="223" spans="1:1" x14ac:dyDescent="0.2">
      <c r="A223" s="59">
        <v>41129</v>
      </c>
    </row>
    <row r="224" spans="1:1" x14ac:dyDescent="0.2">
      <c r="A224" s="59">
        <v>41130</v>
      </c>
    </row>
    <row r="225" spans="1:1" x14ac:dyDescent="0.2">
      <c r="A225" s="59">
        <v>41131</v>
      </c>
    </row>
    <row r="226" spans="1:1" x14ac:dyDescent="0.2">
      <c r="A226" s="59">
        <v>41132</v>
      </c>
    </row>
    <row r="227" spans="1:1" x14ac:dyDescent="0.2">
      <c r="A227" s="59">
        <v>41133</v>
      </c>
    </row>
    <row r="228" spans="1:1" x14ac:dyDescent="0.2">
      <c r="A228" s="59">
        <v>41134</v>
      </c>
    </row>
    <row r="229" spans="1:1" x14ac:dyDescent="0.2">
      <c r="A229" s="59">
        <v>41135</v>
      </c>
    </row>
    <row r="230" spans="1:1" x14ac:dyDescent="0.2">
      <c r="A230" s="59">
        <v>41136</v>
      </c>
    </row>
    <row r="231" spans="1:1" x14ac:dyDescent="0.2">
      <c r="A231" s="59">
        <v>41137</v>
      </c>
    </row>
    <row r="232" spans="1:1" x14ac:dyDescent="0.2">
      <c r="A232" s="59">
        <v>41138</v>
      </c>
    </row>
    <row r="233" spans="1:1" x14ac:dyDescent="0.2">
      <c r="A233" s="59">
        <v>41139</v>
      </c>
    </row>
    <row r="234" spans="1:1" x14ac:dyDescent="0.2">
      <c r="A234" s="59">
        <v>41140</v>
      </c>
    </row>
    <row r="235" spans="1:1" x14ac:dyDescent="0.2">
      <c r="A235" s="59">
        <v>41141</v>
      </c>
    </row>
    <row r="236" spans="1:1" x14ac:dyDescent="0.2">
      <c r="A236" s="59">
        <v>41142</v>
      </c>
    </row>
    <row r="237" spans="1:1" x14ac:dyDescent="0.2">
      <c r="A237" s="59">
        <v>41143</v>
      </c>
    </row>
    <row r="238" spans="1:1" x14ac:dyDescent="0.2">
      <c r="A238" s="59">
        <v>41144</v>
      </c>
    </row>
    <row r="239" spans="1:1" x14ac:dyDescent="0.2">
      <c r="A239" s="59">
        <v>41145</v>
      </c>
    </row>
    <row r="240" spans="1:1" x14ac:dyDescent="0.2">
      <c r="A240" s="59">
        <v>41146</v>
      </c>
    </row>
    <row r="241" spans="1:1" x14ac:dyDescent="0.2">
      <c r="A241" s="59">
        <v>41147</v>
      </c>
    </row>
    <row r="242" spans="1:1" x14ac:dyDescent="0.2">
      <c r="A242" s="59">
        <v>41148</v>
      </c>
    </row>
    <row r="243" spans="1:1" x14ac:dyDescent="0.2">
      <c r="A243" s="59">
        <v>41149</v>
      </c>
    </row>
    <row r="244" spans="1:1" x14ac:dyDescent="0.2">
      <c r="A244" s="59">
        <v>41150</v>
      </c>
    </row>
    <row r="245" spans="1:1" x14ac:dyDescent="0.2">
      <c r="A245" s="59">
        <v>41151</v>
      </c>
    </row>
    <row r="246" spans="1:1" x14ac:dyDescent="0.2">
      <c r="A246" s="59">
        <v>41152</v>
      </c>
    </row>
    <row r="247" spans="1:1" x14ac:dyDescent="0.2">
      <c r="A247" s="59">
        <v>41153</v>
      </c>
    </row>
    <row r="248" spans="1:1" x14ac:dyDescent="0.2">
      <c r="A248" s="59">
        <v>41154</v>
      </c>
    </row>
    <row r="249" spans="1:1" x14ac:dyDescent="0.2">
      <c r="A249" s="59">
        <v>41155</v>
      </c>
    </row>
    <row r="250" spans="1:1" x14ac:dyDescent="0.2">
      <c r="A250" s="59">
        <v>41156</v>
      </c>
    </row>
    <row r="251" spans="1:1" x14ac:dyDescent="0.2">
      <c r="A251" s="59">
        <v>41157</v>
      </c>
    </row>
    <row r="252" spans="1:1" x14ac:dyDescent="0.2">
      <c r="A252" s="59">
        <v>41158</v>
      </c>
    </row>
    <row r="253" spans="1:1" x14ac:dyDescent="0.2">
      <c r="A253" s="59">
        <v>41159</v>
      </c>
    </row>
    <row r="254" spans="1:1" x14ac:dyDescent="0.2">
      <c r="A254" s="59">
        <v>41160</v>
      </c>
    </row>
    <row r="255" spans="1:1" x14ac:dyDescent="0.2">
      <c r="A255" s="59">
        <v>41161</v>
      </c>
    </row>
    <row r="256" spans="1:1" x14ac:dyDescent="0.2">
      <c r="A256" s="59">
        <v>41162</v>
      </c>
    </row>
    <row r="257" spans="1:1" x14ac:dyDescent="0.2">
      <c r="A257" s="59">
        <v>41163</v>
      </c>
    </row>
    <row r="258" spans="1:1" x14ac:dyDescent="0.2">
      <c r="A258" s="59">
        <v>41164</v>
      </c>
    </row>
    <row r="259" spans="1:1" x14ac:dyDescent="0.2">
      <c r="A259" s="59">
        <v>41165</v>
      </c>
    </row>
    <row r="260" spans="1:1" x14ac:dyDescent="0.2">
      <c r="A260" s="59">
        <v>41166</v>
      </c>
    </row>
    <row r="261" spans="1:1" x14ac:dyDescent="0.2">
      <c r="A261" s="59">
        <v>41167</v>
      </c>
    </row>
    <row r="262" spans="1:1" x14ac:dyDescent="0.2">
      <c r="A262" s="59">
        <v>41168</v>
      </c>
    </row>
    <row r="263" spans="1:1" x14ac:dyDescent="0.2">
      <c r="A263" s="59">
        <v>41169</v>
      </c>
    </row>
    <row r="264" spans="1:1" x14ac:dyDescent="0.2">
      <c r="A264" s="59">
        <v>41170</v>
      </c>
    </row>
    <row r="265" spans="1:1" x14ac:dyDescent="0.2">
      <c r="A265" s="59">
        <v>41171</v>
      </c>
    </row>
    <row r="266" spans="1:1" x14ac:dyDescent="0.2">
      <c r="A266" s="59">
        <v>41172</v>
      </c>
    </row>
    <row r="267" spans="1:1" x14ac:dyDescent="0.2">
      <c r="A267" s="59">
        <v>41173</v>
      </c>
    </row>
    <row r="268" spans="1:1" x14ac:dyDescent="0.2">
      <c r="A268" s="59">
        <v>41174</v>
      </c>
    </row>
    <row r="269" spans="1:1" x14ac:dyDescent="0.2">
      <c r="A269" s="59">
        <v>41175</v>
      </c>
    </row>
    <row r="270" spans="1:1" x14ac:dyDescent="0.2">
      <c r="A270" s="59">
        <v>41176</v>
      </c>
    </row>
    <row r="271" spans="1:1" x14ac:dyDescent="0.2">
      <c r="A271" s="59">
        <v>41177</v>
      </c>
    </row>
    <row r="272" spans="1:1" x14ac:dyDescent="0.2">
      <c r="A272" s="59">
        <v>41178</v>
      </c>
    </row>
    <row r="273" spans="1:1" x14ac:dyDescent="0.2">
      <c r="A273" s="59">
        <v>41179</v>
      </c>
    </row>
    <row r="274" spans="1:1" x14ac:dyDescent="0.2">
      <c r="A274" s="59">
        <v>41180</v>
      </c>
    </row>
    <row r="275" spans="1:1" x14ac:dyDescent="0.2">
      <c r="A275" s="59">
        <v>41181</v>
      </c>
    </row>
    <row r="276" spans="1:1" x14ac:dyDescent="0.2">
      <c r="A276" s="59">
        <v>41182</v>
      </c>
    </row>
    <row r="277" spans="1:1" x14ac:dyDescent="0.2">
      <c r="A277" s="59">
        <v>41183</v>
      </c>
    </row>
    <row r="278" spans="1:1" x14ac:dyDescent="0.2">
      <c r="A278" s="59">
        <v>41184</v>
      </c>
    </row>
    <row r="279" spans="1:1" x14ac:dyDescent="0.2">
      <c r="A279" s="59">
        <v>41185</v>
      </c>
    </row>
    <row r="280" spans="1:1" x14ac:dyDescent="0.2">
      <c r="A280" s="59">
        <v>41186</v>
      </c>
    </row>
    <row r="281" spans="1:1" x14ac:dyDescent="0.2">
      <c r="A281" s="59">
        <v>41187</v>
      </c>
    </row>
    <row r="282" spans="1:1" x14ac:dyDescent="0.2">
      <c r="A282" s="59">
        <v>41188</v>
      </c>
    </row>
    <row r="283" spans="1:1" x14ac:dyDescent="0.2">
      <c r="A283" s="59">
        <v>41189</v>
      </c>
    </row>
    <row r="284" spans="1:1" x14ac:dyDescent="0.2">
      <c r="A284" s="59">
        <v>41190</v>
      </c>
    </row>
    <row r="285" spans="1:1" x14ac:dyDescent="0.2">
      <c r="A285" s="59">
        <v>41191</v>
      </c>
    </row>
    <row r="286" spans="1:1" x14ac:dyDescent="0.2">
      <c r="A286" s="59">
        <v>41192</v>
      </c>
    </row>
    <row r="287" spans="1:1" x14ac:dyDescent="0.2">
      <c r="A287" s="59">
        <v>41193</v>
      </c>
    </row>
    <row r="288" spans="1:1" x14ac:dyDescent="0.2">
      <c r="A288" s="59">
        <v>41194</v>
      </c>
    </row>
    <row r="289" spans="1:1" x14ac:dyDescent="0.2">
      <c r="A289" s="59">
        <v>41195</v>
      </c>
    </row>
    <row r="290" spans="1:1" x14ac:dyDescent="0.2">
      <c r="A290" s="59">
        <v>41196</v>
      </c>
    </row>
    <row r="291" spans="1:1" x14ac:dyDescent="0.2">
      <c r="A291" s="59">
        <v>41197</v>
      </c>
    </row>
    <row r="292" spans="1:1" x14ac:dyDescent="0.2">
      <c r="A292" s="59">
        <v>41198</v>
      </c>
    </row>
    <row r="293" spans="1:1" x14ac:dyDescent="0.2">
      <c r="A293" s="59">
        <v>41199</v>
      </c>
    </row>
    <row r="294" spans="1:1" x14ac:dyDescent="0.2">
      <c r="A294" s="59">
        <v>41200</v>
      </c>
    </row>
    <row r="295" spans="1:1" x14ac:dyDescent="0.2">
      <c r="A295" s="59">
        <v>41201</v>
      </c>
    </row>
    <row r="296" spans="1:1" x14ac:dyDescent="0.2">
      <c r="A296" s="59">
        <v>41202</v>
      </c>
    </row>
    <row r="297" spans="1:1" x14ac:dyDescent="0.2">
      <c r="A297" s="59">
        <v>41203</v>
      </c>
    </row>
    <row r="298" spans="1:1" x14ac:dyDescent="0.2">
      <c r="A298" s="59">
        <v>41204</v>
      </c>
    </row>
    <row r="299" spans="1:1" x14ac:dyDescent="0.2">
      <c r="A299" s="59">
        <v>41205</v>
      </c>
    </row>
    <row r="300" spans="1:1" x14ac:dyDescent="0.2">
      <c r="A300" s="59">
        <v>41206</v>
      </c>
    </row>
    <row r="301" spans="1:1" x14ac:dyDescent="0.2">
      <c r="A301" s="59">
        <v>41207</v>
      </c>
    </row>
    <row r="302" spans="1:1" x14ac:dyDescent="0.2">
      <c r="A302" s="59">
        <v>41208</v>
      </c>
    </row>
    <row r="303" spans="1:1" x14ac:dyDescent="0.2">
      <c r="A303" s="59">
        <v>41209</v>
      </c>
    </row>
    <row r="304" spans="1:1" x14ac:dyDescent="0.2">
      <c r="A304" s="59">
        <v>41210</v>
      </c>
    </row>
    <row r="305" spans="1:1" x14ac:dyDescent="0.2">
      <c r="A305" s="59">
        <v>41211</v>
      </c>
    </row>
    <row r="306" spans="1:1" x14ac:dyDescent="0.2">
      <c r="A306" s="59">
        <v>41212</v>
      </c>
    </row>
    <row r="307" spans="1:1" x14ac:dyDescent="0.2">
      <c r="A307" s="59">
        <v>41213</v>
      </c>
    </row>
    <row r="308" spans="1:1" x14ac:dyDescent="0.2">
      <c r="A308" s="59">
        <v>41214</v>
      </c>
    </row>
    <row r="309" spans="1:1" x14ac:dyDescent="0.2">
      <c r="A309" s="59">
        <v>41215</v>
      </c>
    </row>
    <row r="310" spans="1:1" x14ac:dyDescent="0.2">
      <c r="A310" s="59">
        <v>41216</v>
      </c>
    </row>
    <row r="311" spans="1:1" x14ac:dyDescent="0.2">
      <c r="A311" s="59">
        <v>41217</v>
      </c>
    </row>
    <row r="312" spans="1:1" x14ac:dyDescent="0.2">
      <c r="A312" s="59">
        <v>41218</v>
      </c>
    </row>
    <row r="313" spans="1:1" x14ac:dyDescent="0.2">
      <c r="A313" s="59">
        <v>41219</v>
      </c>
    </row>
    <row r="314" spans="1:1" x14ac:dyDescent="0.2">
      <c r="A314" s="59">
        <v>41220</v>
      </c>
    </row>
    <row r="315" spans="1:1" x14ac:dyDescent="0.2">
      <c r="A315" s="59">
        <v>41221</v>
      </c>
    </row>
    <row r="316" spans="1:1" x14ac:dyDescent="0.2">
      <c r="A316" s="59">
        <v>41222</v>
      </c>
    </row>
    <row r="317" spans="1:1" x14ac:dyDescent="0.2">
      <c r="A317" s="59">
        <v>41223</v>
      </c>
    </row>
    <row r="318" spans="1:1" x14ac:dyDescent="0.2">
      <c r="A318" s="59">
        <v>41224</v>
      </c>
    </row>
    <row r="319" spans="1:1" x14ac:dyDescent="0.2">
      <c r="A319" s="59">
        <v>41225</v>
      </c>
    </row>
    <row r="320" spans="1:1" x14ac:dyDescent="0.2">
      <c r="A320" s="59">
        <v>41226</v>
      </c>
    </row>
    <row r="321" spans="1:1" x14ac:dyDescent="0.2">
      <c r="A321" s="59">
        <v>41227</v>
      </c>
    </row>
    <row r="322" spans="1:1" x14ac:dyDescent="0.2">
      <c r="A322" s="59">
        <v>41228</v>
      </c>
    </row>
    <row r="323" spans="1:1" x14ac:dyDescent="0.2">
      <c r="A323" s="59">
        <v>41229</v>
      </c>
    </row>
    <row r="324" spans="1:1" x14ac:dyDescent="0.2">
      <c r="A324" s="59">
        <v>41230</v>
      </c>
    </row>
    <row r="325" spans="1:1" x14ac:dyDescent="0.2">
      <c r="A325" s="59">
        <v>41231</v>
      </c>
    </row>
    <row r="326" spans="1:1" x14ac:dyDescent="0.2">
      <c r="A326" s="59">
        <v>41232</v>
      </c>
    </row>
    <row r="327" spans="1:1" x14ac:dyDescent="0.2">
      <c r="A327" s="59">
        <v>41233</v>
      </c>
    </row>
    <row r="328" spans="1:1" x14ac:dyDescent="0.2">
      <c r="A328" s="59">
        <v>41234</v>
      </c>
    </row>
    <row r="329" spans="1:1" x14ac:dyDescent="0.2">
      <c r="A329" s="59">
        <v>41235</v>
      </c>
    </row>
    <row r="330" spans="1:1" x14ac:dyDescent="0.2">
      <c r="A330" s="59">
        <v>41236</v>
      </c>
    </row>
    <row r="331" spans="1:1" x14ac:dyDescent="0.2">
      <c r="A331" s="59">
        <v>41237</v>
      </c>
    </row>
    <row r="332" spans="1:1" x14ac:dyDescent="0.2">
      <c r="A332" s="59">
        <v>41238</v>
      </c>
    </row>
    <row r="333" spans="1:1" x14ac:dyDescent="0.2">
      <c r="A333" s="59">
        <v>41239</v>
      </c>
    </row>
    <row r="334" spans="1:1" x14ac:dyDescent="0.2">
      <c r="A334" s="59">
        <v>41240</v>
      </c>
    </row>
    <row r="335" spans="1:1" x14ac:dyDescent="0.2">
      <c r="A335" s="59">
        <v>41241</v>
      </c>
    </row>
    <row r="336" spans="1:1" x14ac:dyDescent="0.2">
      <c r="A336" s="59">
        <v>41242</v>
      </c>
    </row>
    <row r="337" spans="1:1" x14ac:dyDescent="0.2">
      <c r="A337" s="59">
        <v>41243</v>
      </c>
    </row>
    <row r="338" spans="1:1" x14ac:dyDescent="0.2">
      <c r="A338" s="59">
        <v>41244</v>
      </c>
    </row>
    <row r="339" spans="1:1" x14ac:dyDescent="0.2">
      <c r="A339" s="59">
        <v>41245</v>
      </c>
    </row>
    <row r="340" spans="1:1" x14ac:dyDescent="0.2">
      <c r="A340" s="59">
        <v>41246</v>
      </c>
    </row>
    <row r="341" spans="1:1" x14ac:dyDescent="0.2">
      <c r="A341" s="59">
        <v>41247</v>
      </c>
    </row>
    <row r="342" spans="1:1" x14ac:dyDescent="0.2">
      <c r="A342" s="59">
        <v>41248</v>
      </c>
    </row>
    <row r="343" spans="1:1" x14ac:dyDescent="0.2">
      <c r="A343" s="59">
        <v>41249</v>
      </c>
    </row>
    <row r="344" spans="1:1" x14ac:dyDescent="0.2">
      <c r="A344" s="59">
        <v>41250</v>
      </c>
    </row>
    <row r="345" spans="1:1" x14ac:dyDescent="0.2">
      <c r="A345" s="59">
        <v>41251</v>
      </c>
    </row>
    <row r="346" spans="1:1" x14ac:dyDescent="0.2">
      <c r="A346" s="59">
        <v>41252</v>
      </c>
    </row>
    <row r="347" spans="1:1" x14ac:dyDescent="0.2">
      <c r="A347" s="59">
        <v>41253</v>
      </c>
    </row>
    <row r="348" spans="1:1" x14ac:dyDescent="0.2">
      <c r="A348" s="59">
        <v>41254</v>
      </c>
    </row>
    <row r="349" spans="1:1" x14ac:dyDescent="0.2">
      <c r="A349" s="59">
        <v>41255</v>
      </c>
    </row>
    <row r="350" spans="1:1" x14ac:dyDescent="0.2">
      <c r="A350" s="59">
        <v>41256</v>
      </c>
    </row>
    <row r="351" spans="1:1" x14ac:dyDescent="0.2">
      <c r="A351" s="59">
        <v>41257</v>
      </c>
    </row>
    <row r="352" spans="1:1" x14ac:dyDescent="0.2">
      <c r="A352" s="59">
        <v>41258</v>
      </c>
    </row>
    <row r="353" spans="1:1" x14ac:dyDescent="0.2">
      <c r="A353" s="59">
        <v>41259</v>
      </c>
    </row>
    <row r="354" spans="1:1" x14ac:dyDescent="0.2">
      <c r="A354" s="59">
        <v>41260</v>
      </c>
    </row>
    <row r="355" spans="1:1" x14ac:dyDescent="0.2">
      <c r="A355" s="59">
        <v>41261</v>
      </c>
    </row>
    <row r="356" spans="1:1" x14ac:dyDescent="0.2">
      <c r="A356" s="59">
        <v>41262</v>
      </c>
    </row>
    <row r="357" spans="1:1" x14ac:dyDescent="0.2">
      <c r="A357" s="59">
        <v>41263</v>
      </c>
    </row>
    <row r="358" spans="1:1" x14ac:dyDescent="0.2">
      <c r="A358" s="59">
        <v>41264</v>
      </c>
    </row>
    <row r="359" spans="1:1" x14ac:dyDescent="0.2">
      <c r="A359" s="59">
        <v>41265</v>
      </c>
    </row>
    <row r="360" spans="1:1" x14ac:dyDescent="0.2">
      <c r="A360" s="59">
        <v>41266</v>
      </c>
    </row>
    <row r="361" spans="1:1" x14ac:dyDescent="0.2">
      <c r="A361" s="59">
        <v>41267</v>
      </c>
    </row>
    <row r="362" spans="1:1" x14ac:dyDescent="0.2">
      <c r="A362" s="59">
        <v>41268</v>
      </c>
    </row>
    <row r="363" spans="1:1" x14ac:dyDescent="0.2">
      <c r="A363" s="59">
        <v>41269</v>
      </c>
    </row>
    <row r="364" spans="1:1" x14ac:dyDescent="0.2">
      <c r="A364" s="59">
        <v>41270</v>
      </c>
    </row>
    <row r="365" spans="1:1" x14ac:dyDescent="0.2">
      <c r="A365" s="59">
        <v>41271</v>
      </c>
    </row>
    <row r="366" spans="1:1" x14ac:dyDescent="0.2">
      <c r="A366" s="59">
        <v>41272</v>
      </c>
    </row>
    <row r="367" spans="1:1" x14ac:dyDescent="0.2">
      <c r="A367" s="59">
        <v>41273</v>
      </c>
    </row>
    <row r="368" spans="1:1" x14ac:dyDescent="0.2">
      <c r="A368" s="59">
        <v>41274</v>
      </c>
    </row>
    <row r="369" spans="1:1" x14ac:dyDescent="0.2">
      <c r="A369" s="59">
        <v>41275</v>
      </c>
    </row>
    <row r="370" spans="1:1" x14ac:dyDescent="0.2">
      <c r="A370" s="59">
        <v>41276</v>
      </c>
    </row>
    <row r="371" spans="1:1" x14ac:dyDescent="0.2">
      <c r="A371" s="59">
        <v>41277</v>
      </c>
    </row>
    <row r="372" spans="1:1" x14ac:dyDescent="0.2">
      <c r="A372" s="59">
        <v>41278</v>
      </c>
    </row>
    <row r="373" spans="1:1" x14ac:dyDescent="0.2">
      <c r="A373" s="59">
        <v>41279</v>
      </c>
    </row>
    <row r="374" spans="1:1" x14ac:dyDescent="0.2">
      <c r="A374" s="59">
        <v>41280</v>
      </c>
    </row>
    <row r="375" spans="1:1" x14ac:dyDescent="0.2">
      <c r="A375" s="59">
        <v>41281</v>
      </c>
    </row>
    <row r="376" spans="1:1" x14ac:dyDescent="0.2">
      <c r="A376" s="59">
        <v>41282</v>
      </c>
    </row>
    <row r="377" spans="1:1" x14ac:dyDescent="0.2">
      <c r="A377" s="59">
        <v>41283</v>
      </c>
    </row>
    <row r="378" spans="1:1" x14ac:dyDescent="0.2">
      <c r="A378" s="59">
        <v>41284</v>
      </c>
    </row>
    <row r="379" spans="1:1" x14ac:dyDescent="0.2">
      <c r="A379" s="59">
        <v>41285</v>
      </c>
    </row>
    <row r="380" spans="1:1" x14ac:dyDescent="0.2">
      <c r="A380" s="59">
        <v>41286</v>
      </c>
    </row>
    <row r="381" spans="1:1" x14ac:dyDescent="0.2">
      <c r="A381" s="59">
        <v>41287</v>
      </c>
    </row>
    <row r="382" spans="1:1" x14ac:dyDescent="0.2">
      <c r="A382" s="59">
        <v>41288</v>
      </c>
    </row>
    <row r="383" spans="1:1" x14ac:dyDescent="0.2">
      <c r="A383" s="59">
        <v>41289</v>
      </c>
    </row>
    <row r="384" spans="1:1" x14ac:dyDescent="0.2">
      <c r="A384" s="59">
        <v>41290</v>
      </c>
    </row>
    <row r="385" spans="1:1" x14ac:dyDescent="0.2">
      <c r="A385" s="59">
        <v>41291</v>
      </c>
    </row>
    <row r="386" spans="1:1" x14ac:dyDescent="0.2">
      <c r="A386" s="59">
        <v>41292</v>
      </c>
    </row>
    <row r="387" spans="1:1" x14ac:dyDescent="0.2">
      <c r="A387" s="59">
        <v>41293</v>
      </c>
    </row>
    <row r="388" spans="1:1" x14ac:dyDescent="0.2">
      <c r="A388" s="59">
        <v>41294</v>
      </c>
    </row>
    <row r="389" spans="1:1" x14ac:dyDescent="0.2">
      <c r="A389" s="59">
        <v>41295</v>
      </c>
    </row>
    <row r="390" spans="1:1" x14ac:dyDescent="0.2">
      <c r="A390" s="59">
        <v>41296</v>
      </c>
    </row>
    <row r="391" spans="1:1" x14ac:dyDescent="0.2">
      <c r="A391" s="59">
        <v>41297</v>
      </c>
    </row>
    <row r="392" spans="1:1" x14ac:dyDescent="0.2">
      <c r="A392" s="59">
        <v>41298</v>
      </c>
    </row>
    <row r="393" spans="1:1" x14ac:dyDescent="0.2">
      <c r="A393" s="59">
        <v>41299</v>
      </c>
    </row>
    <row r="394" spans="1:1" x14ac:dyDescent="0.2">
      <c r="A394" s="59">
        <v>41300</v>
      </c>
    </row>
    <row r="395" spans="1:1" x14ac:dyDescent="0.2">
      <c r="A395" s="59">
        <v>41301</v>
      </c>
    </row>
    <row r="396" spans="1:1" x14ac:dyDescent="0.2">
      <c r="A396" s="59">
        <v>41302</v>
      </c>
    </row>
    <row r="397" spans="1:1" x14ac:dyDescent="0.2">
      <c r="A397" s="59">
        <v>41303</v>
      </c>
    </row>
    <row r="398" spans="1:1" x14ac:dyDescent="0.2">
      <c r="A398" s="59">
        <v>41304</v>
      </c>
    </row>
    <row r="399" spans="1:1" x14ac:dyDescent="0.2">
      <c r="A399" s="59">
        <v>41305</v>
      </c>
    </row>
    <row r="400" spans="1:1" x14ac:dyDescent="0.2">
      <c r="A400" s="59">
        <v>41306</v>
      </c>
    </row>
    <row r="401" spans="1:1" x14ac:dyDescent="0.2">
      <c r="A401" s="59">
        <v>41307</v>
      </c>
    </row>
    <row r="402" spans="1:1" x14ac:dyDescent="0.2">
      <c r="A402" s="59">
        <v>41308</v>
      </c>
    </row>
    <row r="403" spans="1:1" x14ac:dyDescent="0.2">
      <c r="A403" s="59">
        <v>41309</v>
      </c>
    </row>
    <row r="404" spans="1:1" x14ac:dyDescent="0.2">
      <c r="A404" s="59">
        <v>41310</v>
      </c>
    </row>
    <row r="405" spans="1:1" x14ac:dyDescent="0.2">
      <c r="A405" s="59">
        <v>41311</v>
      </c>
    </row>
    <row r="406" spans="1:1" x14ac:dyDescent="0.2">
      <c r="A406" s="59">
        <v>41312</v>
      </c>
    </row>
    <row r="407" spans="1:1" x14ac:dyDescent="0.2">
      <c r="A407" s="59">
        <v>41313</v>
      </c>
    </row>
    <row r="408" spans="1:1" x14ac:dyDescent="0.2">
      <c r="A408" s="59">
        <v>41314</v>
      </c>
    </row>
    <row r="409" spans="1:1" x14ac:dyDescent="0.2">
      <c r="A409" s="59">
        <v>41315</v>
      </c>
    </row>
    <row r="410" spans="1:1" x14ac:dyDescent="0.2">
      <c r="A410" s="59">
        <v>41316</v>
      </c>
    </row>
    <row r="411" spans="1:1" x14ac:dyDescent="0.2">
      <c r="A411" s="59">
        <v>41317</v>
      </c>
    </row>
    <row r="412" spans="1:1" x14ac:dyDescent="0.2">
      <c r="A412" s="59">
        <v>41318</v>
      </c>
    </row>
    <row r="413" spans="1:1" x14ac:dyDescent="0.2">
      <c r="A413" s="59">
        <v>41319</v>
      </c>
    </row>
    <row r="414" spans="1:1" x14ac:dyDescent="0.2">
      <c r="A414" s="59">
        <v>41320</v>
      </c>
    </row>
    <row r="415" spans="1:1" x14ac:dyDescent="0.2">
      <c r="A415" s="59">
        <v>41321</v>
      </c>
    </row>
    <row r="416" spans="1:1" x14ac:dyDescent="0.2">
      <c r="A416" s="59">
        <v>41322</v>
      </c>
    </row>
    <row r="417" spans="1:1" x14ac:dyDescent="0.2">
      <c r="A417" s="59">
        <v>41323</v>
      </c>
    </row>
    <row r="418" spans="1:1" x14ac:dyDescent="0.2">
      <c r="A418" s="59">
        <v>41324</v>
      </c>
    </row>
    <row r="419" spans="1:1" x14ac:dyDescent="0.2">
      <c r="A419" s="59">
        <v>41325</v>
      </c>
    </row>
    <row r="420" spans="1:1" x14ac:dyDescent="0.2">
      <c r="A420" s="59">
        <v>41326</v>
      </c>
    </row>
    <row r="421" spans="1:1" x14ac:dyDescent="0.2">
      <c r="A421" s="59">
        <v>41327</v>
      </c>
    </row>
    <row r="422" spans="1:1" x14ac:dyDescent="0.2">
      <c r="A422" s="59">
        <v>41328</v>
      </c>
    </row>
    <row r="423" spans="1:1" x14ac:dyDescent="0.2">
      <c r="A423" s="59">
        <v>41329</v>
      </c>
    </row>
    <row r="424" spans="1:1" x14ac:dyDescent="0.2">
      <c r="A424" s="59">
        <v>41330</v>
      </c>
    </row>
    <row r="425" spans="1:1" x14ac:dyDescent="0.2">
      <c r="A425" s="59">
        <v>41331</v>
      </c>
    </row>
    <row r="426" spans="1:1" x14ac:dyDescent="0.2">
      <c r="A426" s="59">
        <v>41332</v>
      </c>
    </row>
    <row r="427" spans="1:1" x14ac:dyDescent="0.2">
      <c r="A427" s="59">
        <v>41333</v>
      </c>
    </row>
    <row r="428" spans="1:1" x14ac:dyDescent="0.2">
      <c r="A428" s="59">
        <v>41334</v>
      </c>
    </row>
    <row r="429" spans="1:1" x14ac:dyDescent="0.2">
      <c r="A429" s="59">
        <v>41335</v>
      </c>
    </row>
    <row r="430" spans="1:1" x14ac:dyDescent="0.2">
      <c r="A430" s="59">
        <v>41336</v>
      </c>
    </row>
    <row r="431" spans="1:1" x14ac:dyDescent="0.2">
      <c r="A431" s="59">
        <v>41337</v>
      </c>
    </row>
    <row r="432" spans="1:1" x14ac:dyDescent="0.2">
      <c r="A432" s="59">
        <v>41338</v>
      </c>
    </row>
    <row r="433" spans="1:1" x14ac:dyDescent="0.2">
      <c r="A433" s="59">
        <v>41339</v>
      </c>
    </row>
    <row r="434" spans="1:1" x14ac:dyDescent="0.2">
      <c r="A434" s="59">
        <v>41340</v>
      </c>
    </row>
    <row r="435" spans="1:1" x14ac:dyDescent="0.2">
      <c r="A435" s="59">
        <v>41341</v>
      </c>
    </row>
    <row r="436" spans="1:1" x14ac:dyDescent="0.2">
      <c r="A436" s="59">
        <v>41342</v>
      </c>
    </row>
    <row r="437" spans="1:1" x14ac:dyDescent="0.2">
      <c r="A437" s="59">
        <v>41343</v>
      </c>
    </row>
    <row r="438" spans="1:1" x14ac:dyDescent="0.2">
      <c r="A438" s="59">
        <v>41344</v>
      </c>
    </row>
    <row r="439" spans="1:1" x14ac:dyDescent="0.2">
      <c r="A439" s="59">
        <v>41345</v>
      </c>
    </row>
    <row r="440" spans="1:1" x14ac:dyDescent="0.2">
      <c r="A440" s="59">
        <v>41346</v>
      </c>
    </row>
    <row r="441" spans="1:1" x14ac:dyDescent="0.2">
      <c r="A441" s="59">
        <v>41347</v>
      </c>
    </row>
    <row r="442" spans="1:1" x14ac:dyDescent="0.2">
      <c r="A442" s="59">
        <v>41348</v>
      </c>
    </row>
    <row r="443" spans="1:1" x14ac:dyDescent="0.2">
      <c r="A443" s="59">
        <v>41349</v>
      </c>
    </row>
    <row r="444" spans="1:1" x14ac:dyDescent="0.2">
      <c r="A444" s="59">
        <v>41350</v>
      </c>
    </row>
    <row r="445" spans="1:1" x14ac:dyDescent="0.2">
      <c r="A445" s="59">
        <v>41351</v>
      </c>
    </row>
    <row r="446" spans="1:1" x14ac:dyDescent="0.2">
      <c r="A446" s="59">
        <v>41352</v>
      </c>
    </row>
    <row r="447" spans="1:1" x14ac:dyDescent="0.2">
      <c r="A447" s="59">
        <v>41353</v>
      </c>
    </row>
    <row r="448" spans="1:1" x14ac:dyDescent="0.2">
      <c r="A448" s="59">
        <v>41354</v>
      </c>
    </row>
    <row r="449" spans="1:1" x14ac:dyDescent="0.2">
      <c r="A449" s="59">
        <v>41355</v>
      </c>
    </row>
    <row r="450" spans="1:1" x14ac:dyDescent="0.2">
      <c r="A450" s="59">
        <v>41356</v>
      </c>
    </row>
    <row r="451" spans="1:1" x14ac:dyDescent="0.2">
      <c r="A451" s="59">
        <v>41357</v>
      </c>
    </row>
    <row r="452" spans="1:1" x14ac:dyDescent="0.2">
      <c r="A452" s="59">
        <v>41358</v>
      </c>
    </row>
    <row r="453" spans="1:1" x14ac:dyDescent="0.2">
      <c r="A453" s="59">
        <v>41359</v>
      </c>
    </row>
    <row r="454" spans="1:1" x14ac:dyDescent="0.2">
      <c r="A454" s="59">
        <v>41360</v>
      </c>
    </row>
    <row r="455" spans="1:1" x14ac:dyDescent="0.2">
      <c r="A455" s="59">
        <v>41361</v>
      </c>
    </row>
    <row r="456" spans="1:1" x14ac:dyDescent="0.2">
      <c r="A456" s="59">
        <v>41362</v>
      </c>
    </row>
    <row r="457" spans="1:1" x14ac:dyDescent="0.2">
      <c r="A457" s="59">
        <v>41363</v>
      </c>
    </row>
    <row r="458" spans="1:1" x14ac:dyDescent="0.2">
      <c r="A458" s="59">
        <v>41364</v>
      </c>
    </row>
    <row r="459" spans="1:1" x14ac:dyDescent="0.2">
      <c r="A459" s="59">
        <v>41365</v>
      </c>
    </row>
    <row r="460" spans="1:1" x14ac:dyDescent="0.2">
      <c r="A460" s="59">
        <v>41366</v>
      </c>
    </row>
    <row r="461" spans="1:1" x14ac:dyDescent="0.2">
      <c r="A461" s="59">
        <v>41367</v>
      </c>
    </row>
    <row r="462" spans="1:1" x14ac:dyDescent="0.2">
      <c r="A462" s="59">
        <v>41368</v>
      </c>
    </row>
    <row r="463" spans="1:1" x14ac:dyDescent="0.2">
      <c r="A463" s="59">
        <v>41369</v>
      </c>
    </row>
    <row r="464" spans="1:1" x14ac:dyDescent="0.2">
      <c r="A464" s="59">
        <v>41370</v>
      </c>
    </row>
    <row r="465" spans="1:1" x14ac:dyDescent="0.2">
      <c r="A465" s="59">
        <v>41371</v>
      </c>
    </row>
    <row r="466" spans="1:1" x14ac:dyDescent="0.2">
      <c r="A466" s="59">
        <v>41372</v>
      </c>
    </row>
    <row r="467" spans="1:1" x14ac:dyDescent="0.2">
      <c r="A467" s="59">
        <v>41373</v>
      </c>
    </row>
    <row r="468" spans="1:1" x14ac:dyDescent="0.2">
      <c r="A468" s="59">
        <v>41374</v>
      </c>
    </row>
    <row r="469" spans="1:1" x14ac:dyDescent="0.2">
      <c r="A469" s="59">
        <v>41375</v>
      </c>
    </row>
    <row r="470" spans="1:1" x14ac:dyDescent="0.2">
      <c r="A470" s="59">
        <v>41376</v>
      </c>
    </row>
    <row r="471" spans="1:1" x14ac:dyDescent="0.2">
      <c r="A471" s="59">
        <v>41377</v>
      </c>
    </row>
    <row r="472" spans="1:1" x14ac:dyDescent="0.2">
      <c r="A472" s="59">
        <v>41378</v>
      </c>
    </row>
    <row r="473" spans="1:1" x14ac:dyDescent="0.2">
      <c r="A473" s="59">
        <v>41379</v>
      </c>
    </row>
    <row r="474" spans="1:1" x14ac:dyDescent="0.2">
      <c r="A474" s="59">
        <v>41380</v>
      </c>
    </row>
    <row r="475" spans="1:1" x14ac:dyDescent="0.2">
      <c r="A475" s="59">
        <v>41381</v>
      </c>
    </row>
    <row r="476" spans="1:1" x14ac:dyDescent="0.2">
      <c r="A476" s="59">
        <v>41382</v>
      </c>
    </row>
    <row r="477" spans="1:1" x14ac:dyDescent="0.2">
      <c r="A477" s="59">
        <v>41383</v>
      </c>
    </row>
    <row r="478" spans="1:1" x14ac:dyDescent="0.2">
      <c r="A478" s="59">
        <v>41384</v>
      </c>
    </row>
    <row r="479" spans="1:1" x14ac:dyDescent="0.2">
      <c r="A479" s="59">
        <v>41385</v>
      </c>
    </row>
    <row r="480" spans="1:1" x14ac:dyDescent="0.2">
      <c r="A480" s="59">
        <v>41386</v>
      </c>
    </row>
    <row r="481" spans="1:1" x14ac:dyDescent="0.2">
      <c r="A481" s="59">
        <v>41387</v>
      </c>
    </row>
    <row r="482" spans="1:1" x14ac:dyDescent="0.2">
      <c r="A482" s="59">
        <v>41388</v>
      </c>
    </row>
    <row r="483" spans="1:1" x14ac:dyDescent="0.2">
      <c r="A483" s="59">
        <v>41389</v>
      </c>
    </row>
    <row r="484" spans="1:1" x14ac:dyDescent="0.2">
      <c r="A484" s="59">
        <v>41390</v>
      </c>
    </row>
    <row r="485" spans="1:1" x14ac:dyDescent="0.2">
      <c r="A485" s="59">
        <v>41391</v>
      </c>
    </row>
    <row r="486" spans="1:1" x14ac:dyDescent="0.2">
      <c r="A486" s="59">
        <v>41392</v>
      </c>
    </row>
    <row r="487" spans="1:1" x14ac:dyDescent="0.2">
      <c r="A487" s="59">
        <v>41393</v>
      </c>
    </row>
    <row r="488" spans="1:1" x14ac:dyDescent="0.2">
      <c r="A488" s="59">
        <v>41394</v>
      </c>
    </row>
    <row r="489" spans="1:1" x14ac:dyDescent="0.2">
      <c r="A489" s="59">
        <v>41395</v>
      </c>
    </row>
    <row r="490" spans="1:1" x14ac:dyDescent="0.2">
      <c r="A490" s="59">
        <v>41396</v>
      </c>
    </row>
    <row r="491" spans="1:1" x14ac:dyDescent="0.2">
      <c r="A491" s="59">
        <v>41397</v>
      </c>
    </row>
    <row r="492" spans="1:1" x14ac:dyDescent="0.2">
      <c r="A492" s="59">
        <v>41398</v>
      </c>
    </row>
    <row r="493" spans="1:1" x14ac:dyDescent="0.2">
      <c r="A493" s="59">
        <v>41399</v>
      </c>
    </row>
    <row r="494" spans="1:1" x14ac:dyDescent="0.2">
      <c r="A494" s="59">
        <v>41400</v>
      </c>
    </row>
    <row r="495" spans="1:1" x14ac:dyDescent="0.2">
      <c r="A495" s="59">
        <v>41401</v>
      </c>
    </row>
    <row r="496" spans="1:1" x14ac:dyDescent="0.2">
      <c r="A496" s="59">
        <v>41402</v>
      </c>
    </row>
    <row r="497" spans="1:1" x14ac:dyDescent="0.2">
      <c r="A497" s="59">
        <v>41403</v>
      </c>
    </row>
    <row r="498" spans="1:1" x14ac:dyDescent="0.2">
      <c r="A498" s="59">
        <v>41404</v>
      </c>
    </row>
    <row r="499" spans="1:1" x14ac:dyDescent="0.2">
      <c r="A499" s="59">
        <v>41405</v>
      </c>
    </row>
    <row r="500" spans="1:1" x14ac:dyDescent="0.2">
      <c r="A500" s="59">
        <v>41406</v>
      </c>
    </row>
    <row r="501" spans="1:1" x14ac:dyDescent="0.2">
      <c r="A501" s="59">
        <v>41407</v>
      </c>
    </row>
    <row r="502" spans="1:1" x14ac:dyDescent="0.2">
      <c r="A502" s="59">
        <v>41408</v>
      </c>
    </row>
    <row r="503" spans="1:1" x14ac:dyDescent="0.2">
      <c r="A503" s="59">
        <v>41409</v>
      </c>
    </row>
    <row r="504" spans="1:1" x14ac:dyDescent="0.2">
      <c r="A504" s="59">
        <v>41410</v>
      </c>
    </row>
    <row r="505" spans="1:1" x14ac:dyDescent="0.2">
      <c r="A505" s="59">
        <v>41411</v>
      </c>
    </row>
    <row r="506" spans="1:1" x14ac:dyDescent="0.2">
      <c r="A506" s="59">
        <v>41412</v>
      </c>
    </row>
    <row r="507" spans="1:1" x14ac:dyDescent="0.2">
      <c r="A507" s="59">
        <v>41413</v>
      </c>
    </row>
    <row r="508" spans="1:1" x14ac:dyDescent="0.2">
      <c r="A508" s="59">
        <v>41414</v>
      </c>
    </row>
    <row r="509" spans="1:1" x14ac:dyDescent="0.2">
      <c r="A509" s="59">
        <v>41415</v>
      </c>
    </row>
    <row r="510" spans="1:1" x14ac:dyDescent="0.2">
      <c r="A510" s="59">
        <v>41416</v>
      </c>
    </row>
    <row r="511" spans="1:1" x14ac:dyDescent="0.2">
      <c r="A511" s="59">
        <v>41417</v>
      </c>
    </row>
    <row r="512" spans="1:1" x14ac:dyDescent="0.2">
      <c r="A512" s="59">
        <v>41418</v>
      </c>
    </row>
    <row r="513" spans="1:1" x14ac:dyDescent="0.2">
      <c r="A513" s="59">
        <v>41419</v>
      </c>
    </row>
    <row r="514" spans="1:1" x14ac:dyDescent="0.2">
      <c r="A514" s="59">
        <v>41420</v>
      </c>
    </row>
    <row r="515" spans="1:1" x14ac:dyDescent="0.2">
      <c r="A515" s="59">
        <v>41421</v>
      </c>
    </row>
    <row r="516" spans="1:1" x14ac:dyDescent="0.2">
      <c r="A516" s="59">
        <v>41422</v>
      </c>
    </row>
    <row r="517" spans="1:1" x14ac:dyDescent="0.2">
      <c r="A517" s="59">
        <v>41423</v>
      </c>
    </row>
    <row r="518" spans="1:1" x14ac:dyDescent="0.2">
      <c r="A518" s="59">
        <v>41424</v>
      </c>
    </row>
    <row r="519" spans="1:1" x14ac:dyDescent="0.2">
      <c r="A519" s="59">
        <v>41425</v>
      </c>
    </row>
    <row r="520" spans="1:1" x14ac:dyDescent="0.2">
      <c r="A520" s="59">
        <v>41426</v>
      </c>
    </row>
    <row r="521" spans="1:1" x14ac:dyDescent="0.2">
      <c r="A521" s="59">
        <v>41427</v>
      </c>
    </row>
    <row r="522" spans="1:1" x14ac:dyDescent="0.2">
      <c r="A522" s="59">
        <v>41428</v>
      </c>
    </row>
    <row r="523" spans="1:1" x14ac:dyDescent="0.2">
      <c r="A523" s="59">
        <v>41429</v>
      </c>
    </row>
    <row r="524" spans="1:1" x14ac:dyDescent="0.2">
      <c r="A524" s="59">
        <v>41430</v>
      </c>
    </row>
    <row r="525" spans="1:1" x14ac:dyDescent="0.2">
      <c r="A525" s="59">
        <v>41431</v>
      </c>
    </row>
    <row r="526" spans="1:1" x14ac:dyDescent="0.2">
      <c r="A526" s="59">
        <v>41432</v>
      </c>
    </row>
    <row r="527" spans="1:1" x14ac:dyDescent="0.2">
      <c r="A527" s="59">
        <v>41433</v>
      </c>
    </row>
    <row r="528" spans="1:1" x14ac:dyDescent="0.2">
      <c r="A528" s="59">
        <v>41434</v>
      </c>
    </row>
    <row r="529" spans="1:1" x14ac:dyDescent="0.2">
      <c r="A529" s="59">
        <v>41435</v>
      </c>
    </row>
    <row r="530" spans="1:1" x14ac:dyDescent="0.2">
      <c r="A530" s="59">
        <v>41436</v>
      </c>
    </row>
    <row r="531" spans="1:1" x14ac:dyDescent="0.2">
      <c r="A531" s="59">
        <v>41437</v>
      </c>
    </row>
    <row r="532" spans="1:1" x14ac:dyDescent="0.2">
      <c r="A532" s="59">
        <v>41438</v>
      </c>
    </row>
    <row r="533" spans="1:1" x14ac:dyDescent="0.2">
      <c r="A533" s="59">
        <v>41439</v>
      </c>
    </row>
    <row r="534" spans="1:1" x14ac:dyDescent="0.2">
      <c r="A534" s="59">
        <v>41440</v>
      </c>
    </row>
    <row r="535" spans="1:1" x14ac:dyDescent="0.2">
      <c r="A535" s="59">
        <v>41441</v>
      </c>
    </row>
    <row r="536" spans="1:1" x14ac:dyDescent="0.2">
      <c r="A536" s="59">
        <v>41442</v>
      </c>
    </row>
    <row r="537" spans="1:1" x14ac:dyDescent="0.2">
      <c r="A537" s="59">
        <v>41443</v>
      </c>
    </row>
    <row r="538" spans="1:1" x14ac:dyDescent="0.2">
      <c r="A538" s="59">
        <v>41444</v>
      </c>
    </row>
    <row r="539" spans="1:1" x14ac:dyDescent="0.2">
      <c r="A539" s="59">
        <v>41445</v>
      </c>
    </row>
    <row r="540" spans="1:1" x14ac:dyDescent="0.2">
      <c r="A540" s="59">
        <v>41446</v>
      </c>
    </row>
    <row r="541" spans="1:1" x14ac:dyDescent="0.2">
      <c r="A541" s="59">
        <v>41447</v>
      </c>
    </row>
    <row r="542" spans="1:1" x14ac:dyDescent="0.2">
      <c r="A542" s="59">
        <v>41448</v>
      </c>
    </row>
    <row r="543" spans="1:1" x14ac:dyDescent="0.2">
      <c r="A543" s="59">
        <v>41449</v>
      </c>
    </row>
    <row r="544" spans="1:1" x14ac:dyDescent="0.2">
      <c r="A544" s="59">
        <v>41450</v>
      </c>
    </row>
    <row r="545" spans="1:1" x14ac:dyDescent="0.2">
      <c r="A545" s="59">
        <v>41451</v>
      </c>
    </row>
    <row r="546" spans="1:1" x14ac:dyDescent="0.2">
      <c r="A546" s="59">
        <v>41452</v>
      </c>
    </row>
    <row r="547" spans="1:1" x14ac:dyDescent="0.2">
      <c r="A547" s="59">
        <v>41453</v>
      </c>
    </row>
    <row r="548" spans="1:1" x14ac:dyDescent="0.2">
      <c r="A548" s="59">
        <v>41454</v>
      </c>
    </row>
    <row r="549" spans="1:1" x14ac:dyDescent="0.2">
      <c r="A549" s="59">
        <v>41455</v>
      </c>
    </row>
    <row r="550" spans="1:1" x14ac:dyDescent="0.2">
      <c r="A550" s="59">
        <v>41456</v>
      </c>
    </row>
    <row r="551" spans="1:1" x14ac:dyDescent="0.2">
      <c r="A551" s="59">
        <v>41457</v>
      </c>
    </row>
    <row r="552" spans="1:1" x14ac:dyDescent="0.2">
      <c r="A552" s="59">
        <v>41458</v>
      </c>
    </row>
    <row r="553" spans="1:1" x14ac:dyDescent="0.2">
      <c r="A553" s="59">
        <v>41459</v>
      </c>
    </row>
    <row r="554" spans="1:1" x14ac:dyDescent="0.2">
      <c r="A554" s="59">
        <v>41460</v>
      </c>
    </row>
    <row r="555" spans="1:1" x14ac:dyDescent="0.2">
      <c r="A555" s="59">
        <v>41461</v>
      </c>
    </row>
    <row r="556" spans="1:1" x14ac:dyDescent="0.2">
      <c r="A556" s="59">
        <v>41462</v>
      </c>
    </row>
    <row r="557" spans="1:1" x14ac:dyDescent="0.2">
      <c r="A557" s="59">
        <v>41463</v>
      </c>
    </row>
    <row r="558" spans="1:1" x14ac:dyDescent="0.2">
      <c r="A558" s="59">
        <v>41464</v>
      </c>
    </row>
    <row r="559" spans="1:1" x14ac:dyDescent="0.2">
      <c r="A559" s="59">
        <v>41465</v>
      </c>
    </row>
    <row r="560" spans="1:1" x14ac:dyDescent="0.2">
      <c r="A560" s="59">
        <v>41466</v>
      </c>
    </row>
    <row r="561" spans="1:1" x14ac:dyDescent="0.2">
      <c r="A561" s="59">
        <v>41467</v>
      </c>
    </row>
    <row r="562" spans="1:1" x14ac:dyDescent="0.2">
      <c r="A562" s="59">
        <v>41468</v>
      </c>
    </row>
    <row r="563" spans="1:1" x14ac:dyDescent="0.2">
      <c r="A563" s="59">
        <v>41469</v>
      </c>
    </row>
    <row r="564" spans="1:1" x14ac:dyDescent="0.2">
      <c r="A564" s="59">
        <v>41470</v>
      </c>
    </row>
    <row r="565" spans="1:1" x14ac:dyDescent="0.2">
      <c r="A565" s="59">
        <v>41471</v>
      </c>
    </row>
    <row r="566" spans="1:1" x14ac:dyDescent="0.2">
      <c r="A566" s="59">
        <v>41472</v>
      </c>
    </row>
    <row r="567" spans="1:1" x14ac:dyDescent="0.2">
      <c r="A567" s="59">
        <v>41473</v>
      </c>
    </row>
    <row r="568" spans="1:1" x14ac:dyDescent="0.2">
      <c r="A568" s="59">
        <v>41474</v>
      </c>
    </row>
    <row r="569" spans="1:1" x14ac:dyDescent="0.2">
      <c r="A569" s="59">
        <v>41475</v>
      </c>
    </row>
    <row r="570" spans="1:1" x14ac:dyDescent="0.2">
      <c r="A570" s="59">
        <v>41476</v>
      </c>
    </row>
    <row r="571" spans="1:1" x14ac:dyDescent="0.2">
      <c r="A571" s="59">
        <v>41477</v>
      </c>
    </row>
    <row r="572" spans="1:1" x14ac:dyDescent="0.2">
      <c r="A572" s="59">
        <v>41478</v>
      </c>
    </row>
    <row r="573" spans="1:1" x14ac:dyDescent="0.2">
      <c r="A573" s="59">
        <v>41479</v>
      </c>
    </row>
    <row r="574" spans="1:1" x14ac:dyDescent="0.2">
      <c r="A574" s="59">
        <v>41480</v>
      </c>
    </row>
    <row r="575" spans="1:1" x14ac:dyDescent="0.2">
      <c r="A575" s="59">
        <v>41481</v>
      </c>
    </row>
    <row r="576" spans="1:1" x14ac:dyDescent="0.2">
      <c r="A576" s="59">
        <v>41482</v>
      </c>
    </row>
    <row r="577" spans="1:1" x14ac:dyDescent="0.2">
      <c r="A577" s="59">
        <v>41483</v>
      </c>
    </row>
    <row r="578" spans="1:1" x14ac:dyDescent="0.2">
      <c r="A578" s="59">
        <v>41484</v>
      </c>
    </row>
    <row r="579" spans="1:1" x14ac:dyDescent="0.2">
      <c r="A579" s="59">
        <v>41485</v>
      </c>
    </row>
    <row r="580" spans="1:1" x14ac:dyDescent="0.2">
      <c r="A580" s="59">
        <v>41486</v>
      </c>
    </row>
    <row r="581" spans="1:1" x14ac:dyDescent="0.2">
      <c r="A581" s="59">
        <v>41487</v>
      </c>
    </row>
    <row r="582" spans="1:1" x14ac:dyDescent="0.2">
      <c r="A582" s="59">
        <v>41488</v>
      </c>
    </row>
    <row r="583" spans="1:1" x14ac:dyDescent="0.2">
      <c r="A583" s="59">
        <v>41489</v>
      </c>
    </row>
    <row r="584" spans="1:1" x14ac:dyDescent="0.2">
      <c r="A584" s="59">
        <v>41490</v>
      </c>
    </row>
    <row r="585" spans="1:1" x14ac:dyDescent="0.2">
      <c r="A585" s="59">
        <v>41491</v>
      </c>
    </row>
    <row r="586" spans="1:1" x14ac:dyDescent="0.2">
      <c r="A586" s="59">
        <v>41492</v>
      </c>
    </row>
    <row r="587" spans="1:1" x14ac:dyDescent="0.2">
      <c r="A587" s="59">
        <v>41493</v>
      </c>
    </row>
    <row r="588" spans="1:1" x14ac:dyDescent="0.2">
      <c r="A588" s="59">
        <v>41494</v>
      </c>
    </row>
    <row r="589" spans="1:1" x14ac:dyDescent="0.2">
      <c r="A589" s="59">
        <v>41495</v>
      </c>
    </row>
    <row r="590" spans="1:1" x14ac:dyDescent="0.2">
      <c r="A590" s="59">
        <v>41496</v>
      </c>
    </row>
    <row r="591" spans="1:1" x14ac:dyDescent="0.2">
      <c r="A591" s="59">
        <v>41497</v>
      </c>
    </row>
    <row r="592" spans="1:1" x14ac:dyDescent="0.2">
      <c r="A592" s="59">
        <v>41498</v>
      </c>
    </row>
    <row r="593" spans="1:1" x14ac:dyDescent="0.2">
      <c r="A593" s="59">
        <v>41499</v>
      </c>
    </row>
    <row r="594" spans="1:1" x14ac:dyDescent="0.2">
      <c r="A594" s="59">
        <v>41500</v>
      </c>
    </row>
    <row r="595" spans="1:1" x14ac:dyDescent="0.2">
      <c r="A595" s="59">
        <v>41501</v>
      </c>
    </row>
    <row r="596" spans="1:1" x14ac:dyDescent="0.2">
      <c r="A596" s="59">
        <v>41502</v>
      </c>
    </row>
    <row r="597" spans="1:1" x14ac:dyDescent="0.2">
      <c r="A597" s="59">
        <v>41503</v>
      </c>
    </row>
    <row r="598" spans="1:1" x14ac:dyDescent="0.2">
      <c r="A598" s="59">
        <v>41504</v>
      </c>
    </row>
    <row r="599" spans="1:1" x14ac:dyDescent="0.2">
      <c r="A599" s="59">
        <v>41505</v>
      </c>
    </row>
    <row r="600" spans="1:1" x14ac:dyDescent="0.2">
      <c r="A600" s="59">
        <v>41506</v>
      </c>
    </row>
    <row r="601" spans="1:1" x14ac:dyDescent="0.2">
      <c r="A601" s="59">
        <v>41507</v>
      </c>
    </row>
    <row r="602" spans="1:1" x14ac:dyDescent="0.2">
      <c r="A602" s="59">
        <v>41508</v>
      </c>
    </row>
    <row r="603" spans="1:1" x14ac:dyDescent="0.2">
      <c r="A603" s="59">
        <v>41509</v>
      </c>
    </row>
    <row r="604" spans="1:1" x14ac:dyDescent="0.2">
      <c r="A604" s="59">
        <v>41510</v>
      </c>
    </row>
    <row r="605" spans="1:1" x14ac:dyDescent="0.2">
      <c r="A605" s="59">
        <v>41511</v>
      </c>
    </row>
    <row r="606" spans="1:1" x14ac:dyDescent="0.2">
      <c r="A606" s="59">
        <v>41512</v>
      </c>
    </row>
    <row r="607" spans="1:1" x14ac:dyDescent="0.2">
      <c r="A607" s="59">
        <v>41513</v>
      </c>
    </row>
    <row r="608" spans="1:1" x14ac:dyDescent="0.2">
      <c r="A608" s="59">
        <v>41514</v>
      </c>
    </row>
    <row r="609" spans="1:1" x14ac:dyDescent="0.2">
      <c r="A609" s="59">
        <v>41515</v>
      </c>
    </row>
    <row r="610" spans="1:1" x14ac:dyDescent="0.2">
      <c r="A610" s="59">
        <v>41516</v>
      </c>
    </row>
    <row r="611" spans="1:1" x14ac:dyDescent="0.2">
      <c r="A611" s="59">
        <v>41517</v>
      </c>
    </row>
    <row r="612" spans="1:1" x14ac:dyDescent="0.2">
      <c r="A612" s="59">
        <v>41518</v>
      </c>
    </row>
    <row r="613" spans="1:1" x14ac:dyDescent="0.2">
      <c r="A613" s="59">
        <v>41519</v>
      </c>
    </row>
    <row r="614" spans="1:1" x14ac:dyDescent="0.2">
      <c r="A614" s="59">
        <v>41520</v>
      </c>
    </row>
    <row r="615" spans="1:1" x14ac:dyDescent="0.2">
      <c r="A615" s="59">
        <v>41521</v>
      </c>
    </row>
    <row r="616" spans="1:1" x14ac:dyDescent="0.2">
      <c r="A616" s="59">
        <v>41522</v>
      </c>
    </row>
    <row r="617" spans="1:1" x14ac:dyDescent="0.2">
      <c r="A617" s="59">
        <v>41523</v>
      </c>
    </row>
    <row r="618" spans="1:1" x14ac:dyDescent="0.2">
      <c r="A618" s="59">
        <v>41524</v>
      </c>
    </row>
    <row r="619" spans="1:1" x14ac:dyDescent="0.2">
      <c r="A619" s="59">
        <v>41525</v>
      </c>
    </row>
    <row r="620" spans="1:1" x14ac:dyDescent="0.2">
      <c r="A620" s="59">
        <v>41526</v>
      </c>
    </row>
    <row r="621" spans="1:1" x14ac:dyDescent="0.2">
      <c r="A621" s="59">
        <v>41527</v>
      </c>
    </row>
    <row r="622" spans="1:1" x14ac:dyDescent="0.2">
      <c r="A622" s="59">
        <v>41528</v>
      </c>
    </row>
    <row r="623" spans="1:1" x14ac:dyDescent="0.2">
      <c r="A623" s="59">
        <v>41529</v>
      </c>
    </row>
    <row r="624" spans="1:1" x14ac:dyDescent="0.2">
      <c r="A624" s="59">
        <v>41530</v>
      </c>
    </row>
    <row r="625" spans="1:1" x14ac:dyDescent="0.2">
      <c r="A625" s="59">
        <v>41531</v>
      </c>
    </row>
    <row r="626" spans="1:1" x14ac:dyDescent="0.2">
      <c r="A626" s="59">
        <v>41532</v>
      </c>
    </row>
    <row r="627" spans="1:1" x14ac:dyDescent="0.2">
      <c r="A627" s="59">
        <v>41533</v>
      </c>
    </row>
    <row r="628" spans="1:1" x14ac:dyDescent="0.2">
      <c r="A628" s="59">
        <v>41534</v>
      </c>
    </row>
    <row r="629" spans="1:1" x14ac:dyDescent="0.2">
      <c r="A629" s="59">
        <v>41535</v>
      </c>
    </row>
    <row r="630" spans="1:1" x14ac:dyDescent="0.2">
      <c r="A630" s="59">
        <v>41536</v>
      </c>
    </row>
    <row r="631" spans="1:1" x14ac:dyDescent="0.2">
      <c r="A631" s="59">
        <v>41537</v>
      </c>
    </row>
    <row r="632" spans="1:1" x14ac:dyDescent="0.2">
      <c r="A632" s="59">
        <v>41538</v>
      </c>
    </row>
    <row r="633" spans="1:1" x14ac:dyDescent="0.2">
      <c r="A633" s="59">
        <v>41539</v>
      </c>
    </row>
    <row r="634" spans="1:1" x14ac:dyDescent="0.2">
      <c r="A634" s="59">
        <v>41540</v>
      </c>
    </row>
    <row r="635" spans="1:1" x14ac:dyDescent="0.2">
      <c r="A635" s="59">
        <v>41541</v>
      </c>
    </row>
    <row r="636" spans="1:1" x14ac:dyDescent="0.2">
      <c r="A636" s="59">
        <v>41542</v>
      </c>
    </row>
    <row r="637" spans="1:1" x14ac:dyDescent="0.2">
      <c r="A637" s="59">
        <v>41543</v>
      </c>
    </row>
    <row r="638" spans="1:1" x14ac:dyDescent="0.2">
      <c r="A638" s="59">
        <v>41544</v>
      </c>
    </row>
    <row r="639" spans="1:1" x14ac:dyDescent="0.2">
      <c r="A639" s="59">
        <v>41545</v>
      </c>
    </row>
    <row r="640" spans="1:1" x14ac:dyDescent="0.2">
      <c r="A640" s="59">
        <v>41546</v>
      </c>
    </row>
    <row r="641" spans="1:1" x14ac:dyDescent="0.2">
      <c r="A641" s="59">
        <v>41547</v>
      </c>
    </row>
    <row r="642" spans="1:1" x14ac:dyDescent="0.2">
      <c r="A642" s="59">
        <v>41548</v>
      </c>
    </row>
    <row r="643" spans="1:1" x14ac:dyDescent="0.2">
      <c r="A643" s="59">
        <v>41549</v>
      </c>
    </row>
    <row r="644" spans="1:1" x14ac:dyDescent="0.2">
      <c r="A644" s="59">
        <v>41550</v>
      </c>
    </row>
    <row r="645" spans="1:1" x14ac:dyDescent="0.2">
      <c r="A645" s="59">
        <v>41551</v>
      </c>
    </row>
    <row r="646" spans="1:1" x14ac:dyDescent="0.2">
      <c r="A646" s="59">
        <v>41552</v>
      </c>
    </row>
    <row r="647" spans="1:1" x14ac:dyDescent="0.2">
      <c r="A647" s="59">
        <v>41553</v>
      </c>
    </row>
    <row r="648" spans="1:1" x14ac:dyDescent="0.2">
      <c r="A648" s="59">
        <v>41554</v>
      </c>
    </row>
    <row r="649" spans="1:1" x14ac:dyDescent="0.2">
      <c r="A649" s="59">
        <v>41555</v>
      </c>
    </row>
    <row r="650" spans="1:1" x14ac:dyDescent="0.2">
      <c r="A650" s="59">
        <v>41556</v>
      </c>
    </row>
    <row r="651" spans="1:1" x14ac:dyDescent="0.2">
      <c r="A651" s="59">
        <v>41557</v>
      </c>
    </row>
    <row r="652" spans="1:1" x14ac:dyDescent="0.2">
      <c r="A652" s="59">
        <v>41558</v>
      </c>
    </row>
    <row r="653" spans="1:1" x14ac:dyDescent="0.2">
      <c r="A653" s="59">
        <v>41559</v>
      </c>
    </row>
    <row r="654" spans="1:1" x14ac:dyDescent="0.2">
      <c r="A654" s="59">
        <v>41560</v>
      </c>
    </row>
    <row r="655" spans="1:1" x14ac:dyDescent="0.2">
      <c r="A655" s="59">
        <v>41561</v>
      </c>
    </row>
    <row r="656" spans="1:1" x14ac:dyDescent="0.2">
      <c r="A656" s="59">
        <v>41562</v>
      </c>
    </row>
    <row r="657" spans="1:1" x14ac:dyDescent="0.2">
      <c r="A657" s="59">
        <v>41563</v>
      </c>
    </row>
    <row r="658" spans="1:1" x14ac:dyDescent="0.2">
      <c r="A658" s="59">
        <v>41564</v>
      </c>
    </row>
    <row r="659" spans="1:1" x14ac:dyDescent="0.2">
      <c r="A659" s="59">
        <v>41565</v>
      </c>
    </row>
    <row r="660" spans="1:1" x14ac:dyDescent="0.2">
      <c r="A660" s="59">
        <v>41566</v>
      </c>
    </row>
    <row r="661" spans="1:1" x14ac:dyDescent="0.2">
      <c r="A661" s="59">
        <v>41567</v>
      </c>
    </row>
    <row r="662" spans="1:1" x14ac:dyDescent="0.2">
      <c r="A662" s="59">
        <v>41568</v>
      </c>
    </row>
    <row r="663" spans="1:1" x14ac:dyDescent="0.2">
      <c r="A663" s="59">
        <v>41569</v>
      </c>
    </row>
    <row r="664" spans="1:1" x14ac:dyDescent="0.2">
      <c r="A664" s="59">
        <v>41570</v>
      </c>
    </row>
    <row r="665" spans="1:1" x14ac:dyDescent="0.2">
      <c r="A665" s="59">
        <v>41571</v>
      </c>
    </row>
    <row r="666" spans="1:1" x14ac:dyDescent="0.2">
      <c r="A666" s="59">
        <v>41572</v>
      </c>
    </row>
    <row r="667" spans="1:1" x14ac:dyDescent="0.2">
      <c r="A667" s="59">
        <v>41573</v>
      </c>
    </row>
    <row r="668" spans="1:1" x14ac:dyDescent="0.2">
      <c r="A668" s="59">
        <v>41574</v>
      </c>
    </row>
    <row r="669" spans="1:1" x14ac:dyDescent="0.2">
      <c r="A669" s="59">
        <v>41575</v>
      </c>
    </row>
    <row r="670" spans="1:1" x14ac:dyDescent="0.2">
      <c r="A670" s="59">
        <v>41576</v>
      </c>
    </row>
    <row r="671" spans="1:1" x14ac:dyDescent="0.2">
      <c r="A671" s="59">
        <v>41577</v>
      </c>
    </row>
    <row r="672" spans="1:1" x14ac:dyDescent="0.2">
      <c r="A672" s="59">
        <v>41578</v>
      </c>
    </row>
    <row r="673" spans="1:1" x14ac:dyDescent="0.2">
      <c r="A673" s="59">
        <v>41579</v>
      </c>
    </row>
    <row r="674" spans="1:1" x14ac:dyDescent="0.2">
      <c r="A674" s="59">
        <v>41580</v>
      </c>
    </row>
    <row r="675" spans="1:1" x14ac:dyDescent="0.2">
      <c r="A675" s="59">
        <v>41581</v>
      </c>
    </row>
    <row r="676" spans="1:1" x14ac:dyDescent="0.2">
      <c r="A676" s="59">
        <v>41582</v>
      </c>
    </row>
    <row r="677" spans="1:1" x14ac:dyDescent="0.2">
      <c r="A677" s="59">
        <v>41583</v>
      </c>
    </row>
    <row r="678" spans="1:1" x14ac:dyDescent="0.2">
      <c r="A678" s="59">
        <v>41584</v>
      </c>
    </row>
    <row r="679" spans="1:1" x14ac:dyDescent="0.2">
      <c r="A679" s="59">
        <v>41585</v>
      </c>
    </row>
    <row r="680" spans="1:1" x14ac:dyDescent="0.2">
      <c r="A680" s="59">
        <v>41586</v>
      </c>
    </row>
    <row r="681" spans="1:1" x14ac:dyDescent="0.2">
      <c r="A681" s="59">
        <v>41587</v>
      </c>
    </row>
    <row r="682" spans="1:1" x14ac:dyDescent="0.2">
      <c r="A682" s="59">
        <v>41588</v>
      </c>
    </row>
    <row r="683" spans="1:1" x14ac:dyDescent="0.2">
      <c r="A683" s="59">
        <v>41589</v>
      </c>
    </row>
    <row r="684" spans="1:1" x14ac:dyDescent="0.2">
      <c r="A684" s="59">
        <v>41590</v>
      </c>
    </row>
    <row r="685" spans="1:1" x14ac:dyDescent="0.2">
      <c r="A685" s="59">
        <v>41591</v>
      </c>
    </row>
    <row r="686" spans="1:1" x14ac:dyDescent="0.2">
      <c r="A686" s="59">
        <v>41592</v>
      </c>
    </row>
    <row r="687" spans="1:1" x14ac:dyDescent="0.2">
      <c r="A687" s="59">
        <v>41593</v>
      </c>
    </row>
    <row r="688" spans="1:1" x14ac:dyDescent="0.2">
      <c r="A688" s="59">
        <v>41594</v>
      </c>
    </row>
    <row r="689" spans="1:1" x14ac:dyDescent="0.2">
      <c r="A689" s="59">
        <v>41595</v>
      </c>
    </row>
    <row r="690" spans="1:1" x14ac:dyDescent="0.2">
      <c r="A690" s="59">
        <v>41596</v>
      </c>
    </row>
    <row r="691" spans="1:1" x14ac:dyDescent="0.2">
      <c r="A691" s="59">
        <v>41597</v>
      </c>
    </row>
    <row r="692" spans="1:1" x14ac:dyDescent="0.2">
      <c r="A692" s="59">
        <v>41598</v>
      </c>
    </row>
    <row r="693" spans="1:1" x14ac:dyDescent="0.2">
      <c r="A693" s="59">
        <v>41599</v>
      </c>
    </row>
    <row r="694" spans="1:1" x14ac:dyDescent="0.2">
      <c r="A694" s="59">
        <v>41600</v>
      </c>
    </row>
    <row r="695" spans="1:1" x14ac:dyDescent="0.2">
      <c r="A695" s="59">
        <v>41601</v>
      </c>
    </row>
    <row r="696" spans="1:1" x14ac:dyDescent="0.2">
      <c r="A696" s="59">
        <v>41602</v>
      </c>
    </row>
    <row r="697" spans="1:1" x14ac:dyDescent="0.2">
      <c r="A697" s="59">
        <v>41603</v>
      </c>
    </row>
    <row r="698" spans="1:1" x14ac:dyDescent="0.2">
      <c r="A698" s="59">
        <v>41604</v>
      </c>
    </row>
    <row r="699" spans="1:1" x14ac:dyDescent="0.2">
      <c r="A699" s="59">
        <v>41605</v>
      </c>
    </row>
    <row r="700" spans="1:1" x14ac:dyDescent="0.2">
      <c r="A700" s="59">
        <v>41606</v>
      </c>
    </row>
    <row r="701" spans="1:1" x14ac:dyDescent="0.2">
      <c r="A701" s="59">
        <v>41607</v>
      </c>
    </row>
    <row r="702" spans="1:1" x14ac:dyDescent="0.2">
      <c r="A702" s="59">
        <v>41608</v>
      </c>
    </row>
    <row r="703" spans="1:1" x14ac:dyDescent="0.2">
      <c r="A703" s="59">
        <v>41609</v>
      </c>
    </row>
    <row r="704" spans="1:1" x14ac:dyDescent="0.2">
      <c r="A704" s="59">
        <v>41610</v>
      </c>
    </row>
    <row r="705" spans="1:1" x14ac:dyDescent="0.2">
      <c r="A705" s="59">
        <v>41611</v>
      </c>
    </row>
    <row r="706" spans="1:1" x14ac:dyDescent="0.2">
      <c r="A706" s="59">
        <v>41612</v>
      </c>
    </row>
    <row r="707" spans="1:1" x14ac:dyDescent="0.2">
      <c r="A707" s="59">
        <v>41613</v>
      </c>
    </row>
    <row r="708" spans="1:1" x14ac:dyDescent="0.2">
      <c r="A708" s="59">
        <v>41614</v>
      </c>
    </row>
    <row r="709" spans="1:1" x14ac:dyDescent="0.2">
      <c r="A709" s="59">
        <v>41615</v>
      </c>
    </row>
    <row r="710" spans="1:1" x14ac:dyDescent="0.2">
      <c r="A710" s="59">
        <v>41616</v>
      </c>
    </row>
    <row r="711" spans="1:1" x14ac:dyDescent="0.2">
      <c r="A711" s="59">
        <v>41617</v>
      </c>
    </row>
    <row r="712" spans="1:1" x14ac:dyDescent="0.2">
      <c r="A712" s="59">
        <v>41618</v>
      </c>
    </row>
    <row r="713" spans="1:1" x14ac:dyDescent="0.2">
      <c r="A713" s="59">
        <v>41619</v>
      </c>
    </row>
    <row r="714" spans="1:1" x14ac:dyDescent="0.2">
      <c r="A714" s="59">
        <v>41620</v>
      </c>
    </row>
    <row r="715" spans="1:1" x14ac:dyDescent="0.2">
      <c r="A715" s="59">
        <v>41621</v>
      </c>
    </row>
    <row r="716" spans="1:1" x14ac:dyDescent="0.2">
      <c r="A716" s="59">
        <v>41622</v>
      </c>
    </row>
    <row r="717" spans="1:1" x14ac:dyDescent="0.2">
      <c r="A717" s="59">
        <v>41623</v>
      </c>
    </row>
    <row r="718" spans="1:1" x14ac:dyDescent="0.2">
      <c r="A718" s="59">
        <v>41624</v>
      </c>
    </row>
    <row r="719" spans="1:1" x14ac:dyDescent="0.2">
      <c r="A719" s="59">
        <v>41625</v>
      </c>
    </row>
    <row r="720" spans="1:1" x14ac:dyDescent="0.2">
      <c r="A720" s="59">
        <v>41626</v>
      </c>
    </row>
    <row r="721" spans="1:1" x14ac:dyDescent="0.2">
      <c r="A721" s="59">
        <v>41627</v>
      </c>
    </row>
    <row r="722" spans="1:1" x14ac:dyDescent="0.2">
      <c r="A722" s="59">
        <v>41628</v>
      </c>
    </row>
    <row r="723" spans="1:1" x14ac:dyDescent="0.2">
      <c r="A723" s="59">
        <v>41629</v>
      </c>
    </row>
    <row r="724" spans="1:1" x14ac:dyDescent="0.2">
      <c r="A724" s="59">
        <v>41630</v>
      </c>
    </row>
    <row r="725" spans="1:1" x14ac:dyDescent="0.2">
      <c r="A725" s="59">
        <v>41631</v>
      </c>
    </row>
    <row r="726" spans="1:1" x14ac:dyDescent="0.2">
      <c r="A726" s="59">
        <v>41632</v>
      </c>
    </row>
    <row r="727" spans="1:1" x14ac:dyDescent="0.2">
      <c r="A727" s="59">
        <v>41633</v>
      </c>
    </row>
    <row r="728" spans="1:1" x14ac:dyDescent="0.2">
      <c r="A728" s="59">
        <v>41634</v>
      </c>
    </row>
    <row r="729" spans="1:1" x14ac:dyDescent="0.2">
      <c r="A729" s="59">
        <v>41635</v>
      </c>
    </row>
    <row r="730" spans="1:1" x14ac:dyDescent="0.2">
      <c r="A730" s="59">
        <v>41636</v>
      </c>
    </row>
    <row r="731" spans="1:1" x14ac:dyDescent="0.2">
      <c r="A731" s="59">
        <v>41637</v>
      </c>
    </row>
    <row r="732" spans="1:1" x14ac:dyDescent="0.2">
      <c r="A732" s="59">
        <v>41638</v>
      </c>
    </row>
    <row r="733" spans="1:1" x14ac:dyDescent="0.2">
      <c r="A733" s="59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topLeftCell="A5" zoomScale="80" zoomScaleSheetLayoutView="80" workbookViewId="0">
      <selection activeCell="D19" sqref="D19"/>
    </sheetView>
  </sheetViews>
  <sheetFormatPr defaultRowHeight="15" x14ac:dyDescent="0.3"/>
  <cols>
    <col min="1" max="1" width="14.28515625" style="21" bestFit="1" customWidth="1"/>
    <col min="2" max="2" width="80" style="222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66" t="s">
        <v>255</v>
      </c>
      <c r="B1" s="218"/>
      <c r="C1" s="506" t="s">
        <v>97</v>
      </c>
      <c r="D1" s="506"/>
      <c r="E1" s="105"/>
    </row>
    <row r="2" spans="1:12" s="6" customFormat="1" x14ac:dyDescent="0.3">
      <c r="A2" s="68" t="s">
        <v>128</v>
      </c>
      <c r="B2" s="218"/>
      <c r="C2" s="507" t="str">
        <f>'ფორმა N1'!L2</f>
        <v>04/10/2019-04/30/2019</v>
      </c>
      <c r="D2" s="507"/>
      <c r="E2" s="105"/>
    </row>
    <row r="3" spans="1:12" s="6" customFormat="1" x14ac:dyDescent="0.3">
      <c r="A3" s="68"/>
      <c r="B3" s="218"/>
      <c r="C3" s="67"/>
      <c r="D3" s="67"/>
      <c r="E3" s="105"/>
    </row>
    <row r="4" spans="1:12" s="2" customFormat="1" x14ac:dyDescent="0.3">
      <c r="A4" s="69" t="str">
        <f>'ფორმა N2'!A4</f>
        <v>ანგარიშვალდებული პირის დასახელება:</v>
      </c>
      <c r="B4" s="219"/>
      <c r="C4" s="68"/>
      <c r="D4" s="68"/>
      <c r="E4" s="100"/>
      <c r="L4" s="6"/>
    </row>
    <row r="5" spans="1:12" s="2" customFormat="1" x14ac:dyDescent="0.3">
      <c r="A5" s="111" t="str">
        <f>'ფორმა N1'!A5</f>
        <v>მპგ „ერთიანი ნაციონალური მოძრაობა“</v>
      </c>
      <c r="B5" s="220"/>
      <c r="C5" s="58"/>
      <c r="D5" s="58"/>
      <c r="E5" s="100"/>
    </row>
    <row r="6" spans="1:12" s="2" customFormat="1" x14ac:dyDescent="0.3">
      <c r="A6" s="69"/>
      <c r="B6" s="219"/>
      <c r="C6" s="68"/>
      <c r="D6" s="68"/>
      <c r="E6" s="100"/>
    </row>
    <row r="7" spans="1:12" s="6" customFormat="1" ht="18" x14ac:dyDescent="0.3">
      <c r="A7" s="92"/>
      <c r="B7" s="104"/>
      <c r="C7" s="70"/>
      <c r="D7" s="70"/>
      <c r="E7" s="105"/>
    </row>
    <row r="8" spans="1:12" s="6" customFormat="1" ht="30" x14ac:dyDescent="0.3">
      <c r="A8" s="98" t="s">
        <v>64</v>
      </c>
      <c r="B8" s="71" t="s">
        <v>232</v>
      </c>
      <c r="C8" s="71" t="s">
        <v>66</v>
      </c>
      <c r="D8" s="71" t="s">
        <v>67</v>
      </c>
      <c r="E8" s="105"/>
      <c r="F8" s="20"/>
    </row>
    <row r="9" spans="1:12" s="7" customFormat="1" x14ac:dyDescent="0.3">
      <c r="A9" s="205">
        <v>1</v>
      </c>
      <c r="B9" s="205" t="s">
        <v>65</v>
      </c>
      <c r="C9" s="77">
        <f>SUM(C10,C26)</f>
        <v>83674.66</v>
      </c>
      <c r="D9" s="77">
        <f>SUM(D10,D26)</f>
        <v>83674.66</v>
      </c>
      <c r="E9" s="105"/>
    </row>
    <row r="10" spans="1:12" s="7" customFormat="1" x14ac:dyDescent="0.3">
      <c r="A10" s="79">
        <v>1.1000000000000001</v>
      </c>
      <c r="B10" s="79" t="s">
        <v>69</v>
      </c>
      <c r="C10" s="77">
        <f>SUM(C11,C12,C16,C19,C25,C26)</f>
        <v>83674.66</v>
      </c>
      <c r="D10" s="77">
        <f>SUM(D11,D12,D16,D19,D24,D25)</f>
        <v>83674.66</v>
      </c>
      <c r="E10" s="105"/>
    </row>
    <row r="11" spans="1:12" s="9" customFormat="1" ht="18" x14ac:dyDescent="0.3">
      <c r="A11" s="80" t="s">
        <v>30</v>
      </c>
      <c r="B11" s="80" t="s">
        <v>68</v>
      </c>
      <c r="C11" s="8"/>
      <c r="D11" s="8"/>
      <c r="E11" s="105"/>
    </row>
    <row r="12" spans="1:12" s="10" customFormat="1" x14ac:dyDescent="0.3">
      <c r="A12" s="80" t="s">
        <v>31</v>
      </c>
      <c r="B12" s="80" t="s">
        <v>290</v>
      </c>
      <c r="C12" s="99">
        <f>SUM(C13:C15)</f>
        <v>600</v>
      </c>
      <c r="D12" s="99">
        <f>SUM(D13:D15)</f>
        <v>600</v>
      </c>
      <c r="E12" s="105"/>
    </row>
    <row r="13" spans="1:12" s="3" customFormat="1" x14ac:dyDescent="0.3">
      <c r="A13" s="89" t="s">
        <v>70</v>
      </c>
      <c r="B13" s="89" t="s">
        <v>293</v>
      </c>
      <c r="C13" s="495">
        <v>600</v>
      </c>
      <c r="D13" s="495">
        <v>600</v>
      </c>
      <c r="E13" s="105"/>
    </row>
    <row r="14" spans="1:12" s="3" customFormat="1" x14ac:dyDescent="0.3">
      <c r="A14" s="89" t="s">
        <v>437</v>
      </c>
      <c r="B14" s="89" t="s">
        <v>436</v>
      </c>
      <c r="C14" s="8"/>
      <c r="D14" s="8"/>
      <c r="E14" s="105"/>
    </row>
    <row r="15" spans="1:12" s="3" customFormat="1" x14ac:dyDescent="0.3">
      <c r="A15" s="89" t="s">
        <v>438</v>
      </c>
      <c r="B15" s="89" t="s">
        <v>86</v>
      </c>
      <c r="C15" s="8"/>
      <c r="D15" s="8"/>
      <c r="E15" s="105"/>
    </row>
    <row r="16" spans="1:12" s="3" customFormat="1" x14ac:dyDescent="0.3">
      <c r="A16" s="80" t="s">
        <v>71</v>
      </c>
      <c r="B16" s="80" t="s">
        <v>72</v>
      </c>
      <c r="C16" s="99">
        <f>SUM(C17:C18)</f>
        <v>82644</v>
      </c>
      <c r="D16" s="99">
        <f>SUM(D17:D18)</f>
        <v>82644</v>
      </c>
      <c r="E16" s="105"/>
    </row>
    <row r="17" spans="1:5" s="3" customFormat="1" x14ac:dyDescent="0.3">
      <c r="A17" s="89" t="s">
        <v>73</v>
      </c>
      <c r="B17" s="89" t="s">
        <v>75</v>
      </c>
      <c r="C17" s="8">
        <v>82644</v>
      </c>
      <c r="D17" s="8">
        <v>82644</v>
      </c>
      <c r="E17" s="105"/>
    </row>
    <row r="18" spans="1:5" s="3" customFormat="1" ht="30" x14ac:dyDescent="0.3">
      <c r="A18" s="89" t="s">
        <v>74</v>
      </c>
      <c r="B18" s="89" t="s">
        <v>98</v>
      </c>
      <c r="C18" s="8"/>
      <c r="D18" s="8"/>
      <c r="E18" s="105"/>
    </row>
    <row r="19" spans="1:5" s="3" customFormat="1" x14ac:dyDescent="0.3">
      <c r="A19" s="80" t="s">
        <v>76</v>
      </c>
      <c r="B19" s="80" t="s">
        <v>371</v>
      </c>
      <c r="C19" s="99">
        <f>SUM(C20:C23)</f>
        <v>0</v>
      </c>
      <c r="D19" s="99">
        <f>SUM(D20:D23)</f>
        <v>0</v>
      </c>
      <c r="E19" s="105"/>
    </row>
    <row r="20" spans="1:5" s="3" customFormat="1" x14ac:dyDescent="0.3">
      <c r="A20" s="89" t="s">
        <v>77</v>
      </c>
      <c r="B20" s="89" t="s">
        <v>78</v>
      </c>
      <c r="C20" s="8"/>
      <c r="D20" s="8"/>
      <c r="E20" s="105"/>
    </row>
    <row r="21" spans="1:5" s="3" customFormat="1" ht="30" x14ac:dyDescent="0.3">
      <c r="A21" s="89" t="s">
        <v>81</v>
      </c>
      <c r="B21" s="89" t="s">
        <v>79</v>
      </c>
      <c r="C21" s="8"/>
      <c r="D21" s="8"/>
      <c r="E21" s="105"/>
    </row>
    <row r="22" spans="1:5" s="3" customFormat="1" x14ac:dyDescent="0.3">
      <c r="A22" s="89" t="s">
        <v>82</v>
      </c>
      <c r="B22" s="89" t="s">
        <v>80</v>
      </c>
      <c r="C22" s="8"/>
      <c r="D22" s="8"/>
      <c r="E22" s="105"/>
    </row>
    <row r="23" spans="1:5" s="3" customFormat="1" x14ac:dyDescent="0.3">
      <c r="A23" s="89" t="s">
        <v>83</v>
      </c>
      <c r="B23" s="89" t="s">
        <v>384</v>
      </c>
      <c r="C23" s="8"/>
      <c r="D23" s="8"/>
      <c r="E23" s="105"/>
    </row>
    <row r="24" spans="1:5" s="3" customFormat="1" x14ac:dyDescent="0.3">
      <c r="A24" s="80" t="s">
        <v>84</v>
      </c>
      <c r="B24" s="80" t="s">
        <v>385</v>
      </c>
      <c r="C24" s="439"/>
      <c r="D24" s="8"/>
      <c r="E24" s="105"/>
    </row>
    <row r="25" spans="1:5" s="3" customFormat="1" x14ac:dyDescent="0.3">
      <c r="A25" s="80" t="s">
        <v>234</v>
      </c>
      <c r="B25" s="80" t="s">
        <v>391</v>
      </c>
      <c r="C25" s="8">
        <v>430.66</v>
      </c>
      <c r="D25" s="8">
        <v>430.66</v>
      </c>
      <c r="E25" s="105"/>
    </row>
    <row r="26" spans="1:5" x14ac:dyDescent="0.3">
      <c r="A26" s="79">
        <v>1.2</v>
      </c>
      <c r="B26" s="79" t="s">
        <v>85</v>
      </c>
      <c r="C26" s="77">
        <f>SUM(C27,C35)</f>
        <v>0</v>
      </c>
      <c r="D26" s="77">
        <f>SUM(D27,D35)</f>
        <v>0</v>
      </c>
      <c r="E26" s="105"/>
    </row>
    <row r="27" spans="1:5" x14ac:dyDescent="0.3">
      <c r="A27" s="80" t="s">
        <v>32</v>
      </c>
      <c r="B27" s="80" t="s">
        <v>293</v>
      </c>
      <c r="C27" s="99">
        <f>SUM(C28:C30)</f>
        <v>0</v>
      </c>
      <c r="D27" s="99">
        <f>SUM(D28:D30)</f>
        <v>0</v>
      </c>
      <c r="E27" s="105"/>
    </row>
    <row r="28" spans="1:5" x14ac:dyDescent="0.3">
      <c r="A28" s="213" t="s">
        <v>87</v>
      </c>
      <c r="B28" s="213" t="s">
        <v>291</v>
      </c>
      <c r="C28" s="8"/>
      <c r="D28" s="8"/>
      <c r="E28" s="105"/>
    </row>
    <row r="29" spans="1:5" x14ac:dyDescent="0.3">
      <c r="A29" s="213" t="s">
        <v>88</v>
      </c>
      <c r="B29" s="213" t="s">
        <v>294</v>
      </c>
      <c r="C29" s="8"/>
      <c r="D29" s="8"/>
      <c r="E29" s="105"/>
    </row>
    <row r="30" spans="1:5" x14ac:dyDescent="0.3">
      <c r="A30" s="213" t="s">
        <v>393</v>
      </c>
      <c r="B30" s="213" t="s">
        <v>292</v>
      </c>
      <c r="C30" s="8"/>
      <c r="D30" s="8"/>
      <c r="E30" s="105"/>
    </row>
    <row r="31" spans="1:5" x14ac:dyDescent="0.3">
      <c r="A31" s="80" t="s">
        <v>33</v>
      </c>
      <c r="B31" s="80" t="s">
        <v>436</v>
      </c>
      <c r="C31" s="99">
        <f>SUM(C32:C34)</f>
        <v>0</v>
      </c>
      <c r="D31" s="99">
        <f>SUM(D32:D34)</f>
        <v>0</v>
      </c>
      <c r="E31" s="105"/>
    </row>
    <row r="32" spans="1:5" x14ac:dyDescent="0.3">
      <c r="A32" s="213" t="s">
        <v>12</v>
      </c>
      <c r="B32" s="213" t="s">
        <v>439</v>
      </c>
      <c r="C32" s="8"/>
      <c r="D32" s="8"/>
      <c r="E32" s="105"/>
    </row>
    <row r="33" spans="1:9" x14ac:dyDescent="0.3">
      <c r="A33" s="213" t="s">
        <v>13</v>
      </c>
      <c r="B33" s="213" t="s">
        <v>440</v>
      </c>
      <c r="C33" s="8"/>
      <c r="D33" s="8"/>
      <c r="E33" s="105"/>
    </row>
    <row r="34" spans="1:9" x14ac:dyDescent="0.3">
      <c r="A34" s="213" t="s">
        <v>264</v>
      </c>
      <c r="B34" s="213" t="s">
        <v>441</v>
      </c>
      <c r="C34" s="8"/>
      <c r="D34" s="8"/>
      <c r="E34" s="105"/>
    </row>
    <row r="35" spans="1:9" s="23" customFormat="1" x14ac:dyDescent="0.3">
      <c r="A35" s="80" t="s">
        <v>34</v>
      </c>
      <c r="B35" s="226" t="s">
        <v>390</v>
      </c>
      <c r="C35" s="8"/>
      <c r="D35" s="8"/>
    </row>
    <row r="36" spans="1:9" s="2" customFormat="1" x14ac:dyDescent="0.3">
      <c r="A36" s="1"/>
      <c r="B36" s="221"/>
      <c r="E36" s="5"/>
    </row>
    <row r="37" spans="1:9" s="2" customFormat="1" x14ac:dyDescent="0.3">
      <c r="B37" s="221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5" t="s">
        <v>96</v>
      </c>
      <c r="B40" s="221"/>
      <c r="E40" s="5"/>
    </row>
    <row r="41" spans="1:9" s="2" customFormat="1" x14ac:dyDescent="0.3">
      <c r="B41" s="221"/>
      <c r="E41"/>
      <c r="F41"/>
      <c r="G41"/>
      <c r="H41"/>
      <c r="I41"/>
    </row>
    <row r="42" spans="1:9" s="2" customFormat="1" x14ac:dyDescent="0.3">
      <c r="B42" s="221"/>
      <c r="D42" s="12"/>
      <c r="E42"/>
      <c r="F42"/>
      <c r="G42"/>
      <c r="H42"/>
      <c r="I42"/>
    </row>
    <row r="43" spans="1:9" s="2" customFormat="1" x14ac:dyDescent="0.3">
      <c r="A43"/>
      <c r="B43" s="223" t="s">
        <v>388</v>
      </c>
      <c r="D43" s="12"/>
      <c r="E43"/>
      <c r="F43"/>
      <c r="G43"/>
      <c r="H43"/>
      <c r="I43"/>
    </row>
    <row r="44" spans="1:9" s="2" customFormat="1" x14ac:dyDescent="0.3">
      <c r="A44"/>
      <c r="B44" s="221" t="s">
        <v>253</v>
      </c>
      <c r="D44" s="12"/>
      <c r="E44"/>
      <c r="F44"/>
      <c r="G44"/>
      <c r="H44"/>
      <c r="I44"/>
    </row>
    <row r="45" spans="1:9" customFormat="1" ht="12.75" x14ac:dyDescent="0.2">
      <c r="B45" s="224" t="s">
        <v>127</v>
      </c>
    </row>
    <row r="46" spans="1:9" customFormat="1" ht="12.75" x14ac:dyDescent="0.2">
      <c r="B46" s="225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topLeftCell="A67" zoomScale="80" zoomScaleSheetLayoutView="80" workbookViewId="0"/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7" s="6" customFormat="1" x14ac:dyDescent="0.3">
      <c r="A1" s="66" t="s">
        <v>453</v>
      </c>
      <c r="B1" s="202"/>
      <c r="C1" s="506" t="s">
        <v>97</v>
      </c>
      <c r="D1" s="506"/>
      <c r="E1" s="83"/>
    </row>
    <row r="2" spans="1:7" s="6" customFormat="1" x14ac:dyDescent="0.3">
      <c r="A2" s="365" t="s">
        <v>454</v>
      </c>
      <c r="B2" s="202"/>
      <c r="C2" s="505" t="str">
        <f>'ფორმა N1'!L2</f>
        <v>04/10/2019-04/30/2019</v>
      </c>
      <c r="D2" s="505"/>
      <c r="E2" s="83"/>
    </row>
    <row r="3" spans="1:7" s="6" customFormat="1" x14ac:dyDescent="0.3">
      <c r="A3" s="365" t="s">
        <v>452</v>
      </c>
      <c r="B3" s="202"/>
      <c r="C3" s="203"/>
      <c r="D3" s="203"/>
      <c r="E3" s="83"/>
    </row>
    <row r="4" spans="1:7" s="6" customFormat="1" x14ac:dyDescent="0.3">
      <c r="A4" s="68" t="s">
        <v>128</v>
      </c>
      <c r="B4" s="202"/>
      <c r="C4" s="203"/>
      <c r="D4" s="203"/>
      <c r="E4" s="83"/>
    </row>
    <row r="5" spans="1:7" s="6" customFormat="1" x14ac:dyDescent="0.3">
      <c r="A5" s="68"/>
      <c r="B5" s="202"/>
      <c r="C5" s="203"/>
      <c r="D5" s="203"/>
      <c r="E5" s="83"/>
    </row>
    <row r="6" spans="1:7" x14ac:dyDescent="0.3">
      <c r="A6" s="69" t="str">
        <f>'[1]ფორმა N2'!A4</f>
        <v>ანგარიშვალდებული პირის დასახელება:</v>
      </c>
      <c r="B6" s="69"/>
      <c r="C6" s="68"/>
      <c r="D6" s="68"/>
      <c r="E6" s="84"/>
    </row>
    <row r="7" spans="1:7" x14ac:dyDescent="0.3">
      <c r="A7" s="204" t="str">
        <f>'ფორმა N1'!A5</f>
        <v>მპგ „ერთიანი ნაციონალური მოძრაობა“</v>
      </c>
      <c r="B7" s="72"/>
      <c r="C7" s="73"/>
      <c r="D7" s="73"/>
      <c r="E7" s="84"/>
    </row>
    <row r="8" spans="1:7" x14ac:dyDescent="0.3">
      <c r="A8" s="69"/>
      <c r="B8" s="69"/>
      <c r="C8" s="68"/>
      <c r="D8" s="68"/>
      <c r="E8" s="84"/>
    </row>
    <row r="9" spans="1:7" s="6" customFormat="1" x14ac:dyDescent="0.3">
      <c r="A9" s="202"/>
      <c r="B9" s="202"/>
      <c r="C9" s="70"/>
      <c r="D9" s="70"/>
      <c r="E9" s="83"/>
    </row>
    <row r="10" spans="1:7" s="6" customFormat="1" ht="30" x14ac:dyDescent="0.3">
      <c r="A10" s="81" t="s">
        <v>64</v>
      </c>
      <c r="B10" s="82" t="s">
        <v>11</v>
      </c>
      <c r="C10" s="71" t="s">
        <v>10</v>
      </c>
      <c r="D10" s="71" t="s">
        <v>9</v>
      </c>
      <c r="E10" s="83"/>
    </row>
    <row r="11" spans="1:7" s="7" customFormat="1" x14ac:dyDescent="0.2">
      <c r="A11" s="205">
        <v>1</v>
      </c>
      <c r="B11" s="205" t="s">
        <v>57</v>
      </c>
      <c r="C11" s="74">
        <f>SUM(C12,C16,C56,C59,C60,C61,C79)</f>
        <v>0</v>
      </c>
      <c r="D11" s="74">
        <f>SUM(D12,D16,D56,D59,D60,D61,D67,D75,D76)</f>
        <v>0</v>
      </c>
      <c r="E11" s="206"/>
      <c r="G11" s="405"/>
    </row>
    <row r="12" spans="1:7" s="9" customFormat="1" ht="18" x14ac:dyDescent="0.2">
      <c r="A12" s="79">
        <v>1.1000000000000001</v>
      </c>
      <c r="B12" s="79" t="s">
        <v>58</v>
      </c>
      <c r="C12" s="75">
        <f>SUM(C13:C14)</f>
        <v>0</v>
      </c>
      <c r="D12" s="75">
        <f>SUM(D13:D14)</f>
        <v>0</v>
      </c>
      <c r="E12" s="85"/>
    </row>
    <row r="13" spans="1:7" s="10" customFormat="1" x14ac:dyDescent="0.2">
      <c r="A13" s="80" t="s">
        <v>30</v>
      </c>
      <c r="B13" s="80" t="s">
        <v>59</v>
      </c>
      <c r="C13" s="4"/>
      <c r="D13" s="4"/>
      <c r="E13" s="86"/>
    </row>
    <row r="14" spans="1:7" s="3" customFormat="1" x14ac:dyDescent="0.2">
      <c r="A14" s="80" t="s">
        <v>31</v>
      </c>
      <c r="B14" s="80" t="s">
        <v>0</v>
      </c>
      <c r="C14" s="4"/>
      <c r="D14" s="4"/>
      <c r="E14" s="87"/>
    </row>
    <row r="15" spans="1:7" s="3" customFormat="1" x14ac:dyDescent="0.3">
      <c r="A15" s="366" t="s">
        <v>455</v>
      </c>
      <c r="B15" s="367" t="s">
        <v>456</v>
      </c>
      <c r="C15" s="4"/>
      <c r="D15" s="4"/>
      <c r="E15" s="87"/>
    </row>
    <row r="16" spans="1:7" s="7" customFormat="1" x14ac:dyDescent="0.2">
      <c r="A16" s="79">
        <v>1.2</v>
      </c>
      <c r="B16" s="79" t="s">
        <v>60</v>
      </c>
      <c r="C16" s="76">
        <f>SUM(C17,C20,C32,C33,C34,C35,C38,C39,C46:C50,C54,C55)</f>
        <v>0</v>
      </c>
      <c r="D16" s="76">
        <f>SUM(D17,D20,D32,D33,D34,D35,D38,D39,D46:D50,D54,D55)</f>
        <v>0</v>
      </c>
      <c r="E16" s="206"/>
    </row>
    <row r="17" spans="1:6" s="3" customFormat="1" x14ac:dyDescent="0.2">
      <c r="A17" s="80" t="s">
        <v>32</v>
      </c>
      <c r="B17" s="80" t="s">
        <v>1</v>
      </c>
      <c r="C17" s="75">
        <f>SUM(C18:C19)</f>
        <v>0</v>
      </c>
      <c r="D17" s="75">
        <f>SUM(D18:D19)</f>
        <v>0</v>
      </c>
      <c r="E17" s="87"/>
    </row>
    <row r="18" spans="1:6" s="3" customFormat="1" x14ac:dyDescent="0.2">
      <c r="A18" s="89" t="s">
        <v>87</v>
      </c>
      <c r="B18" s="89" t="s">
        <v>61</v>
      </c>
      <c r="C18" s="4"/>
      <c r="D18" s="207"/>
      <c r="E18" s="87"/>
    </row>
    <row r="19" spans="1:6" s="3" customFormat="1" x14ac:dyDescent="0.2">
      <c r="A19" s="89" t="s">
        <v>88</v>
      </c>
      <c r="B19" s="89" t="s">
        <v>62</v>
      </c>
      <c r="C19" s="4"/>
      <c r="D19" s="207"/>
      <c r="E19" s="87"/>
    </row>
    <row r="20" spans="1:6" s="3" customFormat="1" x14ac:dyDescent="0.2">
      <c r="A20" s="80" t="s">
        <v>33</v>
      </c>
      <c r="B20" s="80" t="s">
        <v>2</v>
      </c>
      <c r="C20" s="75">
        <f>SUM(C21:C26,C31)</f>
        <v>0</v>
      </c>
      <c r="D20" s="75">
        <f>SUM(D21:D26,D31)</f>
        <v>0</v>
      </c>
      <c r="E20" s="208"/>
      <c r="F20" s="209"/>
    </row>
    <row r="21" spans="1:6" s="212" customFormat="1" ht="30" x14ac:dyDescent="0.2">
      <c r="A21" s="89" t="s">
        <v>12</v>
      </c>
      <c r="B21" s="89" t="s">
        <v>233</v>
      </c>
      <c r="C21" s="210"/>
      <c r="D21" s="37"/>
      <c r="E21" s="211"/>
    </row>
    <row r="22" spans="1:6" s="212" customFormat="1" x14ac:dyDescent="0.2">
      <c r="A22" s="89" t="s">
        <v>13</v>
      </c>
      <c r="B22" s="89" t="s">
        <v>14</v>
      </c>
      <c r="C22" s="210"/>
      <c r="D22" s="38"/>
      <c r="E22" s="211"/>
    </row>
    <row r="23" spans="1:6" s="212" customFormat="1" ht="30" x14ac:dyDescent="0.3">
      <c r="A23" s="89" t="s">
        <v>264</v>
      </c>
      <c r="B23" s="89" t="s">
        <v>22</v>
      </c>
      <c r="C23" s="402"/>
      <c r="D23" s="403"/>
      <c r="E23" s="211"/>
    </row>
    <row r="24" spans="1:6" s="212" customFormat="1" ht="16.5" customHeight="1" x14ac:dyDescent="0.2">
      <c r="A24" s="89" t="s">
        <v>265</v>
      </c>
      <c r="B24" s="89" t="s">
        <v>15</v>
      </c>
      <c r="C24" s="210"/>
      <c r="D24" s="39"/>
      <c r="E24" s="211"/>
    </row>
    <row r="25" spans="1:6" s="212" customFormat="1" ht="16.5" customHeight="1" x14ac:dyDescent="0.2">
      <c r="A25" s="89" t="s">
        <v>266</v>
      </c>
      <c r="B25" s="89" t="s">
        <v>16</v>
      </c>
      <c r="C25" s="210"/>
      <c r="D25" s="39"/>
      <c r="E25" s="211"/>
    </row>
    <row r="26" spans="1:6" s="212" customFormat="1" ht="16.5" customHeight="1" x14ac:dyDescent="0.2">
      <c r="A26" s="89" t="s">
        <v>267</v>
      </c>
      <c r="B26" s="89" t="s">
        <v>17</v>
      </c>
      <c r="C26" s="75">
        <f>SUM(C27:C30)</f>
        <v>0</v>
      </c>
      <c r="D26" s="75">
        <f>SUM(D27:D30)</f>
        <v>0</v>
      </c>
      <c r="E26" s="211"/>
    </row>
    <row r="27" spans="1:6" s="212" customFormat="1" ht="16.5" customHeight="1" x14ac:dyDescent="0.2">
      <c r="A27" s="213" t="s">
        <v>268</v>
      </c>
      <c r="B27" s="213" t="s">
        <v>18</v>
      </c>
      <c r="C27" s="210"/>
      <c r="D27" s="39"/>
      <c r="E27" s="211"/>
    </row>
    <row r="28" spans="1:6" s="212" customFormat="1" ht="16.5" customHeight="1" x14ac:dyDescent="0.2">
      <c r="A28" s="213" t="s">
        <v>269</v>
      </c>
      <c r="B28" s="213" t="s">
        <v>19</v>
      </c>
      <c r="C28" s="36"/>
      <c r="D28" s="39"/>
      <c r="E28" s="211"/>
    </row>
    <row r="29" spans="1:6" s="212" customFormat="1" ht="16.5" customHeight="1" x14ac:dyDescent="0.2">
      <c r="A29" s="213" t="s">
        <v>270</v>
      </c>
      <c r="B29" s="213" t="s">
        <v>20</v>
      </c>
      <c r="C29" s="210"/>
      <c r="D29" s="39"/>
      <c r="E29" s="211"/>
    </row>
    <row r="30" spans="1:6" s="212" customFormat="1" ht="16.5" customHeight="1" x14ac:dyDescent="0.2">
      <c r="A30" s="213" t="s">
        <v>271</v>
      </c>
      <c r="B30" s="213" t="s">
        <v>23</v>
      </c>
      <c r="C30" s="210"/>
      <c r="D30" s="40"/>
      <c r="E30" s="211"/>
    </row>
    <row r="31" spans="1:6" s="212" customFormat="1" ht="16.5" customHeight="1" x14ac:dyDescent="0.2">
      <c r="A31" s="89" t="s">
        <v>272</v>
      </c>
      <c r="B31" s="89" t="s">
        <v>21</v>
      </c>
      <c r="C31" s="210"/>
      <c r="D31" s="40"/>
      <c r="E31" s="211"/>
    </row>
    <row r="32" spans="1:6" s="3" customFormat="1" ht="16.5" customHeight="1" x14ac:dyDescent="0.2">
      <c r="A32" s="80" t="s">
        <v>34</v>
      </c>
      <c r="B32" s="80" t="s">
        <v>3</v>
      </c>
      <c r="C32" s="4"/>
      <c r="D32" s="207"/>
      <c r="E32" s="208"/>
    </row>
    <row r="33" spans="1:5" s="3" customFormat="1" ht="16.5" customHeight="1" x14ac:dyDescent="0.2">
      <c r="A33" s="80" t="s">
        <v>35</v>
      </c>
      <c r="B33" s="80" t="s">
        <v>4</v>
      </c>
      <c r="C33" s="4"/>
      <c r="D33" s="207"/>
      <c r="E33" s="87"/>
    </row>
    <row r="34" spans="1:5" s="3" customFormat="1" ht="16.5" customHeight="1" x14ac:dyDescent="0.2">
      <c r="A34" s="80" t="s">
        <v>36</v>
      </c>
      <c r="B34" s="80" t="s">
        <v>5</v>
      </c>
      <c r="C34" s="4"/>
      <c r="D34" s="207"/>
      <c r="E34" s="87"/>
    </row>
    <row r="35" spans="1:5" s="3" customFormat="1" x14ac:dyDescent="0.2">
      <c r="A35" s="80" t="s">
        <v>37</v>
      </c>
      <c r="B35" s="80" t="s">
        <v>63</v>
      </c>
      <c r="C35" s="75">
        <f>SUM(C36:C37)</f>
        <v>0</v>
      </c>
      <c r="D35" s="75">
        <f>SUM(D36:D37)</f>
        <v>0</v>
      </c>
      <c r="E35" s="87"/>
    </row>
    <row r="36" spans="1:5" s="3" customFormat="1" ht="16.5" customHeight="1" x14ac:dyDescent="0.2">
      <c r="A36" s="89" t="s">
        <v>273</v>
      </c>
      <c r="B36" s="89" t="s">
        <v>56</v>
      </c>
      <c r="C36" s="4"/>
      <c r="D36" s="207"/>
      <c r="E36" s="87"/>
    </row>
    <row r="37" spans="1:5" s="3" customFormat="1" ht="16.5" customHeight="1" x14ac:dyDescent="0.2">
      <c r="A37" s="89" t="s">
        <v>274</v>
      </c>
      <c r="B37" s="89" t="s">
        <v>55</v>
      </c>
      <c r="C37" s="4"/>
      <c r="D37" s="207"/>
      <c r="E37" s="87"/>
    </row>
    <row r="38" spans="1:5" s="3" customFormat="1" ht="16.5" customHeight="1" x14ac:dyDescent="0.2">
      <c r="A38" s="80" t="s">
        <v>38</v>
      </c>
      <c r="B38" s="80" t="s">
        <v>49</v>
      </c>
      <c r="C38" s="4"/>
      <c r="D38" s="4"/>
      <c r="E38" s="87"/>
    </row>
    <row r="39" spans="1:5" s="3" customFormat="1" ht="16.5" customHeight="1" x14ac:dyDescent="0.2">
      <c r="A39" s="80" t="s">
        <v>39</v>
      </c>
      <c r="B39" s="80" t="s">
        <v>363</v>
      </c>
      <c r="C39" s="75">
        <f>SUM(C40:C45)</f>
        <v>0</v>
      </c>
      <c r="D39" s="75">
        <f>SUM(D40:D45)</f>
        <v>0</v>
      </c>
      <c r="E39" s="87"/>
    </row>
    <row r="40" spans="1:5" s="3" customFormat="1" ht="16.5" customHeight="1" x14ac:dyDescent="0.2">
      <c r="A40" s="17" t="s">
        <v>323</v>
      </c>
      <c r="B40" s="17" t="s">
        <v>327</v>
      </c>
      <c r="C40" s="4"/>
      <c r="D40" s="207"/>
      <c r="E40" s="87"/>
    </row>
    <row r="41" spans="1:5" s="3" customFormat="1" ht="16.5" customHeight="1" x14ac:dyDescent="0.2">
      <c r="A41" s="17" t="s">
        <v>324</v>
      </c>
      <c r="B41" s="17" t="s">
        <v>328</v>
      </c>
      <c r="C41" s="4"/>
      <c r="D41" s="207"/>
      <c r="E41" s="87"/>
    </row>
    <row r="42" spans="1:5" s="3" customFormat="1" ht="16.5" customHeight="1" x14ac:dyDescent="0.2">
      <c r="A42" s="17" t="s">
        <v>325</v>
      </c>
      <c r="B42" s="17" t="s">
        <v>331</v>
      </c>
      <c r="C42" s="4"/>
      <c r="D42" s="207"/>
      <c r="E42" s="87"/>
    </row>
    <row r="43" spans="1:5" s="3" customFormat="1" ht="16.5" customHeight="1" x14ac:dyDescent="0.2">
      <c r="A43" s="17" t="s">
        <v>330</v>
      </c>
      <c r="B43" s="17" t="s">
        <v>332</v>
      </c>
      <c r="C43" s="4"/>
      <c r="D43" s="207"/>
      <c r="E43" s="87"/>
    </row>
    <row r="44" spans="1:5" s="3" customFormat="1" ht="16.5" customHeight="1" x14ac:dyDescent="0.2">
      <c r="A44" s="17" t="s">
        <v>333</v>
      </c>
      <c r="B44" s="17" t="s">
        <v>429</v>
      </c>
      <c r="C44" s="4"/>
      <c r="D44" s="207"/>
      <c r="E44" s="87"/>
    </row>
    <row r="45" spans="1:5" s="3" customFormat="1" ht="16.5" customHeight="1" x14ac:dyDescent="0.2">
      <c r="A45" s="17" t="s">
        <v>430</v>
      </c>
      <c r="B45" s="17" t="s">
        <v>329</v>
      </c>
      <c r="C45" s="4"/>
      <c r="D45" s="207"/>
      <c r="E45" s="87"/>
    </row>
    <row r="46" spans="1:5" s="3" customFormat="1" ht="30" x14ac:dyDescent="0.2">
      <c r="A46" s="80" t="s">
        <v>40</v>
      </c>
      <c r="B46" s="80" t="s">
        <v>28</v>
      </c>
      <c r="C46" s="4"/>
      <c r="D46" s="207"/>
      <c r="E46" s="87"/>
    </row>
    <row r="47" spans="1:5" s="3" customFormat="1" ht="16.5" customHeight="1" x14ac:dyDescent="0.2">
      <c r="A47" s="80" t="s">
        <v>41</v>
      </c>
      <c r="B47" s="80" t="s">
        <v>24</v>
      </c>
      <c r="C47" s="4"/>
      <c r="D47" s="207"/>
      <c r="E47" s="87"/>
    </row>
    <row r="48" spans="1:5" s="3" customFormat="1" ht="16.5" customHeight="1" x14ac:dyDescent="0.2">
      <c r="A48" s="80" t="s">
        <v>42</v>
      </c>
      <c r="B48" s="80" t="s">
        <v>25</v>
      </c>
      <c r="C48" s="4"/>
      <c r="D48" s="207"/>
      <c r="E48" s="87"/>
    </row>
    <row r="49" spans="1:6" s="3" customFormat="1" ht="16.5" customHeight="1" x14ac:dyDescent="0.2">
      <c r="A49" s="80" t="s">
        <v>43</v>
      </c>
      <c r="B49" s="80" t="s">
        <v>26</v>
      </c>
      <c r="C49" s="4"/>
      <c r="D49" s="207"/>
      <c r="E49" s="87"/>
    </row>
    <row r="50" spans="1:6" s="3" customFormat="1" ht="16.5" customHeight="1" x14ac:dyDescent="0.2">
      <c r="A50" s="80" t="s">
        <v>44</v>
      </c>
      <c r="B50" s="80" t="s">
        <v>364</v>
      </c>
      <c r="C50" s="75">
        <f>SUM(C51:C53)</f>
        <v>0</v>
      </c>
      <c r="D50" s="75">
        <f>SUM(D51:D53)</f>
        <v>0</v>
      </c>
      <c r="E50" s="87"/>
    </row>
    <row r="51" spans="1:6" s="3" customFormat="1" ht="16.5" customHeight="1" x14ac:dyDescent="0.2">
      <c r="A51" s="89" t="s">
        <v>338</v>
      </c>
      <c r="B51" s="89" t="s">
        <v>341</v>
      </c>
      <c r="C51" s="4"/>
      <c r="D51" s="207"/>
      <c r="E51" s="87"/>
    </row>
    <row r="52" spans="1:6" s="3" customFormat="1" ht="16.5" customHeight="1" x14ac:dyDescent="0.2">
      <c r="A52" s="89" t="s">
        <v>339</v>
      </c>
      <c r="B52" s="89" t="s">
        <v>340</v>
      </c>
      <c r="C52" s="4"/>
      <c r="D52" s="207"/>
      <c r="E52" s="87"/>
    </row>
    <row r="53" spans="1:6" s="3" customFormat="1" ht="16.5" customHeight="1" x14ac:dyDescent="0.2">
      <c r="A53" s="89" t="s">
        <v>342</v>
      </c>
      <c r="B53" s="89" t="s">
        <v>343</v>
      </c>
      <c r="C53" s="4"/>
      <c r="D53" s="207"/>
      <c r="E53" s="87"/>
    </row>
    <row r="54" spans="1:6" s="3" customFormat="1" x14ac:dyDescent="0.2">
      <c r="A54" s="80" t="s">
        <v>45</v>
      </c>
      <c r="B54" s="80" t="s">
        <v>29</v>
      </c>
      <c r="C54" s="4"/>
      <c r="D54" s="207"/>
      <c r="E54" s="87"/>
    </row>
    <row r="55" spans="1:6" s="3" customFormat="1" ht="16.5" customHeight="1" x14ac:dyDescent="0.2">
      <c r="A55" s="80" t="s">
        <v>46</v>
      </c>
      <c r="B55" s="80" t="s">
        <v>6</v>
      </c>
      <c r="C55" s="4"/>
      <c r="D55" s="4"/>
      <c r="E55" s="208"/>
      <c r="F55" s="209"/>
    </row>
    <row r="56" spans="1:6" s="3" customFormat="1" ht="30" x14ac:dyDescent="0.2">
      <c r="A56" s="79">
        <v>1.3</v>
      </c>
      <c r="B56" s="79" t="s">
        <v>368</v>
      </c>
      <c r="C56" s="76">
        <f>SUM(C57:C58)</f>
        <v>0</v>
      </c>
      <c r="D56" s="76">
        <f>SUM(D57:D58)</f>
        <v>0</v>
      </c>
      <c r="E56" s="208"/>
      <c r="F56" s="209"/>
    </row>
    <row r="57" spans="1:6" s="3" customFormat="1" ht="30" x14ac:dyDescent="0.2">
      <c r="A57" s="80" t="s">
        <v>50</v>
      </c>
      <c r="B57" s="80" t="s">
        <v>48</v>
      </c>
      <c r="C57" s="4"/>
      <c r="D57" s="207"/>
      <c r="E57" s="208"/>
      <c r="F57" s="209"/>
    </row>
    <row r="58" spans="1:6" s="3" customFormat="1" ht="16.5" customHeight="1" x14ac:dyDescent="0.2">
      <c r="A58" s="80" t="s">
        <v>51</v>
      </c>
      <c r="B58" s="80" t="s">
        <v>47</v>
      </c>
      <c r="C58" s="4"/>
      <c r="D58" s="207"/>
      <c r="E58" s="208"/>
      <c r="F58" s="209"/>
    </row>
    <row r="59" spans="1:6" s="3" customFormat="1" x14ac:dyDescent="0.2">
      <c r="A59" s="79">
        <v>1.4</v>
      </c>
      <c r="B59" s="79" t="s">
        <v>370</v>
      </c>
      <c r="C59" s="4"/>
      <c r="D59" s="207"/>
      <c r="E59" s="208"/>
      <c r="F59" s="209"/>
    </row>
    <row r="60" spans="1:6" s="212" customFormat="1" x14ac:dyDescent="0.2">
      <c r="A60" s="79">
        <v>1.5</v>
      </c>
      <c r="B60" s="79" t="s">
        <v>7</v>
      </c>
      <c r="C60" s="210"/>
      <c r="D60" s="39"/>
      <c r="E60" s="211"/>
    </row>
    <row r="61" spans="1:6" s="212" customFormat="1" x14ac:dyDescent="0.3">
      <c r="A61" s="79">
        <v>1.6</v>
      </c>
      <c r="B61" s="44" t="s">
        <v>8</v>
      </c>
      <c r="C61" s="77">
        <f>SUM(C62:C66)</f>
        <v>0</v>
      </c>
      <c r="D61" s="78">
        <f>SUM(D62:D66)</f>
        <v>0</v>
      </c>
      <c r="E61" s="211"/>
    </row>
    <row r="62" spans="1:6" s="212" customFormat="1" x14ac:dyDescent="0.3">
      <c r="A62" s="80" t="s">
        <v>280</v>
      </c>
      <c r="B62" s="45" t="s">
        <v>52</v>
      </c>
      <c r="C62" s="402"/>
      <c r="D62" s="403"/>
      <c r="E62" s="211"/>
    </row>
    <row r="63" spans="1:6" s="212" customFormat="1" ht="30" x14ac:dyDescent="0.2">
      <c r="A63" s="80" t="s">
        <v>281</v>
      </c>
      <c r="B63" s="45" t="s">
        <v>54</v>
      </c>
      <c r="C63" s="210"/>
      <c r="D63" s="39"/>
      <c r="E63" s="211"/>
    </row>
    <row r="64" spans="1:6" s="212" customFormat="1" x14ac:dyDescent="0.2">
      <c r="A64" s="80" t="s">
        <v>282</v>
      </c>
      <c r="B64" s="45" t="s">
        <v>53</v>
      </c>
      <c r="C64" s="39"/>
      <c r="D64" s="39"/>
      <c r="E64" s="211"/>
    </row>
    <row r="65" spans="1:5" s="212" customFormat="1" x14ac:dyDescent="0.2">
      <c r="A65" s="80" t="s">
        <v>283</v>
      </c>
      <c r="B65" s="45" t="s">
        <v>27</v>
      </c>
      <c r="C65" s="210"/>
      <c r="D65" s="404"/>
      <c r="E65" s="211"/>
    </row>
    <row r="66" spans="1:5" s="212" customFormat="1" x14ac:dyDescent="0.2">
      <c r="A66" s="80" t="s">
        <v>309</v>
      </c>
      <c r="B66" s="45" t="s">
        <v>310</v>
      </c>
      <c r="C66" s="210"/>
      <c r="D66" s="39"/>
      <c r="E66" s="211"/>
    </row>
    <row r="67" spans="1:5" x14ac:dyDescent="0.3">
      <c r="A67" s="205">
        <v>2</v>
      </c>
      <c r="B67" s="205" t="s">
        <v>365</v>
      </c>
      <c r="C67" s="214"/>
      <c r="D67" s="77">
        <f>SUM(D68:D74)</f>
        <v>0</v>
      </c>
      <c r="E67" s="88"/>
    </row>
    <row r="68" spans="1:5" x14ac:dyDescent="0.3">
      <c r="A68" s="90">
        <v>2.1</v>
      </c>
      <c r="B68" s="215" t="s">
        <v>89</v>
      </c>
      <c r="C68" s="216"/>
      <c r="D68" s="22"/>
      <c r="E68" s="88"/>
    </row>
    <row r="69" spans="1:5" x14ac:dyDescent="0.3">
      <c r="A69" s="90">
        <v>2.2000000000000002</v>
      </c>
      <c r="B69" s="215" t="s">
        <v>366</v>
      </c>
      <c r="C69" s="216"/>
      <c r="D69" s="22"/>
      <c r="E69" s="88"/>
    </row>
    <row r="70" spans="1:5" x14ac:dyDescent="0.3">
      <c r="A70" s="90">
        <v>2.2999999999999998</v>
      </c>
      <c r="B70" s="215" t="s">
        <v>93</v>
      </c>
      <c r="C70" s="216"/>
      <c r="D70" s="22"/>
      <c r="E70" s="88"/>
    </row>
    <row r="71" spans="1:5" x14ac:dyDescent="0.3">
      <c r="A71" s="90">
        <v>2.4</v>
      </c>
      <c r="B71" s="215" t="s">
        <v>92</v>
      </c>
      <c r="C71" s="216"/>
      <c r="D71" s="22"/>
      <c r="E71" s="88"/>
    </row>
    <row r="72" spans="1:5" x14ac:dyDescent="0.3">
      <c r="A72" s="90">
        <v>2.5</v>
      </c>
      <c r="B72" s="215" t="s">
        <v>367</v>
      </c>
      <c r="C72" s="216"/>
      <c r="D72" s="22"/>
      <c r="E72" s="88"/>
    </row>
    <row r="73" spans="1:5" x14ac:dyDescent="0.3">
      <c r="A73" s="90">
        <v>2.6</v>
      </c>
      <c r="B73" s="215" t="s">
        <v>90</v>
      </c>
      <c r="C73" s="216"/>
      <c r="D73" s="22"/>
      <c r="E73" s="88"/>
    </row>
    <row r="74" spans="1:5" x14ac:dyDescent="0.3">
      <c r="A74" s="90">
        <v>2.7</v>
      </c>
      <c r="B74" s="215" t="s">
        <v>91</v>
      </c>
      <c r="C74" s="217"/>
      <c r="D74" s="22"/>
      <c r="E74" s="88"/>
    </row>
    <row r="75" spans="1:5" x14ac:dyDescent="0.3">
      <c r="A75" s="205">
        <v>3</v>
      </c>
      <c r="B75" s="205" t="s">
        <v>389</v>
      </c>
      <c r="C75" s="77"/>
      <c r="D75" s="22"/>
      <c r="E75" s="88"/>
    </row>
    <row r="76" spans="1:5" x14ac:dyDescent="0.3">
      <c r="A76" s="205">
        <v>4</v>
      </c>
      <c r="B76" s="205" t="s">
        <v>235</v>
      </c>
      <c r="C76" s="77"/>
      <c r="D76" s="77">
        <f>SUM(D77:D78)</f>
        <v>0</v>
      </c>
      <c r="E76" s="88"/>
    </row>
    <row r="77" spans="1:5" x14ac:dyDescent="0.3">
      <c r="A77" s="90">
        <v>4.0999999999999996</v>
      </c>
      <c r="B77" s="90" t="s">
        <v>236</v>
      </c>
      <c r="C77" s="216"/>
      <c r="D77" s="8"/>
      <c r="E77" s="88"/>
    </row>
    <row r="78" spans="1:5" x14ac:dyDescent="0.3">
      <c r="A78" s="90">
        <v>4.2</v>
      </c>
      <c r="B78" s="90" t="s">
        <v>237</v>
      </c>
      <c r="C78" s="217"/>
      <c r="D78" s="8"/>
      <c r="E78" s="88"/>
    </row>
    <row r="79" spans="1:5" x14ac:dyDescent="0.3">
      <c r="A79" s="205">
        <v>5</v>
      </c>
      <c r="B79" s="205" t="s">
        <v>262</v>
      </c>
      <c r="C79" s="229"/>
      <c r="D79" s="217"/>
      <c r="E79" s="88"/>
    </row>
    <row r="80" spans="1:5" x14ac:dyDescent="0.3">
      <c r="B80" s="43"/>
    </row>
    <row r="81" spans="1:9" x14ac:dyDescent="0.3">
      <c r="A81" s="508" t="s">
        <v>431</v>
      </c>
      <c r="B81" s="508"/>
      <c r="C81" s="508"/>
      <c r="D81" s="508"/>
      <c r="E81" s="5"/>
    </row>
    <row r="82" spans="1:9" x14ac:dyDescent="0.3">
      <c r="B82" s="43"/>
    </row>
    <row r="83" spans="1:9" s="23" customFormat="1" ht="12.75" x14ac:dyDescent="0.2"/>
    <row r="84" spans="1:9" x14ac:dyDescent="0.3">
      <c r="A84" s="65" t="s">
        <v>96</v>
      </c>
      <c r="E84" s="5"/>
    </row>
    <row r="85" spans="1:9" x14ac:dyDescent="0.3">
      <c r="E85"/>
      <c r="F85"/>
      <c r="G85"/>
      <c r="H85"/>
      <c r="I85"/>
    </row>
    <row r="86" spans="1:9" x14ac:dyDescent="0.3">
      <c r="D86" s="12"/>
      <c r="E86"/>
      <c r="F86"/>
      <c r="G86"/>
      <c r="H86"/>
      <c r="I86"/>
    </row>
    <row r="87" spans="1:9" x14ac:dyDescent="0.3">
      <c r="A87"/>
      <c r="B87" s="65" t="s">
        <v>386</v>
      </c>
      <c r="D87" s="12"/>
      <c r="E87"/>
      <c r="F87"/>
      <c r="G87"/>
      <c r="H87"/>
      <c r="I87"/>
    </row>
    <row r="88" spans="1:9" x14ac:dyDescent="0.3">
      <c r="A88"/>
      <c r="B88" s="2" t="s">
        <v>387</v>
      </c>
      <c r="D88" s="12"/>
      <c r="E88"/>
      <c r="F88"/>
      <c r="G88"/>
      <c r="H88"/>
      <c r="I88"/>
    </row>
    <row r="89" spans="1:9" customFormat="1" ht="12.75" x14ac:dyDescent="0.2">
      <c r="B89" s="62" t="s">
        <v>127</v>
      </c>
    </row>
    <row r="90" spans="1:9" s="23" customFormat="1" ht="12.75" x14ac:dyDescent="0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zoomScale="90" zoomScaleNormal="90" zoomScaleSheetLayoutView="80" workbookViewId="0">
      <selection activeCell="G64" sqref="G64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6" width="9.140625" style="21"/>
    <col min="7" max="7" width="12.7109375" style="21" bestFit="1" customWidth="1"/>
    <col min="8" max="16384" width="9.140625" style="21"/>
  </cols>
  <sheetData>
    <row r="1" spans="1:12" x14ac:dyDescent="0.3">
      <c r="A1" s="66" t="s">
        <v>285</v>
      </c>
      <c r="B1" s="106"/>
      <c r="C1" s="506" t="s">
        <v>97</v>
      </c>
      <c r="D1" s="506"/>
      <c r="E1" s="136"/>
    </row>
    <row r="2" spans="1:12" x14ac:dyDescent="0.3">
      <c r="A2" s="68" t="s">
        <v>128</v>
      </c>
      <c r="B2" s="106"/>
      <c r="C2" s="505" t="str">
        <f>'ფორმა N1'!L2</f>
        <v>04/10/2019-04/30/2019</v>
      </c>
      <c r="D2" s="505"/>
      <c r="E2" s="136"/>
    </row>
    <row r="3" spans="1:12" x14ac:dyDescent="0.3">
      <c r="A3" s="68"/>
      <c r="B3" s="106"/>
      <c r="C3" s="315"/>
      <c r="D3" s="315"/>
      <c r="E3" s="136"/>
    </row>
    <row r="4" spans="1:12" s="2" customFormat="1" x14ac:dyDescent="0.3">
      <c r="A4" s="69" t="s">
        <v>257</v>
      </c>
      <c r="B4" s="69"/>
      <c r="C4" s="68"/>
      <c r="D4" s="68"/>
      <c r="E4" s="100"/>
      <c r="L4" s="21"/>
    </row>
    <row r="5" spans="1:12" s="2" customFormat="1" x14ac:dyDescent="0.3">
      <c r="A5" s="111" t="str">
        <f>'ფორმა N1'!A5</f>
        <v>მპგ „ერთიანი ნაციონალური მოძრაობა“</v>
      </c>
      <c r="B5" s="103"/>
      <c r="C5" s="58"/>
      <c r="D5" s="58"/>
      <c r="E5" s="100"/>
    </row>
    <row r="6" spans="1:12" s="2" customFormat="1" x14ac:dyDescent="0.3">
      <c r="A6" s="69"/>
      <c r="B6" s="69"/>
      <c r="C6" s="68"/>
      <c r="D6" s="68"/>
      <c r="E6" s="100"/>
    </row>
    <row r="7" spans="1:12" s="6" customFormat="1" x14ac:dyDescent="0.3">
      <c r="A7" s="314"/>
      <c r="B7" s="314"/>
      <c r="C7" s="70"/>
      <c r="D7" s="70"/>
      <c r="E7" s="137"/>
    </row>
    <row r="8" spans="1:12" s="6" customFormat="1" ht="30" x14ac:dyDescent="0.3">
      <c r="A8" s="98" t="s">
        <v>64</v>
      </c>
      <c r="B8" s="71" t="s">
        <v>11</v>
      </c>
      <c r="C8" s="71" t="s">
        <v>10</v>
      </c>
      <c r="D8" s="71" t="s">
        <v>9</v>
      </c>
      <c r="E8" s="137"/>
    </row>
    <row r="9" spans="1:12" s="9" customFormat="1" ht="18" x14ac:dyDescent="0.2">
      <c r="A9" s="13">
        <v>1</v>
      </c>
      <c r="B9" s="13" t="s">
        <v>57</v>
      </c>
      <c r="C9" s="74">
        <f>SUM(C10,C14,C54,C57,C58,C59,C76)</f>
        <v>83489.84</v>
      </c>
      <c r="D9" s="74">
        <f>SUM(D10,D14,D54,D57,D58,D59,D65,D72,D73)</f>
        <v>83489.84</v>
      </c>
      <c r="E9" s="138"/>
      <c r="F9" s="440"/>
      <c r="G9" s="441"/>
      <c r="H9" s="406"/>
    </row>
    <row r="10" spans="1:12" s="9" customFormat="1" ht="18" x14ac:dyDescent="0.2">
      <c r="A10" s="14">
        <v>1.1000000000000001</v>
      </c>
      <c r="B10" s="14" t="s">
        <v>58</v>
      </c>
      <c r="C10" s="76">
        <f>SUM(C11:C12)</f>
        <v>36848.900000000009</v>
      </c>
      <c r="D10" s="76">
        <f>SUM(D11:D12)</f>
        <v>36848.900000000009</v>
      </c>
      <c r="E10" s="138"/>
      <c r="F10" s="440"/>
      <c r="G10" s="440"/>
    </row>
    <row r="11" spans="1:12" s="9" customFormat="1" ht="16.5" customHeight="1" x14ac:dyDescent="0.2">
      <c r="A11" s="16" t="s">
        <v>30</v>
      </c>
      <c r="B11" s="16" t="s">
        <v>59</v>
      </c>
      <c r="C11" s="32">
        <v>36848.900000000009</v>
      </c>
      <c r="D11" s="33">
        <v>36848.900000000009</v>
      </c>
      <c r="E11" s="138"/>
      <c r="F11" s="440"/>
      <c r="G11" s="442"/>
    </row>
    <row r="12" spans="1:12" ht="16.5" customHeight="1" x14ac:dyDescent="0.3">
      <c r="A12" s="16" t="s">
        <v>31</v>
      </c>
      <c r="B12" s="16" t="s">
        <v>0</v>
      </c>
      <c r="C12" s="32"/>
      <c r="D12" s="33"/>
      <c r="E12" s="136"/>
    </row>
    <row r="13" spans="1:12" ht="16.5" customHeight="1" x14ac:dyDescent="0.3">
      <c r="A13" s="366" t="s">
        <v>455</v>
      </c>
      <c r="B13" s="367" t="s">
        <v>456</v>
      </c>
      <c r="C13" s="32"/>
      <c r="D13" s="33"/>
      <c r="E13" s="136"/>
    </row>
    <row r="14" spans="1:12" x14ac:dyDescent="0.3">
      <c r="A14" s="14">
        <v>1.2</v>
      </c>
      <c r="B14" s="14" t="s">
        <v>60</v>
      </c>
      <c r="C14" s="76">
        <f>SUM(C15,C18,C30:C33,C36,C37,C44,C45,C46,C47,C48,C52,C53)</f>
        <v>45948.759999999995</v>
      </c>
      <c r="D14" s="76">
        <f>SUM(D15,D18,D30:D33,D36,D37,D44,D45,D46,D47,D48,D52,D53)</f>
        <v>45948.759999999995</v>
      </c>
      <c r="E14" s="136"/>
    </row>
    <row r="15" spans="1:12" x14ac:dyDescent="0.3">
      <c r="A15" s="16" t="s">
        <v>32</v>
      </c>
      <c r="B15" s="16" t="s">
        <v>1</v>
      </c>
      <c r="C15" s="75">
        <f>SUM(C16:C17)</f>
        <v>345</v>
      </c>
      <c r="D15" s="75">
        <f>SUM(D16:D17)</f>
        <v>345</v>
      </c>
      <c r="E15" s="136"/>
    </row>
    <row r="16" spans="1:12" ht="17.25" customHeight="1" x14ac:dyDescent="0.3">
      <c r="A16" s="17" t="s">
        <v>87</v>
      </c>
      <c r="B16" s="17" t="s">
        <v>61</v>
      </c>
      <c r="C16" s="34">
        <v>345</v>
      </c>
      <c r="D16" s="35">
        <v>345</v>
      </c>
      <c r="E16" s="136"/>
    </row>
    <row r="17" spans="1:5" ht="17.25" customHeight="1" x14ac:dyDescent="0.3">
      <c r="A17" s="17" t="s">
        <v>88</v>
      </c>
      <c r="B17" s="17" t="s">
        <v>62</v>
      </c>
      <c r="C17" s="34"/>
      <c r="D17" s="35"/>
      <c r="E17" s="136"/>
    </row>
    <row r="18" spans="1:5" x14ac:dyDescent="0.3">
      <c r="A18" s="16" t="s">
        <v>33</v>
      </c>
      <c r="B18" s="16" t="s">
        <v>2</v>
      </c>
      <c r="C18" s="75">
        <f>SUM(C19:C24,C29)</f>
        <v>11015.82</v>
      </c>
      <c r="D18" s="75">
        <f>SUM(D19:D24,D29)</f>
        <v>11015.82</v>
      </c>
      <c r="E18" s="136"/>
    </row>
    <row r="19" spans="1:5" ht="30" x14ac:dyDescent="0.3">
      <c r="A19" s="17" t="s">
        <v>12</v>
      </c>
      <c r="B19" s="17" t="s">
        <v>233</v>
      </c>
      <c r="C19" s="402">
        <v>591.79999999999995</v>
      </c>
      <c r="D19" s="402">
        <v>591.79999999999995</v>
      </c>
      <c r="E19" s="136"/>
    </row>
    <row r="20" spans="1:5" x14ac:dyDescent="0.3">
      <c r="A20" s="17" t="s">
        <v>13</v>
      </c>
      <c r="B20" s="17" t="s">
        <v>14</v>
      </c>
      <c r="C20" s="402">
        <v>200</v>
      </c>
      <c r="D20" s="402">
        <v>200</v>
      </c>
      <c r="E20" s="136"/>
    </row>
    <row r="21" spans="1:5" ht="30" x14ac:dyDescent="0.3">
      <c r="A21" s="17" t="s">
        <v>264</v>
      </c>
      <c r="B21" s="17" t="s">
        <v>22</v>
      </c>
      <c r="C21" s="402">
        <v>1362</v>
      </c>
      <c r="D21" s="403">
        <v>1362</v>
      </c>
      <c r="E21" s="136"/>
    </row>
    <row r="22" spans="1:5" x14ac:dyDescent="0.3">
      <c r="A22" s="17" t="s">
        <v>265</v>
      </c>
      <c r="B22" s="17" t="s">
        <v>15</v>
      </c>
      <c r="C22" s="402">
        <v>3943.26</v>
      </c>
      <c r="D22" s="403">
        <v>3943.26</v>
      </c>
      <c r="E22" s="136"/>
    </row>
    <row r="23" spans="1:5" x14ac:dyDescent="0.3">
      <c r="A23" s="17" t="s">
        <v>266</v>
      </c>
      <c r="B23" s="17" t="s">
        <v>16</v>
      </c>
      <c r="C23" s="402">
        <v>54.3</v>
      </c>
      <c r="D23" s="403">
        <v>54.3</v>
      </c>
      <c r="E23" s="136"/>
    </row>
    <row r="24" spans="1:5" x14ac:dyDescent="0.3">
      <c r="A24" s="17" t="s">
        <v>267</v>
      </c>
      <c r="B24" s="17" t="s">
        <v>17</v>
      </c>
      <c r="C24" s="109">
        <f>SUM(C25:C28)</f>
        <v>4864.46</v>
      </c>
      <c r="D24" s="109">
        <f>SUM(D25:D28)</f>
        <v>4864.46</v>
      </c>
      <c r="E24" s="136"/>
    </row>
    <row r="25" spans="1:5" ht="16.5" customHeight="1" x14ac:dyDescent="0.3">
      <c r="A25" s="18" t="s">
        <v>268</v>
      </c>
      <c r="B25" s="18" t="s">
        <v>18</v>
      </c>
      <c r="C25" s="36">
        <v>1617.21</v>
      </c>
      <c r="D25" s="39">
        <v>1617.21</v>
      </c>
      <c r="E25" s="136"/>
    </row>
    <row r="26" spans="1:5" ht="16.5" customHeight="1" x14ac:dyDescent="0.3">
      <c r="A26" s="18" t="s">
        <v>269</v>
      </c>
      <c r="B26" s="18" t="s">
        <v>19</v>
      </c>
      <c r="C26" s="36">
        <v>113.51999999999998</v>
      </c>
      <c r="D26" s="39">
        <v>113.51999999999998</v>
      </c>
      <c r="E26" s="136"/>
    </row>
    <row r="27" spans="1:5" ht="16.5" customHeight="1" x14ac:dyDescent="0.3">
      <c r="A27" s="18" t="s">
        <v>270</v>
      </c>
      <c r="B27" s="18" t="s">
        <v>20</v>
      </c>
      <c r="C27" s="36">
        <v>3048.84</v>
      </c>
      <c r="D27" s="39">
        <v>3048.84</v>
      </c>
      <c r="E27" s="136"/>
    </row>
    <row r="28" spans="1:5" ht="16.5" customHeight="1" x14ac:dyDescent="0.3">
      <c r="A28" s="18" t="s">
        <v>271</v>
      </c>
      <c r="B28" s="18" t="s">
        <v>23</v>
      </c>
      <c r="C28" s="36">
        <v>84.89</v>
      </c>
      <c r="D28" s="36">
        <v>84.89</v>
      </c>
      <c r="E28" s="136"/>
    </row>
    <row r="29" spans="1:5" x14ac:dyDescent="0.3">
      <c r="A29" s="17" t="s">
        <v>272</v>
      </c>
      <c r="B29" s="17" t="s">
        <v>21</v>
      </c>
      <c r="C29" s="36"/>
      <c r="D29" s="40"/>
      <c r="E29" s="136"/>
    </row>
    <row r="30" spans="1:5" x14ac:dyDescent="0.3">
      <c r="A30" s="16" t="s">
        <v>34</v>
      </c>
      <c r="B30" s="16" t="s">
        <v>3</v>
      </c>
      <c r="C30" s="32">
        <v>327.78</v>
      </c>
      <c r="D30" s="33">
        <v>327.78</v>
      </c>
      <c r="E30" s="136"/>
    </row>
    <row r="31" spans="1:5" x14ac:dyDescent="0.3">
      <c r="A31" s="16" t="s">
        <v>35</v>
      </c>
      <c r="B31" s="16" t="s">
        <v>4</v>
      </c>
      <c r="C31" s="32"/>
      <c r="D31" s="33"/>
      <c r="E31" s="136"/>
    </row>
    <row r="32" spans="1:5" x14ac:dyDescent="0.3">
      <c r="A32" s="16" t="s">
        <v>36</v>
      </c>
      <c r="B32" s="16" t="s">
        <v>5</v>
      </c>
      <c r="C32" s="32"/>
      <c r="D32" s="33"/>
      <c r="E32" s="136"/>
    </row>
    <row r="33" spans="1:5" x14ac:dyDescent="0.3">
      <c r="A33" s="16" t="s">
        <v>37</v>
      </c>
      <c r="B33" s="16" t="s">
        <v>63</v>
      </c>
      <c r="C33" s="75">
        <f>SUM(C34:C35)</f>
        <v>3360</v>
      </c>
      <c r="D33" s="75">
        <f>SUM(D34:D35)</f>
        <v>3360</v>
      </c>
      <c r="E33" s="136"/>
    </row>
    <row r="34" spans="1:5" x14ac:dyDescent="0.3">
      <c r="A34" s="17" t="s">
        <v>273</v>
      </c>
      <c r="B34" s="17" t="s">
        <v>56</v>
      </c>
      <c r="C34" s="32">
        <v>3360</v>
      </c>
      <c r="D34" s="33">
        <v>3360</v>
      </c>
      <c r="E34" s="136"/>
    </row>
    <row r="35" spans="1:5" x14ac:dyDescent="0.3">
      <c r="A35" s="17" t="s">
        <v>274</v>
      </c>
      <c r="B35" s="17" t="s">
        <v>55</v>
      </c>
      <c r="C35" s="32"/>
      <c r="D35" s="33"/>
      <c r="E35" s="136"/>
    </row>
    <row r="36" spans="1:5" x14ac:dyDescent="0.3">
      <c r="A36" s="16" t="s">
        <v>38</v>
      </c>
      <c r="B36" s="16" t="s">
        <v>49</v>
      </c>
      <c r="C36" s="32"/>
      <c r="D36" s="33"/>
      <c r="E36" s="136"/>
    </row>
    <row r="37" spans="1:5" x14ac:dyDescent="0.3">
      <c r="A37" s="16" t="s">
        <v>39</v>
      </c>
      <c r="B37" s="16" t="s">
        <v>326</v>
      </c>
      <c r="C37" s="75">
        <f>SUM(C38:C43)</f>
        <v>0</v>
      </c>
      <c r="D37" s="75">
        <f>SUM(D38:D43)</f>
        <v>0</v>
      </c>
      <c r="E37" s="136"/>
    </row>
    <row r="38" spans="1:5" x14ac:dyDescent="0.3">
      <c r="A38" s="17" t="s">
        <v>323</v>
      </c>
      <c r="B38" s="17" t="s">
        <v>327</v>
      </c>
      <c r="C38" s="32"/>
      <c r="D38" s="32"/>
      <c r="E38" s="136"/>
    </row>
    <row r="39" spans="1:5" x14ac:dyDescent="0.3">
      <c r="A39" s="17" t="s">
        <v>324</v>
      </c>
      <c r="B39" s="17" t="s">
        <v>328</v>
      </c>
      <c r="C39" s="32"/>
      <c r="D39" s="32"/>
      <c r="E39" s="136"/>
    </row>
    <row r="40" spans="1:5" x14ac:dyDescent="0.3">
      <c r="A40" s="17" t="s">
        <v>325</v>
      </c>
      <c r="B40" s="17" t="s">
        <v>331</v>
      </c>
      <c r="C40" s="32"/>
      <c r="D40" s="33"/>
      <c r="E40" s="136"/>
    </row>
    <row r="41" spans="1:5" x14ac:dyDescent="0.3">
      <c r="A41" s="17" t="s">
        <v>330</v>
      </c>
      <c r="B41" s="17" t="s">
        <v>332</v>
      </c>
      <c r="C41" s="32"/>
      <c r="D41" s="33"/>
      <c r="E41" s="136"/>
    </row>
    <row r="42" spans="1:5" x14ac:dyDescent="0.3">
      <c r="A42" s="17" t="s">
        <v>333</v>
      </c>
      <c r="B42" s="17" t="s">
        <v>429</v>
      </c>
      <c r="C42" s="32"/>
      <c r="D42" s="33"/>
      <c r="E42" s="136"/>
    </row>
    <row r="43" spans="1:5" x14ac:dyDescent="0.3">
      <c r="A43" s="17" t="s">
        <v>430</v>
      </c>
      <c r="B43" s="17" t="s">
        <v>329</v>
      </c>
      <c r="C43" s="32"/>
      <c r="D43" s="33"/>
      <c r="E43" s="136"/>
    </row>
    <row r="44" spans="1:5" ht="30" x14ac:dyDescent="0.3">
      <c r="A44" s="16" t="s">
        <v>40</v>
      </c>
      <c r="B44" s="16" t="s">
        <v>28</v>
      </c>
      <c r="C44" s="32">
        <v>672.9</v>
      </c>
      <c r="D44" s="33">
        <v>672.9</v>
      </c>
      <c r="E44" s="136"/>
    </row>
    <row r="45" spans="1:5" x14ac:dyDescent="0.3">
      <c r="A45" s="16" t="s">
        <v>41</v>
      </c>
      <c r="B45" s="16" t="s">
        <v>24</v>
      </c>
      <c r="C45" s="32">
        <v>462</v>
      </c>
      <c r="D45" s="33">
        <v>462</v>
      </c>
      <c r="E45" s="136"/>
    </row>
    <row r="46" spans="1:5" x14ac:dyDescent="0.3">
      <c r="A46" s="16" t="s">
        <v>42</v>
      </c>
      <c r="B46" s="16" t="s">
        <v>25</v>
      </c>
      <c r="C46" s="32"/>
      <c r="D46" s="33"/>
      <c r="E46" s="136"/>
    </row>
    <row r="47" spans="1:5" x14ac:dyDescent="0.3">
      <c r="A47" s="16" t="s">
        <v>43</v>
      </c>
      <c r="B47" s="16" t="s">
        <v>26</v>
      </c>
      <c r="C47" s="32">
        <v>80</v>
      </c>
      <c r="D47" s="33">
        <v>80</v>
      </c>
      <c r="E47" s="136"/>
    </row>
    <row r="48" spans="1:5" x14ac:dyDescent="0.3">
      <c r="A48" s="16" t="s">
        <v>44</v>
      </c>
      <c r="B48" s="16" t="s">
        <v>279</v>
      </c>
      <c r="C48" s="75">
        <f>SUM(C49:C51)</f>
        <v>29685.26</v>
      </c>
      <c r="D48" s="75">
        <f>SUM(D49:D51)</f>
        <v>29685.26</v>
      </c>
      <c r="E48" s="136"/>
    </row>
    <row r="49" spans="1:5" x14ac:dyDescent="0.3">
      <c r="A49" s="89" t="s">
        <v>338</v>
      </c>
      <c r="B49" s="89" t="s">
        <v>341</v>
      </c>
      <c r="C49" s="32">
        <v>29685.26</v>
      </c>
      <c r="D49" s="33">
        <v>29685.26</v>
      </c>
      <c r="E49" s="136"/>
    </row>
    <row r="50" spans="1:5" x14ac:dyDescent="0.3">
      <c r="A50" s="89" t="s">
        <v>339</v>
      </c>
      <c r="B50" s="89" t="s">
        <v>340</v>
      </c>
      <c r="C50" s="32"/>
      <c r="D50" s="33"/>
      <c r="E50" s="136"/>
    </row>
    <row r="51" spans="1:5" x14ac:dyDescent="0.3">
      <c r="A51" s="89" t="s">
        <v>342</v>
      </c>
      <c r="B51" s="89" t="s">
        <v>343</v>
      </c>
      <c r="C51" s="32"/>
      <c r="D51" s="33"/>
      <c r="E51" s="136"/>
    </row>
    <row r="52" spans="1:5" ht="26.25" customHeight="1" x14ac:dyDescent="0.3">
      <c r="A52" s="16" t="s">
        <v>45</v>
      </c>
      <c r="B52" s="16" t="s">
        <v>29</v>
      </c>
      <c r="C52" s="32"/>
      <c r="D52" s="33"/>
      <c r="E52" s="136"/>
    </row>
    <row r="53" spans="1:5" x14ac:dyDescent="0.3">
      <c r="A53" s="16" t="s">
        <v>46</v>
      </c>
      <c r="B53" s="16" t="s">
        <v>6</v>
      </c>
      <c r="C53" s="32"/>
      <c r="D53" s="33"/>
      <c r="E53" s="136"/>
    </row>
    <row r="54" spans="1:5" ht="30" x14ac:dyDescent="0.3">
      <c r="A54" s="14">
        <v>1.3</v>
      </c>
      <c r="B54" s="79" t="s">
        <v>368</v>
      </c>
      <c r="C54" s="76">
        <f>SUM(C55:C56)</f>
        <v>0</v>
      </c>
      <c r="D54" s="76">
        <f>SUM(D55:D56)</f>
        <v>0</v>
      </c>
      <c r="E54" s="136"/>
    </row>
    <row r="55" spans="1:5" ht="30" x14ac:dyDescent="0.3">
      <c r="A55" s="16" t="s">
        <v>50</v>
      </c>
      <c r="B55" s="16" t="s">
        <v>48</v>
      </c>
      <c r="C55" s="32"/>
      <c r="D55" s="33"/>
      <c r="E55" s="136"/>
    </row>
    <row r="56" spans="1:5" x14ac:dyDescent="0.3">
      <c r="A56" s="16" t="s">
        <v>51</v>
      </c>
      <c r="B56" s="16" t="s">
        <v>47</v>
      </c>
      <c r="C56" s="32"/>
      <c r="D56" s="33"/>
      <c r="E56" s="136"/>
    </row>
    <row r="57" spans="1:5" x14ac:dyDescent="0.3">
      <c r="A57" s="14">
        <v>1.4</v>
      </c>
      <c r="B57" s="14" t="s">
        <v>370</v>
      </c>
      <c r="C57" s="32"/>
      <c r="D57" s="33"/>
      <c r="E57" s="136"/>
    </row>
    <row r="58" spans="1:5" x14ac:dyDescent="0.3">
      <c r="A58" s="14">
        <v>1.5</v>
      </c>
      <c r="B58" s="14" t="s">
        <v>7</v>
      </c>
      <c r="C58" s="36"/>
      <c r="D58" s="39"/>
      <c r="E58" s="136"/>
    </row>
    <row r="59" spans="1:5" x14ac:dyDescent="0.3">
      <c r="A59" s="14">
        <v>1.6</v>
      </c>
      <c r="B59" s="44" t="s">
        <v>8</v>
      </c>
      <c r="C59" s="76">
        <f>SUM(C60:C64)</f>
        <v>692.18</v>
      </c>
      <c r="D59" s="76">
        <f>SUM(D60:D64)</f>
        <v>692.18</v>
      </c>
      <c r="E59" s="136"/>
    </row>
    <row r="60" spans="1:5" x14ac:dyDescent="0.3">
      <c r="A60" s="16" t="s">
        <v>280</v>
      </c>
      <c r="B60" s="45" t="s">
        <v>52</v>
      </c>
      <c r="C60" s="36">
        <v>592.15</v>
      </c>
      <c r="D60" s="39">
        <v>592.15</v>
      </c>
      <c r="E60" s="136"/>
    </row>
    <row r="61" spans="1:5" ht="30" x14ac:dyDescent="0.3">
      <c r="A61" s="16" t="s">
        <v>281</v>
      </c>
      <c r="B61" s="45" t="s">
        <v>54</v>
      </c>
      <c r="C61" s="36"/>
      <c r="D61" s="39"/>
      <c r="E61" s="136"/>
    </row>
    <row r="62" spans="1:5" x14ac:dyDescent="0.3">
      <c r="A62" s="16" t="s">
        <v>282</v>
      </c>
      <c r="B62" s="45" t="s">
        <v>53</v>
      </c>
      <c r="C62" s="39"/>
      <c r="D62" s="39"/>
      <c r="E62" s="136"/>
    </row>
    <row r="63" spans="1:5" x14ac:dyDescent="0.3">
      <c r="A63" s="16" t="s">
        <v>283</v>
      </c>
      <c r="B63" s="45" t="s">
        <v>27</v>
      </c>
      <c r="C63" s="36">
        <v>100</v>
      </c>
      <c r="D63" s="39">
        <v>100</v>
      </c>
      <c r="E63" s="136"/>
    </row>
    <row r="64" spans="1:5" x14ac:dyDescent="0.3">
      <c r="A64" s="16" t="s">
        <v>309</v>
      </c>
      <c r="B64" s="185" t="s">
        <v>310</v>
      </c>
      <c r="C64" s="36">
        <v>0.03</v>
      </c>
      <c r="D64" s="186">
        <v>0.03</v>
      </c>
      <c r="E64" s="136"/>
    </row>
    <row r="65" spans="1:7" x14ac:dyDescent="0.3">
      <c r="A65" s="13">
        <v>2</v>
      </c>
      <c r="B65" s="46" t="s">
        <v>95</v>
      </c>
      <c r="C65" s="232"/>
      <c r="D65" s="110">
        <f>SUM(D66:D71)</f>
        <v>0</v>
      </c>
      <c r="E65" s="136"/>
    </row>
    <row r="66" spans="1:7" x14ac:dyDescent="0.3">
      <c r="A66" s="15">
        <v>2.1</v>
      </c>
      <c r="B66" s="47" t="s">
        <v>89</v>
      </c>
      <c r="C66" s="232"/>
      <c r="D66" s="41"/>
      <c r="E66" s="136"/>
    </row>
    <row r="67" spans="1:7" x14ac:dyDescent="0.3">
      <c r="A67" s="15">
        <v>2.2000000000000002</v>
      </c>
      <c r="B67" s="47" t="s">
        <v>93</v>
      </c>
      <c r="C67" s="234"/>
      <c r="D67" s="42"/>
      <c r="E67" s="136"/>
    </row>
    <row r="68" spans="1:7" x14ac:dyDescent="0.3">
      <c r="A68" s="15">
        <v>2.2999999999999998</v>
      </c>
      <c r="B68" s="47" t="s">
        <v>92</v>
      </c>
      <c r="C68" s="234"/>
      <c r="D68" s="42"/>
      <c r="E68" s="136"/>
    </row>
    <row r="69" spans="1:7" x14ac:dyDescent="0.3">
      <c r="A69" s="15">
        <v>2.4</v>
      </c>
      <c r="B69" s="47" t="s">
        <v>94</v>
      </c>
      <c r="C69" s="234"/>
      <c r="D69" s="42"/>
      <c r="E69" s="136"/>
    </row>
    <row r="70" spans="1:7" x14ac:dyDescent="0.3">
      <c r="A70" s="15">
        <v>2.5</v>
      </c>
      <c r="B70" s="47" t="s">
        <v>90</v>
      </c>
      <c r="C70" s="234"/>
      <c r="D70" s="42"/>
      <c r="E70" s="136"/>
    </row>
    <row r="71" spans="1:7" x14ac:dyDescent="0.3">
      <c r="A71" s="15">
        <v>2.6</v>
      </c>
      <c r="B71" s="47" t="s">
        <v>91</v>
      </c>
      <c r="C71" s="234"/>
      <c r="D71" s="42"/>
      <c r="E71" s="136"/>
    </row>
    <row r="72" spans="1:7" s="2" customFormat="1" x14ac:dyDescent="0.3">
      <c r="A72" s="13">
        <v>3</v>
      </c>
      <c r="B72" s="230" t="s">
        <v>389</v>
      </c>
      <c r="C72" s="233"/>
      <c r="D72" s="231"/>
      <c r="E72" s="97"/>
    </row>
    <row r="73" spans="1:7" s="2" customFormat="1" x14ac:dyDescent="0.3">
      <c r="A73" s="13">
        <v>4</v>
      </c>
      <c r="B73" s="13" t="s">
        <v>235</v>
      </c>
      <c r="C73" s="233">
        <f>SUM(C74:C75)</f>
        <v>0</v>
      </c>
      <c r="D73" s="77">
        <f>SUM(D74:D75)</f>
        <v>0</v>
      </c>
      <c r="E73" s="97"/>
    </row>
    <row r="74" spans="1:7" s="2" customFormat="1" x14ac:dyDescent="0.3">
      <c r="A74" s="15">
        <v>4.0999999999999996</v>
      </c>
      <c r="B74" s="15" t="s">
        <v>236</v>
      </c>
      <c r="C74" s="8"/>
      <c r="D74" s="8"/>
      <c r="E74" s="97"/>
    </row>
    <row r="75" spans="1:7" s="2" customFormat="1" x14ac:dyDescent="0.3">
      <c r="A75" s="15">
        <v>4.2</v>
      </c>
      <c r="B75" s="15" t="s">
        <v>237</v>
      </c>
      <c r="C75" s="8"/>
      <c r="D75" s="8"/>
      <c r="E75" s="97"/>
    </row>
    <row r="76" spans="1:7" s="2" customFormat="1" x14ac:dyDescent="0.3">
      <c r="A76" s="13">
        <v>5</v>
      </c>
      <c r="B76" s="228" t="s">
        <v>262</v>
      </c>
      <c r="C76" s="8"/>
      <c r="D76" s="77"/>
      <c r="E76" s="97"/>
    </row>
    <row r="77" spans="1:7" s="2" customFormat="1" x14ac:dyDescent="0.3">
      <c r="A77" s="324"/>
      <c r="B77" s="324"/>
      <c r="C77" s="12"/>
      <c r="D77" s="12"/>
      <c r="E77" s="97"/>
    </row>
    <row r="78" spans="1:7" s="2" customFormat="1" x14ac:dyDescent="0.3">
      <c r="A78" s="508" t="s">
        <v>431</v>
      </c>
      <c r="B78" s="508"/>
      <c r="C78" s="508"/>
      <c r="D78" s="508"/>
      <c r="E78" s="97"/>
    </row>
    <row r="79" spans="1:7" s="2" customFormat="1" x14ac:dyDescent="0.3">
      <c r="A79" s="324"/>
      <c r="B79" s="324"/>
      <c r="C79" s="12"/>
      <c r="D79" s="12"/>
      <c r="E79" s="97"/>
    </row>
    <row r="80" spans="1:7" s="23" customFormat="1" ht="12.75" x14ac:dyDescent="0.2">
      <c r="F80" s="443"/>
      <c r="G80" s="443"/>
    </row>
    <row r="81" spans="1:9" s="2" customFormat="1" x14ac:dyDescent="0.3">
      <c r="A81" s="65" t="s">
        <v>96</v>
      </c>
      <c r="E81" s="5"/>
    </row>
    <row r="82" spans="1:9" s="2" customFormat="1" x14ac:dyDescent="0.3">
      <c r="E82"/>
      <c r="F82" s="444"/>
      <c r="G82" s="444"/>
      <c r="H82"/>
      <c r="I82"/>
    </row>
    <row r="83" spans="1:9" s="2" customFormat="1" x14ac:dyDescent="0.3">
      <c r="D83" s="12"/>
      <c r="E83"/>
      <c r="F83" s="444"/>
      <c r="G83" s="444"/>
      <c r="H83"/>
      <c r="I83"/>
    </row>
    <row r="84" spans="1:9" s="2" customFormat="1" x14ac:dyDescent="0.3">
      <c r="A84"/>
      <c r="B84" s="43" t="s">
        <v>432</v>
      </c>
      <c r="D84" s="12"/>
      <c r="E84"/>
      <c r="F84" s="444"/>
      <c r="G84" s="444"/>
      <c r="H84"/>
      <c r="I84"/>
    </row>
    <row r="85" spans="1:9" s="2" customFormat="1" x14ac:dyDescent="0.3">
      <c r="A85"/>
      <c r="B85" s="509" t="s">
        <v>433</v>
      </c>
      <c r="C85" s="509"/>
      <c r="D85" s="509"/>
      <c r="E85"/>
      <c r="F85" s="444"/>
      <c r="G85" s="444"/>
      <c r="H85"/>
      <c r="I85"/>
    </row>
    <row r="86" spans="1:9" customFormat="1" ht="12.75" x14ac:dyDescent="0.2">
      <c r="B86" s="62" t="s">
        <v>434</v>
      </c>
      <c r="F86" s="444"/>
      <c r="G86" s="444"/>
    </row>
    <row r="87" spans="1:9" s="2" customFormat="1" x14ac:dyDescent="0.3">
      <c r="A87" s="11"/>
      <c r="B87" s="509" t="s">
        <v>435</v>
      </c>
      <c r="C87" s="509"/>
      <c r="D87" s="509"/>
    </row>
    <row r="88" spans="1:9" s="23" customFormat="1" ht="12.75" x14ac:dyDescent="0.2">
      <c r="F88" s="443"/>
      <c r="G88" s="443"/>
    </row>
    <row r="89" spans="1:9" s="23" customFormat="1" ht="12.75" x14ac:dyDescent="0.2">
      <c r="F89" s="443"/>
      <c r="G89" s="443"/>
    </row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showGridLines="0" zoomScale="90" zoomScaleNormal="90" zoomScaleSheetLayoutView="80" workbookViewId="0">
      <selection activeCell="B19" sqref="B19"/>
    </sheetView>
  </sheetViews>
  <sheetFormatPr defaultRowHeight="15" x14ac:dyDescent="0.3"/>
  <cols>
    <col min="1" max="1" width="11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6" t="s">
        <v>307</v>
      </c>
      <c r="B1" s="69"/>
      <c r="C1" s="506" t="s">
        <v>97</v>
      </c>
      <c r="D1" s="506"/>
      <c r="E1" s="83"/>
    </row>
    <row r="2" spans="1:5" s="6" customFormat="1" x14ac:dyDescent="0.3">
      <c r="A2" s="66" t="s">
        <v>301</v>
      </c>
      <c r="B2" s="69"/>
      <c r="C2" s="510" t="str">
        <f>'ფორმა N1'!L2</f>
        <v>04/10/2019-04/30/2019</v>
      </c>
      <c r="D2" s="510"/>
      <c r="E2" s="83"/>
    </row>
    <row r="3" spans="1:5" s="6" customFormat="1" x14ac:dyDescent="0.3">
      <c r="A3" s="68" t="s">
        <v>128</v>
      </c>
      <c r="B3" s="66"/>
      <c r="C3" s="147"/>
      <c r="D3" s="147"/>
      <c r="E3" s="83"/>
    </row>
    <row r="4" spans="1:5" s="6" customFormat="1" x14ac:dyDescent="0.3">
      <c r="A4" s="69" t="s">
        <v>257</v>
      </c>
      <c r="B4" s="68"/>
      <c r="C4" s="147"/>
      <c r="D4" s="147"/>
      <c r="E4" s="83"/>
    </row>
    <row r="5" spans="1:5" x14ac:dyDescent="0.3">
      <c r="A5" s="398" t="str">
        <f>'ფორმა N2'!A5</f>
        <v>მპგ „ერთიანი ნაციონალური მოძრაობა“</v>
      </c>
      <c r="B5" s="112"/>
      <c r="C5" s="68"/>
      <c r="D5" s="68"/>
      <c r="E5" s="84"/>
    </row>
    <row r="6" spans="1:5" x14ac:dyDescent="0.3">
      <c r="A6" s="69"/>
      <c r="B6" s="69"/>
      <c r="C6" s="68"/>
      <c r="D6" s="68"/>
      <c r="E6" s="84"/>
    </row>
    <row r="7" spans="1:5" x14ac:dyDescent="0.3">
      <c r="A7" s="69"/>
      <c r="B7" s="69"/>
      <c r="C7" s="68"/>
      <c r="D7" s="68"/>
      <c r="E7" s="84"/>
    </row>
    <row r="8" spans="1:5" s="6" customFormat="1" x14ac:dyDescent="0.3">
      <c r="A8" s="146"/>
      <c r="B8" s="146"/>
      <c r="C8" s="70"/>
      <c r="D8" s="70"/>
      <c r="E8" s="83"/>
    </row>
    <row r="9" spans="1:5" s="6" customFormat="1" ht="30" x14ac:dyDescent="0.3">
      <c r="A9" s="81" t="s">
        <v>64</v>
      </c>
      <c r="B9" s="81" t="s">
        <v>306</v>
      </c>
      <c r="C9" s="71" t="s">
        <v>10</v>
      </c>
      <c r="D9" s="71" t="s">
        <v>9</v>
      </c>
      <c r="E9" s="83"/>
    </row>
    <row r="10" spans="1:5" s="9" customFormat="1" ht="18" x14ac:dyDescent="0.2">
      <c r="A10" s="90" t="s">
        <v>302</v>
      </c>
      <c r="B10" s="447" t="s">
        <v>508</v>
      </c>
      <c r="C10" s="4"/>
      <c r="D10" s="4"/>
      <c r="E10" s="85"/>
    </row>
    <row r="11" spans="1:5" s="10" customFormat="1" x14ac:dyDescent="0.2">
      <c r="A11" s="90" t="s">
        <v>303</v>
      </c>
      <c r="B11" s="447" t="s">
        <v>513</v>
      </c>
      <c r="C11" s="4"/>
      <c r="D11" s="4"/>
      <c r="E11" s="86"/>
    </row>
    <row r="12" spans="1:5" s="10" customFormat="1" ht="17.25" customHeight="1" x14ac:dyDescent="0.2">
      <c r="A12" s="90" t="s">
        <v>304</v>
      </c>
      <c r="B12" s="448" t="s">
        <v>510</v>
      </c>
      <c r="C12" s="4"/>
      <c r="D12" s="4"/>
      <c r="E12" s="86"/>
    </row>
    <row r="13" spans="1:5" s="10" customFormat="1" ht="18" customHeight="1" x14ac:dyDescent="0.2">
      <c r="A13" s="90" t="s">
        <v>305</v>
      </c>
      <c r="B13" s="448" t="s">
        <v>511</v>
      </c>
      <c r="C13" s="4"/>
      <c r="D13" s="4"/>
      <c r="E13" s="86"/>
    </row>
    <row r="14" spans="1:5" s="10" customFormat="1" x14ac:dyDescent="0.2">
      <c r="A14" s="90" t="s">
        <v>509</v>
      </c>
      <c r="B14" s="448" t="s">
        <v>512</v>
      </c>
      <c r="C14" s="4"/>
      <c r="D14" s="4"/>
      <c r="E14" s="86"/>
    </row>
    <row r="15" spans="1:5" s="10" customFormat="1" x14ac:dyDescent="0.2">
      <c r="A15" s="90"/>
      <c r="B15" s="448"/>
      <c r="C15" s="4"/>
      <c r="D15" s="4"/>
      <c r="E15" s="86"/>
    </row>
    <row r="16" spans="1:5" s="10" customFormat="1" x14ac:dyDescent="0.2">
      <c r="A16" s="90"/>
      <c r="B16" s="79"/>
      <c r="C16" s="4"/>
      <c r="D16" s="4"/>
      <c r="E16" s="86"/>
    </row>
    <row r="17" spans="1:9" s="10" customFormat="1" x14ac:dyDescent="0.2">
      <c r="A17" s="90"/>
      <c r="B17" s="79"/>
      <c r="C17" s="4"/>
      <c r="D17" s="4"/>
      <c r="E17" s="86"/>
    </row>
    <row r="18" spans="1:9" s="10" customFormat="1" x14ac:dyDescent="0.2">
      <c r="A18" s="90"/>
      <c r="B18" s="79"/>
      <c r="C18" s="4"/>
      <c r="D18" s="4"/>
      <c r="E18" s="86"/>
    </row>
    <row r="19" spans="1:9" s="3" customFormat="1" x14ac:dyDescent="0.2">
      <c r="A19" s="80"/>
      <c r="B19" s="80"/>
      <c r="C19" s="4"/>
      <c r="D19" s="4"/>
      <c r="E19" s="87"/>
    </row>
    <row r="20" spans="1:9" x14ac:dyDescent="0.3">
      <c r="A20" s="91"/>
      <c r="B20" s="91" t="s">
        <v>308</v>
      </c>
      <c r="C20" s="78">
        <f>SUM(C10:C19)</f>
        <v>0</v>
      </c>
      <c r="D20" s="78">
        <f>SUM(D10:D19)</f>
        <v>0</v>
      </c>
      <c r="E20" s="88"/>
    </row>
    <row r="21" spans="1:9" x14ac:dyDescent="0.3">
      <c r="A21" s="43"/>
      <c r="B21" s="43"/>
    </row>
    <row r="22" spans="1:9" x14ac:dyDescent="0.3">
      <c r="A22" s="2" t="s">
        <v>377</v>
      </c>
      <c r="E22" s="5"/>
    </row>
    <row r="23" spans="1:9" x14ac:dyDescent="0.3">
      <c r="A23" s="2" t="s">
        <v>372</v>
      </c>
    </row>
    <row r="24" spans="1:9" x14ac:dyDescent="0.3">
      <c r="A24" s="184" t="s">
        <v>373</v>
      </c>
    </row>
    <row r="25" spans="1:9" x14ac:dyDescent="0.3">
      <c r="A25" s="184"/>
    </row>
    <row r="26" spans="1:9" x14ac:dyDescent="0.3">
      <c r="A26" s="184" t="s">
        <v>321</v>
      </c>
    </row>
    <row r="27" spans="1:9" s="23" customFormat="1" ht="12.75" x14ac:dyDescent="0.2"/>
    <row r="28" spans="1:9" x14ac:dyDescent="0.3">
      <c r="A28" s="65" t="s">
        <v>96</v>
      </c>
      <c r="E28" s="5"/>
    </row>
    <row r="29" spans="1:9" x14ac:dyDescent="0.3">
      <c r="E29"/>
      <c r="F29"/>
      <c r="G29"/>
      <c r="H29"/>
      <c r="I29"/>
    </row>
    <row r="30" spans="1:9" x14ac:dyDescent="0.3">
      <c r="D30" s="12"/>
      <c r="E30"/>
      <c r="F30"/>
      <c r="G30"/>
      <c r="H30"/>
      <c r="I30"/>
    </row>
    <row r="31" spans="1:9" x14ac:dyDescent="0.3">
      <c r="A31" s="65"/>
      <c r="B31" s="65" t="s">
        <v>254</v>
      </c>
      <c r="D31" s="12"/>
      <c r="E31"/>
      <c r="F31"/>
      <c r="G31"/>
      <c r="H31"/>
      <c r="I31"/>
    </row>
    <row r="32" spans="1:9" x14ac:dyDescent="0.3">
      <c r="B32" s="2" t="s">
        <v>253</v>
      </c>
      <c r="D32" s="12"/>
      <c r="E32"/>
      <c r="F32"/>
      <c r="G32"/>
      <c r="H32"/>
      <c r="I32"/>
    </row>
    <row r="33" spans="1:2" customFormat="1" ht="12.75" x14ac:dyDescent="0.2">
      <c r="A33" s="62"/>
      <c r="B33" s="62" t="s">
        <v>127</v>
      </c>
    </row>
    <row r="34" spans="1:2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1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opLeftCell="A35" zoomScale="80" zoomScaleNormal="80" zoomScaleSheetLayoutView="80" workbookViewId="0">
      <selection activeCell="N38" sqref="N38"/>
    </sheetView>
  </sheetViews>
  <sheetFormatPr defaultRowHeight="12.75" x14ac:dyDescent="0.2"/>
  <cols>
    <col min="1" max="1" width="5.42578125" style="169" customWidth="1"/>
    <col min="2" max="2" width="20.85546875" style="169" customWidth="1"/>
    <col min="3" max="3" width="26" style="169" customWidth="1"/>
    <col min="4" max="4" width="19.85546875" style="169" customWidth="1"/>
    <col min="5" max="5" width="29.85546875" style="169" customWidth="1"/>
    <col min="6" max="6" width="14.7109375" style="169" customWidth="1"/>
    <col min="7" max="7" width="15.5703125" style="169" customWidth="1"/>
    <col min="8" max="8" width="14.7109375" style="169" customWidth="1"/>
    <col min="9" max="9" width="29.7109375" style="169" customWidth="1"/>
    <col min="10" max="10" width="0" style="169" hidden="1" customWidth="1"/>
    <col min="11" max="16384" width="9.140625" style="169"/>
  </cols>
  <sheetData>
    <row r="1" spans="1:10" ht="15" x14ac:dyDescent="0.3">
      <c r="A1" s="66" t="s">
        <v>406</v>
      </c>
      <c r="B1" s="66"/>
      <c r="C1" s="69"/>
      <c r="D1" s="69"/>
      <c r="E1" s="69"/>
      <c r="F1" s="69"/>
      <c r="G1" s="238"/>
      <c r="H1" s="238"/>
      <c r="I1" s="506" t="s">
        <v>97</v>
      </c>
      <c r="J1" s="506"/>
    </row>
    <row r="2" spans="1:10" ht="15" x14ac:dyDescent="0.3">
      <c r="A2" s="68" t="s">
        <v>128</v>
      </c>
      <c r="B2" s="66"/>
      <c r="C2" s="69"/>
      <c r="D2" s="69"/>
      <c r="E2" s="69"/>
      <c r="F2" s="69"/>
      <c r="G2" s="238"/>
      <c r="H2" s="238"/>
      <c r="I2" s="510" t="str">
        <f>'ფორმა N1'!L2</f>
        <v>04/10/2019-04/30/2019</v>
      </c>
      <c r="J2" s="510"/>
    </row>
    <row r="3" spans="1:10" ht="15" x14ac:dyDescent="0.3">
      <c r="A3" s="68"/>
      <c r="B3" s="68"/>
      <c r="C3" s="66"/>
      <c r="D3" s="66"/>
      <c r="E3" s="66"/>
      <c r="F3" s="66"/>
      <c r="G3" s="238"/>
      <c r="H3" s="238"/>
      <c r="I3" s="238"/>
    </row>
    <row r="4" spans="1:10" ht="15" x14ac:dyDescent="0.3">
      <c r="A4" s="69" t="s">
        <v>257</v>
      </c>
      <c r="B4" s="69"/>
      <c r="C4" s="69"/>
      <c r="D4" s="69"/>
      <c r="E4" s="69"/>
      <c r="F4" s="69"/>
      <c r="G4" s="68"/>
      <c r="H4" s="68"/>
      <c r="I4" s="68"/>
    </row>
    <row r="5" spans="1:10" ht="15" x14ac:dyDescent="0.3">
      <c r="A5" s="399" t="str">
        <f>'ფორმა N1'!A5</f>
        <v>მპგ „ერთიანი ნაციონალური მოძრაობა“</v>
      </c>
      <c r="B5" s="72"/>
      <c r="C5" s="72"/>
      <c r="D5" s="69"/>
      <c r="E5" s="69"/>
      <c r="F5" s="69"/>
      <c r="G5" s="68"/>
      <c r="H5" s="68"/>
      <c r="I5" s="68"/>
    </row>
    <row r="6" spans="1:10" ht="15" x14ac:dyDescent="0.3">
      <c r="A6" s="69"/>
      <c r="B6" s="69"/>
      <c r="C6" s="69"/>
      <c r="D6" s="69"/>
      <c r="E6" s="69"/>
      <c r="F6" s="69"/>
      <c r="G6" s="68"/>
      <c r="H6" s="68"/>
      <c r="I6" s="68"/>
    </row>
    <row r="7" spans="1:10" ht="15" x14ac:dyDescent="0.2">
      <c r="A7" s="237"/>
      <c r="B7" s="237"/>
      <c r="C7" s="237"/>
      <c r="D7" s="237"/>
      <c r="E7" s="237"/>
      <c r="F7" s="237"/>
      <c r="G7" s="70"/>
      <c r="H7" s="70"/>
      <c r="I7" s="70"/>
    </row>
    <row r="8" spans="1:10" ht="45" x14ac:dyDescent="0.2">
      <c r="A8" s="82" t="s">
        <v>64</v>
      </c>
      <c r="B8" s="82" t="s">
        <v>312</v>
      </c>
      <c r="C8" s="82" t="s">
        <v>313</v>
      </c>
      <c r="D8" s="82" t="s">
        <v>215</v>
      </c>
      <c r="E8" s="82" t="s">
        <v>317</v>
      </c>
      <c r="F8" s="82" t="s">
        <v>320</v>
      </c>
      <c r="G8" s="71" t="s">
        <v>10</v>
      </c>
      <c r="H8" s="71" t="s">
        <v>9</v>
      </c>
      <c r="I8" s="71" t="s">
        <v>357</v>
      </c>
      <c r="J8" s="196" t="s">
        <v>319</v>
      </c>
    </row>
    <row r="9" spans="1:10" ht="30" x14ac:dyDescent="0.2">
      <c r="A9" s="90">
        <v>1</v>
      </c>
      <c r="B9" s="400" t="s">
        <v>540</v>
      </c>
      <c r="C9" s="400" t="s">
        <v>541</v>
      </c>
      <c r="D9" s="90" t="s">
        <v>542</v>
      </c>
      <c r="E9" s="90" t="s">
        <v>543</v>
      </c>
      <c r="F9" s="90" t="s">
        <v>319</v>
      </c>
      <c r="G9" s="4">
        <v>2550</v>
      </c>
      <c r="H9" s="4">
        <v>2550</v>
      </c>
      <c r="I9" s="4">
        <v>490</v>
      </c>
      <c r="J9" s="196" t="s">
        <v>0</v>
      </c>
    </row>
    <row r="10" spans="1:10" ht="30" x14ac:dyDescent="0.2">
      <c r="A10" s="90">
        <v>2</v>
      </c>
      <c r="B10" s="400" t="s">
        <v>544</v>
      </c>
      <c r="C10" s="400" t="s">
        <v>545</v>
      </c>
      <c r="D10" s="90" t="s">
        <v>546</v>
      </c>
      <c r="E10" s="90" t="s">
        <v>547</v>
      </c>
      <c r="F10" s="90" t="s">
        <v>319</v>
      </c>
      <c r="G10" s="4">
        <v>1530</v>
      </c>
      <c r="H10" s="4">
        <v>1530</v>
      </c>
      <c r="I10" s="4">
        <v>294</v>
      </c>
      <c r="J10" s="196"/>
    </row>
    <row r="11" spans="1:10" ht="30" x14ac:dyDescent="0.2">
      <c r="A11" s="90">
        <v>3</v>
      </c>
      <c r="B11" s="400" t="s">
        <v>548</v>
      </c>
      <c r="C11" s="400" t="s">
        <v>549</v>
      </c>
      <c r="D11" s="90" t="s">
        <v>550</v>
      </c>
      <c r="E11" s="90" t="s">
        <v>547</v>
      </c>
      <c r="F11" s="90" t="s">
        <v>319</v>
      </c>
      <c r="G11" s="4">
        <v>1530</v>
      </c>
      <c r="H11" s="4">
        <v>1530</v>
      </c>
      <c r="I11" s="4">
        <v>294</v>
      </c>
      <c r="J11" s="196"/>
    </row>
    <row r="12" spans="1:10" ht="30" x14ac:dyDescent="0.2">
      <c r="A12" s="90">
        <v>4</v>
      </c>
      <c r="B12" s="400" t="s">
        <v>551</v>
      </c>
      <c r="C12" s="400" t="s">
        <v>552</v>
      </c>
      <c r="D12" s="90" t="s">
        <v>553</v>
      </c>
      <c r="E12" s="90" t="s">
        <v>554</v>
      </c>
      <c r="F12" s="90" t="s">
        <v>319</v>
      </c>
      <c r="G12" s="4">
        <v>892.5</v>
      </c>
      <c r="H12" s="4">
        <v>892.5</v>
      </c>
      <c r="I12" s="4">
        <v>171.5</v>
      </c>
      <c r="J12" s="196"/>
    </row>
    <row r="13" spans="1:10" ht="30" x14ac:dyDescent="0.2">
      <c r="A13" s="90">
        <v>5</v>
      </c>
      <c r="B13" s="400" t="s">
        <v>555</v>
      </c>
      <c r="C13" s="400" t="s">
        <v>556</v>
      </c>
      <c r="D13" s="90" t="s">
        <v>557</v>
      </c>
      <c r="E13" s="90" t="s">
        <v>547</v>
      </c>
      <c r="F13" s="90" t="s">
        <v>319</v>
      </c>
      <c r="G13" s="4">
        <v>78.060600000000008</v>
      </c>
      <c r="H13" s="4">
        <v>78.060600000000008</v>
      </c>
      <c r="I13" s="4">
        <v>14.999879999999999</v>
      </c>
      <c r="J13" s="196"/>
    </row>
    <row r="14" spans="1:10" ht="45" x14ac:dyDescent="0.2">
      <c r="A14" s="90">
        <v>6</v>
      </c>
      <c r="B14" s="400" t="s">
        <v>558</v>
      </c>
      <c r="C14" s="400" t="s">
        <v>559</v>
      </c>
      <c r="D14" s="90" t="s">
        <v>560</v>
      </c>
      <c r="E14" s="90" t="s">
        <v>561</v>
      </c>
      <c r="F14" s="90" t="s">
        <v>319</v>
      </c>
      <c r="G14" s="4">
        <v>131.1414</v>
      </c>
      <c r="H14" s="4">
        <v>131.1414</v>
      </c>
      <c r="I14" s="4">
        <v>0</v>
      </c>
      <c r="J14" s="196"/>
    </row>
    <row r="15" spans="1:10" ht="30" x14ac:dyDescent="0.2">
      <c r="A15" s="90">
        <v>7</v>
      </c>
      <c r="B15" s="400" t="s">
        <v>562</v>
      </c>
      <c r="C15" s="400" t="s">
        <v>563</v>
      </c>
      <c r="D15" s="90" t="s">
        <v>564</v>
      </c>
      <c r="E15" s="90" t="s">
        <v>565</v>
      </c>
      <c r="F15" s="90" t="s">
        <v>319</v>
      </c>
      <c r="G15" s="4">
        <v>255</v>
      </c>
      <c r="H15" s="4">
        <v>255</v>
      </c>
      <c r="I15" s="4">
        <v>49</v>
      </c>
      <c r="J15" s="196"/>
    </row>
    <row r="16" spans="1:10" ht="30" x14ac:dyDescent="0.2">
      <c r="A16" s="90">
        <v>8</v>
      </c>
      <c r="B16" s="400" t="s">
        <v>566</v>
      </c>
      <c r="C16" s="400" t="s">
        <v>567</v>
      </c>
      <c r="D16" s="90" t="s">
        <v>568</v>
      </c>
      <c r="E16" s="90" t="s">
        <v>569</v>
      </c>
      <c r="F16" s="90" t="s">
        <v>319</v>
      </c>
      <c r="G16" s="4">
        <v>770.2</v>
      </c>
      <c r="H16" s="4">
        <v>770.2</v>
      </c>
      <c r="I16" s="4">
        <v>196</v>
      </c>
      <c r="J16" s="196"/>
    </row>
    <row r="17" spans="1:10" ht="30" x14ac:dyDescent="0.2">
      <c r="A17" s="90">
        <v>9</v>
      </c>
      <c r="B17" s="400" t="s">
        <v>570</v>
      </c>
      <c r="C17" s="400" t="s">
        <v>571</v>
      </c>
      <c r="D17" s="90" t="s">
        <v>572</v>
      </c>
      <c r="E17" s="90" t="s">
        <v>573</v>
      </c>
      <c r="F17" s="90" t="s">
        <v>319</v>
      </c>
      <c r="G17" s="4">
        <v>892.5</v>
      </c>
      <c r="H17" s="4">
        <v>892.5</v>
      </c>
      <c r="I17" s="4">
        <v>171.5</v>
      </c>
      <c r="J17" s="196"/>
    </row>
    <row r="18" spans="1:10" ht="30" x14ac:dyDescent="0.2">
      <c r="A18" s="90">
        <v>10</v>
      </c>
      <c r="B18" s="400" t="s">
        <v>574</v>
      </c>
      <c r="C18" s="400" t="s">
        <v>575</v>
      </c>
      <c r="D18" s="90" t="s">
        <v>576</v>
      </c>
      <c r="E18" s="90" t="s">
        <v>577</v>
      </c>
      <c r="F18" s="90" t="s">
        <v>319</v>
      </c>
      <c r="G18" s="4">
        <v>2040</v>
      </c>
      <c r="H18" s="4">
        <v>2040</v>
      </c>
      <c r="I18" s="4">
        <v>392</v>
      </c>
      <c r="J18" s="196"/>
    </row>
    <row r="19" spans="1:10" ht="30" x14ac:dyDescent="0.2">
      <c r="A19" s="90">
        <v>11</v>
      </c>
      <c r="B19" s="400" t="s">
        <v>578</v>
      </c>
      <c r="C19" s="400" t="s">
        <v>579</v>
      </c>
      <c r="D19" s="90" t="s">
        <v>580</v>
      </c>
      <c r="E19" s="90" t="s">
        <v>581</v>
      </c>
      <c r="F19" s="90" t="s">
        <v>319</v>
      </c>
      <c r="G19" s="4">
        <v>1275</v>
      </c>
      <c r="H19" s="4">
        <v>1275</v>
      </c>
      <c r="I19" s="4">
        <v>245</v>
      </c>
      <c r="J19" s="196"/>
    </row>
    <row r="20" spans="1:10" ht="30" x14ac:dyDescent="0.2">
      <c r="A20" s="90">
        <v>12</v>
      </c>
      <c r="B20" s="400" t="s">
        <v>558</v>
      </c>
      <c r="C20" s="400" t="s">
        <v>582</v>
      </c>
      <c r="D20" s="90" t="s">
        <v>583</v>
      </c>
      <c r="E20" s="90" t="s">
        <v>584</v>
      </c>
      <c r="F20" s="90" t="s">
        <v>319</v>
      </c>
      <c r="G20" s="4">
        <v>1275</v>
      </c>
      <c r="H20" s="4">
        <v>1275</v>
      </c>
      <c r="I20" s="4">
        <v>245</v>
      </c>
      <c r="J20" s="196"/>
    </row>
    <row r="21" spans="1:10" ht="30" x14ac:dyDescent="0.2">
      <c r="A21" s="90">
        <v>13</v>
      </c>
      <c r="B21" s="400" t="s">
        <v>540</v>
      </c>
      <c r="C21" s="400" t="s">
        <v>585</v>
      </c>
      <c r="D21" s="90" t="s">
        <v>586</v>
      </c>
      <c r="E21" s="90" t="s">
        <v>587</v>
      </c>
      <c r="F21" s="90" t="s">
        <v>319</v>
      </c>
      <c r="G21" s="4">
        <v>1665.31</v>
      </c>
      <c r="H21" s="4">
        <v>1575</v>
      </c>
      <c r="I21" s="4">
        <v>320</v>
      </c>
      <c r="J21" s="196"/>
    </row>
    <row r="22" spans="1:10" ht="30" x14ac:dyDescent="0.2">
      <c r="A22" s="90">
        <v>14</v>
      </c>
      <c r="B22" s="400" t="s">
        <v>588</v>
      </c>
      <c r="C22" s="400" t="s">
        <v>589</v>
      </c>
      <c r="D22" s="90" t="s">
        <v>590</v>
      </c>
      <c r="E22" s="90" t="s">
        <v>591</v>
      </c>
      <c r="F22" s="90" t="s">
        <v>319</v>
      </c>
      <c r="G22" s="4">
        <v>1938</v>
      </c>
      <c r="H22" s="4">
        <v>1938</v>
      </c>
      <c r="I22" s="4">
        <v>372.40000000000003</v>
      </c>
      <c r="J22" s="196"/>
    </row>
    <row r="23" spans="1:10" ht="30" x14ac:dyDescent="0.2">
      <c r="A23" s="90">
        <v>15</v>
      </c>
      <c r="B23" s="400" t="s">
        <v>558</v>
      </c>
      <c r="C23" s="400" t="s">
        <v>592</v>
      </c>
      <c r="D23" s="90" t="s">
        <v>593</v>
      </c>
      <c r="E23" s="90" t="s">
        <v>594</v>
      </c>
      <c r="F23" s="90" t="s">
        <v>319</v>
      </c>
      <c r="G23" s="4">
        <v>1530</v>
      </c>
      <c r="H23" s="4">
        <v>1530</v>
      </c>
      <c r="I23" s="4">
        <v>294</v>
      </c>
      <c r="J23" s="196"/>
    </row>
    <row r="24" spans="1:10" ht="30" x14ac:dyDescent="0.2">
      <c r="A24" s="90">
        <v>16</v>
      </c>
      <c r="B24" s="400" t="s">
        <v>595</v>
      </c>
      <c r="C24" s="400" t="s">
        <v>596</v>
      </c>
      <c r="D24" s="90" t="s">
        <v>597</v>
      </c>
      <c r="E24" s="90" t="s">
        <v>587</v>
      </c>
      <c r="F24" s="90" t="s">
        <v>319</v>
      </c>
      <c r="G24" s="4">
        <v>1020</v>
      </c>
      <c r="H24" s="4">
        <v>1020</v>
      </c>
      <c r="I24" s="4">
        <v>196</v>
      </c>
      <c r="J24" s="196"/>
    </row>
    <row r="25" spans="1:10" ht="30" x14ac:dyDescent="0.2">
      <c r="A25" s="90">
        <v>17</v>
      </c>
      <c r="B25" s="400" t="s">
        <v>540</v>
      </c>
      <c r="C25" s="400" t="s">
        <v>552</v>
      </c>
      <c r="D25" s="90" t="s">
        <v>598</v>
      </c>
      <c r="E25" s="90" t="s">
        <v>587</v>
      </c>
      <c r="F25" s="90" t="s">
        <v>319</v>
      </c>
      <c r="G25" s="4">
        <v>892.5</v>
      </c>
      <c r="H25" s="4">
        <v>892.5</v>
      </c>
      <c r="I25" s="4">
        <v>171.5</v>
      </c>
      <c r="J25" s="196"/>
    </row>
    <row r="26" spans="1:10" ht="30" x14ac:dyDescent="0.2">
      <c r="A26" s="90">
        <v>18</v>
      </c>
      <c r="B26" s="400" t="s">
        <v>558</v>
      </c>
      <c r="C26" s="400" t="s">
        <v>599</v>
      </c>
      <c r="D26" s="90" t="s">
        <v>600</v>
      </c>
      <c r="E26" s="90" t="s">
        <v>587</v>
      </c>
      <c r="F26" s="90" t="s">
        <v>319</v>
      </c>
      <c r="G26" s="4">
        <v>892.5</v>
      </c>
      <c r="H26" s="4">
        <v>892.5</v>
      </c>
      <c r="I26" s="4">
        <v>171.5</v>
      </c>
      <c r="J26" s="196"/>
    </row>
    <row r="27" spans="1:10" ht="30" x14ac:dyDescent="0.2">
      <c r="A27" s="90">
        <v>19</v>
      </c>
      <c r="B27" s="400" t="s">
        <v>601</v>
      </c>
      <c r="C27" s="400" t="s">
        <v>602</v>
      </c>
      <c r="D27" s="90" t="s">
        <v>603</v>
      </c>
      <c r="E27" s="90" t="s">
        <v>587</v>
      </c>
      <c r="F27" s="90" t="s">
        <v>319</v>
      </c>
      <c r="G27" s="4">
        <v>892.5</v>
      </c>
      <c r="H27" s="4">
        <v>892.5</v>
      </c>
      <c r="I27" s="4">
        <v>171.5</v>
      </c>
      <c r="J27" s="196"/>
    </row>
    <row r="28" spans="1:10" ht="45" x14ac:dyDescent="0.2">
      <c r="A28" s="90">
        <v>20</v>
      </c>
      <c r="B28" s="400" t="s">
        <v>604</v>
      </c>
      <c r="C28" s="400" t="s">
        <v>605</v>
      </c>
      <c r="D28" s="90" t="s">
        <v>606</v>
      </c>
      <c r="E28" s="90" t="s">
        <v>607</v>
      </c>
      <c r="F28" s="90" t="s">
        <v>319</v>
      </c>
      <c r="G28" s="4">
        <v>1453.5</v>
      </c>
      <c r="H28" s="4">
        <v>1453.5</v>
      </c>
      <c r="I28" s="4">
        <v>279.3</v>
      </c>
      <c r="J28" s="196"/>
    </row>
    <row r="29" spans="1:10" ht="45" x14ac:dyDescent="0.2">
      <c r="A29" s="90">
        <v>21</v>
      </c>
      <c r="B29" s="400" t="s">
        <v>608</v>
      </c>
      <c r="C29" s="400" t="s">
        <v>609</v>
      </c>
      <c r="D29" s="90" t="s">
        <v>610</v>
      </c>
      <c r="E29" s="90" t="s">
        <v>611</v>
      </c>
      <c r="F29" s="90" t="s">
        <v>319</v>
      </c>
      <c r="G29" s="4">
        <v>1020</v>
      </c>
      <c r="H29" s="4">
        <v>1020</v>
      </c>
      <c r="I29" s="4">
        <v>196</v>
      </c>
      <c r="J29" s="196"/>
    </row>
    <row r="30" spans="1:10" ht="45" x14ac:dyDescent="0.2">
      <c r="A30" s="90">
        <v>22</v>
      </c>
      <c r="B30" s="400" t="s">
        <v>612</v>
      </c>
      <c r="C30" s="400" t="s">
        <v>613</v>
      </c>
      <c r="D30" s="90" t="s">
        <v>614</v>
      </c>
      <c r="E30" s="90" t="s">
        <v>611</v>
      </c>
      <c r="F30" s="90" t="s">
        <v>319</v>
      </c>
      <c r="G30" s="4">
        <v>1020</v>
      </c>
      <c r="H30" s="4">
        <v>1020</v>
      </c>
      <c r="I30" s="4">
        <v>196</v>
      </c>
      <c r="J30" s="196"/>
    </row>
    <row r="31" spans="1:10" ht="45" x14ac:dyDescent="0.2">
      <c r="A31" s="90">
        <v>23</v>
      </c>
      <c r="B31" s="400" t="s">
        <v>558</v>
      </c>
      <c r="C31" s="400" t="s">
        <v>615</v>
      </c>
      <c r="D31" s="90" t="s">
        <v>616</v>
      </c>
      <c r="E31" s="90" t="s">
        <v>611</v>
      </c>
      <c r="F31" s="90" t="s">
        <v>319</v>
      </c>
      <c r="G31" s="4">
        <v>1020</v>
      </c>
      <c r="H31" s="4">
        <v>1020</v>
      </c>
      <c r="I31" s="4">
        <v>196</v>
      </c>
      <c r="J31" s="196"/>
    </row>
    <row r="32" spans="1:10" ht="30" x14ac:dyDescent="0.2">
      <c r="A32" s="90">
        <v>24</v>
      </c>
      <c r="B32" s="400" t="s">
        <v>617</v>
      </c>
      <c r="C32" s="400" t="s">
        <v>618</v>
      </c>
      <c r="D32" s="90" t="s">
        <v>619</v>
      </c>
      <c r="E32" s="90" t="s">
        <v>620</v>
      </c>
      <c r="F32" s="90" t="s">
        <v>319</v>
      </c>
      <c r="G32" s="4">
        <v>1020</v>
      </c>
      <c r="H32" s="4">
        <v>1020</v>
      </c>
      <c r="I32" s="4">
        <v>196</v>
      </c>
      <c r="J32" s="196"/>
    </row>
    <row r="33" spans="1:10" ht="45" x14ac:dyDescent="0.2">
      <c r="A33" s="90">
        <v>25</v>
      </c>
      <c r="B33" s="400" t="s">
        <v>595</v>
      </c>
      <c r="C33" s="400" t="s">
        <v>621</v>
      </c>
      <c r="D33" s="90" t="s">
        <v>622</v>
      </c>
      <c r="E33" s="90" t="s">
        <v>623</v>
      </c>
      <c r="F33" s="90" t="s">
        <v>319</v>
      </c>
      <c r="G33" s="4">
        <v>750</v>
      </c>
      <c r="H33" s="4">
        <v>750</v>
      </c>
      <c r="I33" s="4">
        <v>150</v>
      </c>
      <c r="J33" s="196"/>
    </row>
    <row r="34" spans="1:10" ht="45" x14ac:dyDescent="0.2">
      <c r="A34" s="90">
        <v>26</v>
      </c>
      <c r="B34" s="400" t="s">
        <v>624</v>
      </c>
      <c r="C34" s="400" t="s">
        <v>556</v>
      </c>
      <c r="D34" s="90" t="s">
        <v>625</v>
      </c>
      <c r="E34" s="90" t="s">
        <v>623</v>
      </c>
      <c r="F34" s="90" t="s">
        <v>319</v>
      </c>
      <c r="G34" s="4">
        <v>1147.5</v>
      </c>
      <c r="H34" s="4">
        <v>1059</v>
      </c>
      <c r="I34" s="4">
        <v>220.5</v>
      </c>
      <c r="J34" s="196"/>
    </row>
    <row r="35" spans="1:10" ht="45" x14ac:dyDescent="0.2">
      <c r="A35" s="90">
        <v>27</v>
      </c>
      <c r="B35" s="400" t="s">
        <v>626</v>
      </c>
      <c r="C35" s="400" t="s">
        <v>613</v>
      </c>
      <c r="D35" s="90" t="s">
        <v>627</v>
      </c>
      <c r="E35" s="90" t="s">
        <v>628</v>
      </c>
      <c r="F35" s="90" t="s">
        <v>319</v>
      </c>
      <c r="G35" s="4">
        <v>637.5</v>
      </c>
      <c r="H35" s="4">
        <v>637.5</v>
      </c>
      <c r="I35" s="4">
        <v>122.5</v>
      </c>
      <c r="J35" s="196"/>
    </row>
    <row r="36" spans="1:10" ht="45" x14ac:dyDescent="0.2">
      <c r="A36" s="90">
        <v>28</v>
      </c>
      <c r="B36" s="400" t="s">
        <v>612</v>
      </c>
      <c r="C36" s="400" t="s">
        <v>629</v>
      </c>
      <c r="D36" s="90" t="s">
        <v>630</v>
      </c>
      <c r="E36" s="90" t="s">
        <v>628</v>
      </c>
      <c r="F36" s="90" t="s">
        <v>319</v>
      </c>
      <c r="G36" s="4">
        <v>510</v>
      </c>
      <c r="H36" s="4">
        <v>510</v>
      </c>
      <c r="I36" s="4">
        <v>98</v>
      </c>
      <c r="J36" s="196"/>
    </row>
    <row r="37" spans="1:10" ht="45" x14ac:dyDescent="0.2">
      <c r="A37" s="90">
        <v>29</v>
      </c>
      <c r="B37" s="400" t="s">
        <v>540</v>
      </c>
      <c r="C37" s="400" t="s">
        <v>631</v>
      </c>
      <c r="D37" s="90" t="s">
        <v>632</v>
      </c>
      <c r="E37" s="90" t="s">
        <v>628</v>
      </c>
      <c r="F37" s="90" t="s">
        <v>319</v>
      </c>
      <c r="G37" s="4">
        <v>510</v>
      </c>
      <c r="H37" s="4">
        <v>510</v>
      </c>
      <c r="I37" s="4">
        <v>98</v>
      </c>
      <c r="J37" s="196"/>
    </row>
    <row r="38" spans="1:10" ht="45" x14ac:dyDescent="0.2">
      <c r="A38" s="90">
        <v>30</v>
      </c>
      <c r="B38" s="400" t="s">
        <v>558</v>
      </c>
      <c r="C38" s="400" t="s">
        <v>633</v>
      </c>
      <c r="D38" s="90" t="s">
        <v>634</v>
      </c>
      <c r="E38" s="90" t="s">
        <v>628</v>
      </c>
      <c r="F38" s="90" t="s">
        <v>319</v>
      </c>
      <c r="G38" s="4">
        <v>510</v>
      </c>
      <c r="H38" s="4">
        <v>510</v>
      </c>
      <c r="I38" s="4">
        <v>98</v>
      </c>
      <c r="J38" s="196"/>
    </row>
    <row r="39" spans="1:10" ht="45" x14ac:dyDescent="0.2">
      <c r="A39" s="90">
        <v>31</v>
      </c>
      <c r="B39" s="400" t="s">
        <v>558</v>
      </c>
      <c r="C39" s="400" t="s">
        <v>635</v>
      </c>
      <c r="D39" s="90" t="s">
        <v>636</v>
      </c>
      <c r="E39" s="90" t="s">
        <v>628</v>
      </c>
      <c r="F39" s="90" t="s">
        <v>319</v>
      </c>
      <c r="G39" s="4">
        <v>637.5</v>
      </c>
      <c r="H39" s="4">
        <v>637.5</v>
      </c>
      <c r="I39" s="4">
        <v>245</v>
      </c>
      <c r="J39" s="196"/>
    </row>
    <row r="40" spans="1:10" ht="45" x14ac:dyDescent="0.2">
      <c r="A40" s="90">
        <v>32</v>
      </c>
      <c r="B40" s="400" t="s">
        <v>626</v>
      </c>
      <c r="C40" s="400" t="s">
        <v>582</v>
      </c>
      <c r="D40" s="90" t="s">
        <v>637</v>
      </c>
      <c r="E40" s="90" t="s">
        <v>628</v>
      </c>
      <c r="F40" s="90" t="s">
        <v>319</v>
      </c>
      <c r="G40" s="4">
        <v>510</v>
      </c>
      <c r="H40" s="4">
        <v>510</v>
      </c>
      <c r="I40" s="4">
        <v>98</v>
      </c>
      <c r="J40" s="196"/>
    </row>
    <row r="41" spans="1:10" ht="45" x14ac:dyDescent="0.2">
      <c r="A41" s="90">
        <v>33</v>
      </c>
      <c r="B41" s="400" t="s">
        <v>638</v>
      </c>
      <c r="C41" s="400" t="s">
        <v>615</v>
      </c>
      <c r="D41" s="90" t="s">
        <v>639</v>
      </c>
      <c r="E41" s="90" t="s">
        <v>640</v>
      </c>
      <c r="F41" s="90" t="s">
        <v>319</v>
      </c>
      <c r="G41" s="4">
        <v>412.5</v>
      </c>
      <c r="H41" s="4">
        <v>412.5</v>
      </c>
      <c r="I41" s="4">
        <v>82.5</v>
      </c>
      <c r="J41" s="196"/>
    </row>
    <row r="42" spans="1:10" ht="45" x14ac:dyDescent="0.2">
      <c r="A42" s="90">
        <v>34</v>
      </c>
      <c r="B42" s="400" t="s">
        <v>612</v>
      </c>
      <c r="C42" s="400" t="s">
        <v>613</v>
      </c>
      <c r="D42" s="90" t="s">
        <v>614</v>
      </c>
      <c r="E42" s="90" t="s">
        <v>611</v>
      </c>
      <c r="F42" s="90" t="s">
        <v>0</v>
      </c>
      <c r="G42" s="4">
        <v>1693.2</v>
      </c>
      <c r="H42" s="4">
        <v>1693.2</v>
      </c>
      <c r="I42" s="4">
        <v>325.36</v>
      </c>
      <c r="J42" s="196"/>
    </row>
    <row r="43" spans="1:10" ht="30" x14ac:dyDescent="0.2">
      <c r="A43" s="90">
        <v>35</v>
      </c>
      <c r="B43" s="400" t="s">
        <v>570</v>
      </c>
      <c r="C43" s="400" t="s">
        <v>571</v>
      </c>
      <c r="D43" s="90" t="s">
        <v>572</v>
      </c>
      <c r="E43" s="90" t="s">
        <v>573</v>
      </c>
      <c r="F43" s="90" t="s">
        <v>0</v>
      </c>
      <c r="G43" s="4">
        <v>1825.8</v>
      </c>
      <c r="H43" s="4">
        <v>1825.8</v>
      </c>
      <c r="I43" s="4">
        <v>350.84</v>
      </c>
      <c r="J43" s="196"/>
    </row>
    <row r="44" spans="1:10" ht="30" x14ac:dyDescent="0.2">
      <c r="A44" s="90">
        <v>36</v>
      </c>
      <c r="B44" s="400" t="s">
        <v>612</v>
      </c>
      <c r="C44" s="400" t="s">
        <v>641</v>
      </c>
      <c r="D44" s="90" t="s">
        <v>642</v>
      </c>
      <c r="E44" s="90" t="s">
        <v>643</v>
      </c>
      <c r="F44" s="90" t="s">
        <v>0</v>
      </c>
      <c r="G44" s="4">
        <v>390.31</v>
      </c>
      <c r="H44" s="4">
        <v>300</v>
      </c>
      <c r="I44" s="4">
        <v>75</v>
      </c>
      <c r="J44" s="196"/>
    </row>
    <row r="45" spans="1:10" ht="15" x14ac:dyDescent="0.2">
      <c r="A45" s="90"/>
      <c r="B45" s="400"/>
      <c r="C45" s="400"/>
      <c r="D45" s="90"/>
      <c r="E45" s="90"/>
      <c r="F45" s="90"/>
      <c r="G45" s="4"/>
      <c r="H45" s="4"/>
      <c r="I45" s="4"/>
    </row>
    <row r="46" spans="1:10" ht="15" x14ac:dyDescent="0.2">
      <c r="A46" s="90" t="s">
        <v>259</v>
      </c>
      <c r="B46" s="79"/>
      <c r="C46" s="79"/>
      <c r="D46" s="79"/>
      <c r="E46" s="79"/>
      <c r="F46" s="90"/>
      <c r="G46" s="4"/>
      <c r="H46" s="4"/>
      <c r="I46" s="4"/>
    </row>
    <row r="47" spans="1:10" ht="15" x14ac:dyDescent="0.3">
      <c r="A47" s="79"/>
      <c r="B47" s="91"/>
      <c r="C47" s="91"/>
      <c r="D47" s="91"/>
      <c r="E47" s="91"/>
      <c r="F47" s="79" t="s">
        <v>394</v>
      </c>
      <c r="G47" s="78">
        <f>SUM(G9:G46)</f>
        <v>37118.021999999997</v>
      </c>
      <c r="H47" s="78">
        <f>SUM(H9:H46)</f>
        <v>36848.902000000002</v>
      </c>
      <c r="I47" s="78">
        <f>SUM(I9:I46)</f>
        <v>7286.8998800000008</v>
      </c>
    </row>
    <row r="48" spans="1:10" ht="15" x14ac:dyDescent="0.3">
      <c r="A48" s="194"/>
      <c r="B48" s="194"/>
      <c r="C48" s="194"/>
      <c r="D48" s="194"/>
      <c r="E48" s="194"/>
      <c r="F48" s="194"/>
      <c r="G48" s="194"/>
      <c r="H48" s="168"/>
      <c r="I48" s="168"/>
    </row>
    <row r="49" spans="1:9" ht="15" x14ac:dyDescent="0.3">
      <c r="A49" s="195" t="s">
        <v>407</v>
      </c>
      <c r="B49" s="195"/>
      <c r="C49" s="194"/>
      <c r="D49" s="194"/>
      <c r="E49" s="194"/>
      <c r="F49" s="194"/>
      <c r="G49" s="194"/>
      <c r="H49" s="450"/>
      <c r="I49" s="168"/>
    </row>
    <row r="50" spans="1:9" ht="15" x14ac:dyDescent="0.3">
      <c r="A50" s="195"/>
      <c r="B50" s="195"/>
      <c r="C50" s="194"/>
      <c r="D50" s="194"/>
      <c r="E50" s="194"/>
      <c r="F50" s="194"/>
      <c r="G50" s="194"/>
      <c r="H50" s="168"/>
      <c r="I50" s="496"/>
    </row>
    <row r="51" spans="1:9" ht="15" x14ac:dyDescent="0.3">
      <c r="A51" s="195"/>
      <c r="B51" s="195"/>
      <c r="C51" s="168"/>
      <c r="D51" s="168"/>
      <c r="E51" s="168"/>
      <c r="F51" s="168"/>
      <c r="G51" s="168"/>
      <c r="H51" s="168"/>
      <c r="I51" s="168"/>
    </row>
    <row r="52" spans="1:9" ht="15" x14ac:dyDescent="0.3">
      <c r="A52" s="195"/>
      <c r="B52" s="195"/>
      <c r="C52" s="168"/>
      <c r="D52" s="168"/>
      <c r="E52" s="168"/>
      <c r="F52" s="168"/>
      <c r="G52" s="168"/>
      <c r="H52" s="168"/>
      <c r="I52" s="168"/>
    </row>
    <row r="53" spans="1:9" x14ac:dyDescent="0.2">
      <c r="A53" s="192"/>
      <c r="B53" s="192"/>
      <c r="C53" s="192"/>
      <c r="D53" s="192"/>
      <c r="E53" s="192"/>
      <c r="F53" s="192"/>
      <c r="G53" s="192"/>
      <c r="H53" s="192"/>
      <c r="I53" s="192"/>
    </row>
    <row r="54" spans="1:9" ht="15" x14ac:dyDescent="0.3">
      <c r="A54" s="174" t="s">
        <v>96</v>
      </c>
      <c r="B54" s="174"/>
      <c r="C54" s="168"/>
      <c r="D54" s="168"/>
      <c r="E54" s="168"/>
      <c r="F54" s="168"/>
      <c r="G54" s="168"/>
      <c r="H54" s="168"/>
      <c r="I54" s="168"/>
    </row>
    <row r="55" spans="1:9" ht="15" x14ac:dyDescent="0.3">
      <c r="A55" s="168"/>
      <c r="B55" s="168"/>
      <c r="C55" s="168"/>
      <c r="D55" s="168"/>
      <c r="E55" s="168"/>
      <c r="F55" s="168"/>
      <c r="G55" s="168"/>
      <c r="H55" s="168"/>
      <c r="I55" s="168"/>
    </row>
    <row r="56" spans="1:9" ht="15" x14ac:dyDescent="0.3">
      <c r="A56" s="168"/>
      <c r="B56" s="168"/>
      <c r="C56" s="168"/>
      <c r="D56" s="168"/>
      <c r="E56" s="172"/>
      <c r="F56" s="172"/>
      <c r="G56" s="172"/>
      <c r="H56" s="168"/>
      <c r="I56" s="168"/>
    </row>
    <row r="57" spans="1:9" ht="15" x14ac:dyDescent="0.3">
      <c r="A57" s="174"/>
      <c r="B57" s="174"/>
      <c r="C57" s="174" t="s">
        <v>356</v>
      </c>
      <c r="D57" s="174"/>
      <c r="E57" s="174"/>
      <c r="F57" s="174"/>
      <c r="G57" s="174"/>
      <c r="H57" s="168"/>
      <c r="I57" s="168"/>
    </row>
    <row r="58" spans="1:9" ht="15" x14ac:dyDescent="0.3">
      <c r="A58" s="168"/>
      <c r="B58" s="168"/>
      <c r="C58" s="168" t="s">
        <v>355</v>
      </c>
      <c r="D58" s="168"/>
      <c r="E58" s="168"/>
      <c r="F58" s="168"/>
      <c r="G58" s="168"/>
      <c r="H58" s="168"/>
      <c r="I58" s="168"/>
    </row>
    <row r="59" spans="1:9" x14ac:dyDescent="0.2">
      <c r="A59" s="176"/>
      <c r="B59" s="176"/>
      <c r="C59" s="176" t="s">
        <v>127</v>
      </c>
      <c r="D59" s="176"/>
      <c r="E59" s="176"/>
      <c r="F59" s="176"/>
      <c r="G59" s="176"/>
    </row>
  </sheetData>
  <mergeCells count="2">
    <mergeCell ref="I1:J1"/>
    <mergeCell ref="I2:J2"/>
  </mergeCells>
  <printOptions gridLines="1"/>
  <pageMargins left="0.25" right="0.25" top="0.75" bottom="0.75" header="0.3" footer="0.3"/>
  <pageSetup paperSize="9" scale="82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view="pageBreakPreview" zoomScale="80" zoomScaleSheetLayoutView="80" workbookViewId="0"/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26.28515625" customWidth="1"/>
    <col min="6" max="6" width="20.5703125" customWidth="1"/>
    <col min="7" max="7" width="15" customWidth="1"/>
    <col min="8" max="8" width="12" customWidth="1"/>
  </cols>
  <sheetData>
    <row r="1" spans="1:9" ht="15" x14ac:dyDescent="0.3">
      <c r="A1" s="66" t="s">
        <v>408</v>
      </c>
      <c r="B1" s="69"/>
      <c r="C1" s="69"/>
      <c r="D1" s="69"/>
      <c r="E1" s="69"/>
      <c r="F1" s="69"/>
      <c r="G1" s="506" t="s">
        <v>97</v>
      </c>
      <c r="H1" s="506"/>
      <c r="I1" s="326"/>
    </row>
    <row r="2" spans="1:9" ht="15" x14ac:dyDescent="0.3">
      <c r="A2" s="68" t="s">
        <v>128</v>
      </c>
      <c r="B2" s="69"/>
      <c r="C2" s="69"/>
      <c r="D2" s="69"/>
      <c r="E2" s="69"/>
      <c r="F2" s="69"/>
      <c r="G2" s="510" t="str">
        <f>'ფორმა N1'!L2</f>
        <v>04/10/2019-04/30/2019</v>
      </c>
      <c r="H2" s="510"/>
      <c r="I2" s="68"/>
    </row>
    <row r="3" spans="1:9" ht="15" x14ac:dyDescent="0.3">
      <c r="A3" s="68"/>
      <c r="B3" s="68"/>
      <c r="C3" s="68"/>
      <c r="D3" s="68"/>
      <c r="E3" s="68"/>
      <c r="F3" s="68"/>
      <c r="G3" s="238"/>
      <c r="H3" s="238"/>
      <c r="I3" s="326"/>
    </row>
    <row r="4" spans="1:9" ht="15" x14ac:dyDescent="0.3">
      <c r="A4" s="69" t="s">
        <v>257</v>
      </c>
      <c r="B4" s="69"/>
      <c r="C4" s="69"/>
      <c r="D4" s="69"/>
      <c r="E4" s="69"/>
      <c r="F4" s="69"/>
      <c r="G4" s="68"/>
      <c r="H4" s="68"/>
      <c r="I4" s="68"/>
    </row>
    <row r="5" spans="1:9" ht="15" x14ac:dyDescent="0.3">
      <c r="A5" s="399" t="str">
        <f>'ფორმა N1'!A5</f>
        <v>მპგ „ერთიანი ნაციონალური მოძრაობა“</v>
      </c>
      <c r="B5" s="72"/>
      <c r="C5" s="72"/>
      <c r="D5" s="72"/>
      <c r="E5" s="72"/>
      <c r="F5" s="72"/>
      <c r="G5" s="73"/>
      <c r="H5" s="73"/>
      <c r="I5" s="73"/>
    </row>
    <row r="6" spans="1:9" ht="15" x14ac:dyDescent="0.3">
      <c r="A6" s="69"/>
      <c r="B6" s="69"/>
      <c r="C6" s="69"/>
      <c r="D6" s="69"/>
      <c r="E6" s="69"/>
      <c r="F6" s="69"/>
      <c r="G6" s="68"/>
      <c r="H6" s="68"/>
      <c r="I6" s="68"/>
    </row>
    <row r="7" spans="1:9" ht="15" x14ac:dyDescent="0.2">
      <c r="A7" s="237"/>
      <c r="B7" s="237"/>
      <c r="C7" s="237"/>
      <c r="D7" s="237"/>
      <c r="E7" s="237"/>
      <c r="F7" s="237"/>
      <c r="G7" s="70"/>
      <c r="H7" s="70"/>
      <c r="I7" s="326"/>
    </row>
    <row r="8" spans="1:9" ht="45" x14ac:dyDescent="0.2">
      <c r="A8" s="325" t="s">
        <v>64</v>
      </c>
      <c r="B8" s="71" t="s">
        <v>312</v>
      </c>
      <c r="C8" s="82" t="s">
        <v>313</v>
      </c>
      <c r="D8" s="82" t="s">
        <v>215</v>
      </c>
      <c r="E8" s="82" t="s">
        <v>316</v>
      </c>
      <c r="F8" s="82" t="s">
        <v>315</v>
      </c>
      <c r="G8" s="82" t="s">
        <v>352</v>
      </c>
      <c r="H8" s="71" t="s">
        <v>10</v>
      </c>
      <c r="I8" s="71" t="s">
        <v>9</v>
      </c>
    </row>
    <row r="9" spans="1:9" ht="30" x14ac:dyDescent="0.3">
      <c r="A9" s="458">
        <v>1</v>
      </c>
      <c r="B9" s="457" t="s">
        <v>558</v>
      </c>
      <c r="C9" s="457" t="s">
        <v>635</v>
      </c>
      <c r="D9" s="457" t="s">
        <v>636</v>
      </c>
      <c r="E9" s="457" t="s">
        <v>644</v>
      </c>
      <c r="F9" s="457" t="s">
        <v>645</v>
      </c>
      <c r="G9" s="90">
        <v>3</v>
      </c>
      <c r="H9" s="4">
        <v>45</v>
      </c>
      <c r="I9" s="4">
        <v>45</v>
      </c>
    </row>
    <row r="10" spans="1:9" ht="30" x14ac:dyDescent="0.3">
      <c r="A10" s="458">
        <v>2</v>
      </c>
      <c r="B10" s="457" t="s">
        <v>558</v>
      </c>
      <c r="C10" s="457" t="s">
        <v>615</v>
      </c>
      <c r="D10" s="457" t="s">
        <v>616</v>
      </c>
      <c r="E10" s="457" t="s">
        <v>644</v>
      </c>
      <c r="F10" s="457" t="s">
        <v>645</v>
      </c>
      <c r="G10" s="90">
        <v>3</v>
      </c>
      <c r="H10" s="4">
        <v>45</v>
      </c>
      <c r="I10" s="4">
        <v>45</v>
      </c>
    </row>
    <row r="11" spans="1:9" ht="30" x14ac:dyDescent="0.3">
      <c r="A11" s="458">
        <v>3</v>
      </c>
      <c r="B11" s="457" t="s">
        <v>595</v>
      </c>
      <c r="C11" s="457" t="s">
        <v>621</v>
      </c>
      <c r="D11" s="457" t="s">
        <v>622</v>
      </c>
      <c r="E11" s="457" t="s">
        <v>644</v>
      </c>
      <c r="F11" s="457" t="s">
        <v>646</v>
      </c>
      <c r="G11" s="79">
        <v>3</v>
      </c>
      <c r="H11" s="4">
        <v>45</v>
      </c>
      <c r="I11" s="4">
        <v>45</v>
      </c>
    </row>
    <row r="12" spans="1:9" ht="30" x14ac:dyDescent="0.3">
      <c r="A12" s="458">
        <v>4</v>
      </c>
      <c r="B12" s="457" t="s">
        <v>558</v>
      </c>
      <c r="C12" s="457" t="s">
        <v>635</v>
      </c>
      <c r="D12" s="457" t="s">
        <v>636</v>
      </c>
      <c r="E12" s="457" t="s">
        <v>644</v>
      </c>
      <c r="F12" s="457" t="s">
        <v>646</v>
      </c>
      <c r="G12" s="79">
        <v>3</v>
      </c>
      <c r="H12" s="4">
        <v>45</v>
      </c>
      <c r="I12" s="4">
        <v>45</v>
      </c>
    </row>
    <row r="13" spans="1:9" ht="15" x14ac:dyDescent="0.3">
      <c r="A13" s="458">
        <v>5</v>
      </c>
      <c r="B13" s="457" t="s">
        <v>558</v>
      </c>
      <c r="C13" s="457" t="s">
        <v>635</v>
      </c>
      <c r="D13" s="457" t="s">
        <v>636</v>
      </c>
      <c r="E13" s="457" t="s">
        <v>647</v>
      </c>
      <c r="F13" s="457" t="s">
        <v>648</v>
      </c>
      <c r="G13" s="79">
        <v>2</v>
      </c>
      <c r="H13" s="4">
        <v>30</v>
      </c>
      <c r="I13" s="4">
        <v>30</v>
      </c>
    </row>
    <row r="14" spans="1:9" ht="15" x14ac:dyDescent="0.3">
      <c r="A14" s="458">
        <v>6</v>
      </c>
      <c r="B14" s="457" t="s">
        <v>595</v>
      </c>
      <c r="C14" s="457" t="s">
        <v>621</v>
      </c>
      <c r="D14" s="457" t="s">
        <v>622</v>
      </c>
      <c r="E14" s="457" t="s">
        <v>647</v>
      </c>
      <c r="F14" s="457" t="s">
        <v>649</v>
      </c>
      <c r="G14" s="79">
        <v>3</v>
      </c>
      <c r="H14" s="4">
        <v>45</v>
      </c>
      <c r="I14" s="4">
        <v>45</v>
      </c>
    </row>
    <row r="15" spans="1:9" ht="15" x14ac:dyDescent="0.3">
      <c r="A15" s="458">
        <v>7</v>
      </c>
      <c r="B15" s="457" t="s">
        <v>558</v>
      </c>
      <c r="C15" s="457" t="s">
        <v>635</v>
      </c>
      <c r="D15" s="457" t="s">
        <v>636</v>
      </c>
      <c r="E15" s="457" t="s">
        <v>647</v>
      </c>
      <c r="F15" s="457" t="s">
        <v>649</v>
      </c>
      <c r="G15" s="79">
        <v>3</v>
      </c>
      <c r="H15" s="4">
        <v>45</v>
      </c>
      <c r="I15" s="4">
        <v>45</v>
      </c>
    </row>
    <row r="16" spans="1:9" ht="15" x14ac:dyDescent="0.3">
      <c r="A16" s="458">
        <v>8</v>
      </c>
      <c r="B16" s="457" t="s">
        <v>604</v>
      </c>
      <c r="C16" s="457" t="s">
        <v>605</v>
      </c>
      <c r="D16" s="457" t="s">
        <v>606</v>
      </c>
      <c r="E16" s="457" t="s">
        <v>647</v>
      </c>
      <c r="F16" s="457" t="s">
        <v>650</v>
      </c>
      <c r="G16" s="79">
        <v>3</v>
      </c>
      <c r="H16" s="4">
        <v>45</v>
      </c>
      <c r="I16" s="4">
        <v>45</v>
      </c>
    </row>
    <row r="17" spans="1:9" ht="15" x14ac:dyDescent="0.2">
      <c r="A17" s="456"/>
      <c r="B17" s="79"/>
      <c r="C17" s="79"/>
      <c r="D17" s="79"/>
      <c r="E17" s="79"/>
      <c r="F17" s="79"/>
      <c r="G17" s="79"/>
      <c r="H17" s="4"/>
      <c r="I17" s="4"/>
    </row>
    <row r="18" spans="1:9" ht="15" x14ac:dyDescent="0.3">
      <c r="A18" s="456"/>
      <c r="B18" s="91"/>
      <c r="C18" s="91"/>
      <c r="D18" s="91"/>
      <c r="E18" s="91"/>
      <c r="F18" s="91"/>
      <c r="G18" s="91" t="s">
        <v>311</v>
      </c>
      <c r="H18" s="78">
        <f>SUM(H9:H17)</f>
        <v>345</v>
      </c>
      <c r="I18" s="78">
        <f>SUM(I9:I17)</f>
        <v>345</v>
      </c>
    </row>
    <row r="19" spans="1:9" ht="15" x14ac:dyDescent="0.3">
      <c r="A19" s="43"/>
      <c r="B19" s="43"/>
      <c r="C19" s="43"/>
      <c r="D19" s="43"/>
      <c r="E19" s="43"/>
      <c r="F19" s="43"/>
      <c r="G19" s="2"/>
      <c r="H19" s="2"/>
    </row>
    <row r="20" spans="1:9" ht="15" x14ac:dyDescent="0.3">
      <c r="A20" s="184" t="s">
        <v>409</v>
      </c>
      <c r="B20" s="43"/>
      <c r="C20" s="43"/>
      <c r="D20" s="43"/>
      <c r="E20" s="43"/>
      <c r="F20" s="43"/>
      <c r="G20" s="2"/>
      <c r="H20" s="2"/>
    </row>
    <row r="21" spans="1:9" ht="15" x14ac:dyDescent="0.3">
      <c r="A21" s="184"/>
      <c r="B21" s="43"/>
      <c r="C21" s="43"/>
      <c r="D21" s="43"/>
      <c r="E21" s="43"/>
      <c r="F21" s="43"/>
      <c r="G21" s="2"/>
      <c r="H21" s="2"/>
    </row>
    <row r="22" spans="1:9" ht="15" x14ac:dyDescent="0.3">
      <c r="A22" s="184"/>
      <c r="B22" s="2"/>
      <c r="C22" s="2"/>
      <c r="D22" s="2"/>
      <c r="E22" s="2"/>
      <c r="F22" s="2"/>
      <c r="G22" s="2"/>
      <c r="H22" s="2"/>
    </row>
    <row r="23" spans="1:9" ht="15" x14ac:dyDescent="0.3">
      <c r="A23" s="184"/>
      <c r="B23" s="2"/>
      <c r="C23" s="2"/>
      <c r="D23" s="2"/>
      <c r="E23" s="2"/>
      <c r="F23" s="2"/>
      <c r="G23" s="2"/>
      <c r="H23" s="2"/>
    </row>
    <row r="24" spans="1:9" x14ac:dyDescent="0.2">
      <c r="A24" s="23"/>
      <c r="B24" s="23"/>
      <c r="C24" s="23"/>
      <c r="D24" s="23"/>
      <c r="E24" s="23"/>
      <c r="F24" s="23"/>
      <c r="G24" s="23"/>
      <c r="H24" s="23"/>
    </row>
    <row r="25" spans="1:9" ht="15" x14ac:dyDescent="0.3">
      <c r="A25" s="65" t="s">
        <v>96</v>
      </c>
      <c r="B25" s="2"/>
      <c r="C25" s="2"/>
      <c r="D25" s="2"/>
      <c r="E25" s="2"/>
      <c r="F25" s="2"/>
      <c r="G25" s="2"/>
      <c r="H25" s="2"/>
    </row>
    <row r="26" spans="1:9" ht="15" x14ac:dyDescent="0.3">
      <c r="A26" s="2"/>
      <c r="B26" s="2"/>
      <c r="C26" s="2"/>
      <c r="D26" s="2"/>
      <c r="E26" s="2"/>
      <c r="F26" s="2"/>
      <c r="G26" s="2"/>
      <c r="H26" s="2"/>
    </row>
    <row r="27" spans="1:9" ht="15" x14ac:dyDescent="0.3">
      <c r="A27" s="2"/>
      <c r="B27" s="2"/>
      <c r="C27" s="2"/>
      <c r="D27" s="2"/>
      <c r="E27" s="2"/>
      <c r="F27" s="2"/>
      <c r="G27" s="2"/>
      <c r="H27" s="12"/>
    </row>
    <row r="28" spans="1:9" ht="15" x14ac:dyDescent="0.3">
      <c r="A28" s="65"/>
      <c r="B28" s="65" t="s">
        <v>254</v>
      </c>
      <c r="C28" s="65"/>
      <c r="D28" s="65"/>
      <c r="E28" s="65"/>
      <c r="F28" s="65"/>
      <c r="G28" s="2"/>
      <c r="H28" s="12"/>
    </row>
    <row r="29" spans="1:9" ht="15" x14ac:dyDescent="0.3">
      <c r="A29" s="2"/>
      <c r="B29" s="2" t="s">
        <v>253</v>
      </c>
      <c r="C29" s="2"/>
      <c r="D29" s="2"/>
      <c r="E29" s="2"/>
      <c r="F29" s="2"/>
      <c r="G29" s="2"/>
      <c r="H29" s="12"/>
    </row>
    <row r="30" spans="1:9" x14ac:dyDescent="0.2">
      <c r="A30" s="62"/>
      <c r="B30" s="62" t="s">
        <v>127</v>
      </c>
      <c r="C30" s="62"/>
      <c r="D30" s="62"/>
      <c r="E30" s="62"/>
      <c r="F30" s="62"/>
    </row>
  </sheetData>
  <mergeCells count="2">
    <mergeCell ref="G1:H1"/>
    <mergeCell ref="G2:H2"/>
  </mergeCells>
  <printOptions gridLines="1"/>
  <pageMargins left="0.25" right="0.25" top="0.75" bottom="0.75" header="0.3" footer="0.3"/>
  <pageSetup scale="7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G3" sqref="G3"/>
    </sheetView>
  </sheetViews>
  <sheetFormatPr defaultRowHeight="12.75" x14ac:dyDescent="0.2"/>
  <cols>
    <col min="1" max="1" width="5.42578125" style="169" customWidth="1"/>
    <col min="2" max="2" width="13.140625" style="169" customWidth="1"/>
    <col min="3" max="3" width="15.140625" style="169" customWidth="1"/>
    <col min="4" max="4" width="18" style="169" customWidth="1"/>
    <col min="5" max="5" width="20.5703125" style="169" customWidth="1"/>
    <col min="6" max="6" width="21.28515625" style="169" customWidth="1"/>
    <col min="7" max="7" width="15.140625" style="169" customWidth="1"/>
    <col min="8" max="8" width="15.5703125" style="169" customWidth="1"/>
    <col min="9" max="9" width="13.42578125" style="169" customWidth="1"/>
    <col min="10" max="10" width="0" style="169" hidden="1" customWidth="1"/>
    <col min="11" max="16384" width="9.140625" style="169"/>
  </cols>
  <sheetData>
    <row r="1" spans="1:10" ht="15" x14ac:dyDescent="0.3">
      <c r="A1" s="66" t="s">
        <v>410</v>
      </c>
      <c r="B1" s="66"/>
      <c r="C1" s="69"/>
      <c r="D1" s="69"/>
      <c r="E1" s="69"/>
      <c r="F1" s="69"/>
      <c r="G1" s="506" t="s">
        <v>97</v>
      </c>
      <c r="H1" s="506"/>
    </row>
    <row r="2" spans="1:10" ht="15" x14ac:dyDescent="0.3">
      <c r="A2" s="68" t="s">
        <v>128</v>
      </c>
      <c r="B2" s="66"/>
      <c r="C2" s="69"/>
      <c r="D2" s="69"/>
      <c r="E2" s="69"/>
      <c r="F2" s="69"/>
      <c r="G2" s="510" t="str">
        <f>'ფორმა N1'!L2</f>
        <v>04/10/2019-04/30/2019</v>
      </c>
      <c r="H2" s="510"/>
    </row>
    <row r="3" spans="1:10" ht="15" x14ac:dyDescent="0.3">
      <c r="A3" s="68"/>
      <c r="B3" s="68"/>
      <c r="C3" s="68"/>
      <c r="D3" s="68"/>
      <c r="E3" s="68"/>
      <c r="F3" s="68"/>
      <c r="G3" s="238"/>
      <c r="H3" s="238"/>
    </row>
    <row r="4" spans="1:10" ht="15" x14ac:dyDescent="0.3">
      <c r="A4" s="69" t="s">
        <v>257</v>
      </c>
      <c r="B4" s="69"/>
      <c r="C4" s="69"/>
      <c r="D4" s="69"/>
      <c r="E4" s="69"/>
      <c r="F4" s="69"/>
      <c r="G4" s="68"/>
      <c r="H4" s="68"/>
    </row>
    <row r="5" spans="1:10" ht="15" x14ac:dyDescent="0.3">
      <c r="A5" s="72" t="str">
        <f>'ფორმა N1'!A5</f>
        <v>მპგ „ერთიანი ნაციონალური მოძრაობა“</v>
      </c>
      <c r="B5" s="72"/>
      <c r="C5" s="72"/>
      <c r="D5" s="72"/>
      <c r="E5" s="72"/>
      <c r="F5" s="72"/>
      <c r="G5" s="73"/>
      <c r="H5" s="73"/>
    </row>
    <row r="6" spans="1:10" ht="15" x14ac:dyDescent="0.3">
      <c r="A6" s="69"/>
      <c r="B6" s="69"/>
      <c r="C6" s="69"/>
      <c r="D6" s="69"/>
      <c r="E6" s="69"/>
      <c r="F6" s="69"/>
      <c r="G6" s="68"/>
      <c r="H6" s="68"/>
    </row>
    <row r="7" spans="1:10" ht="15" x14ac:dyDescent="0.2">
      <c r="A7" s="237"/>
      <c r="B7" s="237"/>
      <c r="C7" s="237"/>
      <c r="D7" s="237"/>
      <c r="E7" s="237"/>
      <c r="F7" s="237"/>
      <c r="G7" s="70"/>
      <c r="H7" s="70"/>
    </row>
    <row r="8" spans="1:10" ht="30" x14ac:dyDescent="0.2">
      <c r="A8" s="82" t="s">
        <v>64</v>
      </c>
      <c r="B8" s="82" t="s">
        <v>312</v>
      </c>
      <c r="C8" s="82" t="s">
        <v>313</v>
      </c>
      <c r="D8" s="82" t="s">
        <v>215</v>
      </c>
      <c r="E8" s="82" t="s">
        <v>320</v>
      </c>
      <c r="F8" s="82" t="s">
        <v>314</v>
      </c>
      <c r="G8" s="71" t="s">
        <v>10</v>
      </c>
      <c r="H8" s="71" t="s">
        <v>9</v>
      </c>
      <c r="J8" s="196" t="s">
        <v>319</v>
      </c>
    </row>
    <row r="9" spans="1:10" ht="15" x14ac:dyDescent="0.2">
      <c r="A9" s="90"/>
      <c r="B9" s="90"/>
      <c r="C9" s="90"/>
      <c r="D9" s="90"/>
      <c r="E9" s="90"/>
      <c r="F9" s="90"/>
      <c r="G9" s="4"/>
      <c r="H9" s="4"/>
      <c r="J9" s="196" t="s">
        <v>0</v>
      </c>
    </row>
    <row r="10" spans="1:10" ht="15" x14ac:dyDescent="0.2">
      <c r="A10" s="90"/>
      <c r="B10" s="90"/>
      <c r="C10" s="90"/>
      <c r="D10" s="90"/>
      <c r="E10" s="90"/>
      <c r="F10" s="90"/>
      <c r="G10" s="4"/>
      <c r="H10" s="4"/>
    </row>
    <row r="11" spans="1:10" ht="15" x14ac:dyDescent="0.2">
      <c r="A11" s="79"/>
      <c r="B11" s="79"/>
      <c r="C11" s="79"/>
      <c r="D11" s="79"/>
      <c r="E11" s="79"/>
      <c r="F11" s="79"/>
      <c r="G11" s="4"/>
      <c r="H11" s="4"/>
    </row>
    <row r="12" spans="1:10" ht="15" x14ac:dyDescent="0.2">
      <c r="A12" s="79"/>
      <c r="B12" s="79"/>
      <c r="C12" s="79"/>
      <c r="D12" s="79"/>
      <c r="E12" s="79"/>
      <c r="F12" s="79"/>
      <c r="G12" s="4"/>
      <c r="H12" s="4"/>
    </row>
    <row r="13" spans="1:10" ht="15" x14ac:dyDescent="0.2">
      <c r="A13" s="79"/>
      <c r="B13" s="79"/>
      <c r="C13" s="79"/>
      <c r="D13" s="79"/>
      <c r="E13" s="79"/>
      <c r="F13" s="79"/>
      <c r="G13" s="4"/>
      <c r="H13" s="4"/>
    </row>
    <row r="14" spans="1:10" ht="15" x14ac:dyDescent="0.2">
      <c r="A14" s="79"/>
      <c r="B14" s="79"/>
      <c r="C14" s="79"/>
      <c r="D14" s="79"/>
      <c r="E14" s="79"/>
      <c r="F14" s="79"/>
      <c r="G14" s="4"/>
      <c r="H14" s="4"/>
    </row>
    <row r="15" spans="1:10" ht="15" x14ac:dyDescent="0.2">
      <c r="A15" s="79"/>
      <c r="B15" s="79"/>
      <c r="C15" s="79"/>
      <c r="D15" s="79"/>
      <c r="E15" s="79"/>
      <c r="F15" s="79"/>
      <c r="G15" s="4"/>
      <c r="H15" s="4"/>
    </row>
    <row r="16" spans="1:10" ht="15" x14ac:dyDescent="0.2">
      <c r="A16" s="79"/>
      <c r="B16" s="79"/>
      <c r="C16" s="79"/>
      <c r="D16" s="79"/>
      <c r="E16" s="79"/>
      <c r="F16" s="79"/>
      <c r="G16" s="4"/>
      <c r="H16" s="4"/>
    </row>
    <row r="17" spans="1:8" ht="15" x14ac:dyDescent="0.2">
      <c r="A17" s="79"/>
      <c r="B17" s="79"/>
      <c r="C17" s="79"/>
      <c r="D17" s="79"/>
      <c r="E17" s="79"/>
      <c r="F17" s="79"/>
      <c r="G17" s="4"/>
      <c r="H17" s="4"/>
    </row>
    <row r="18" spans="1:8" ht="15" x14ac:dyDescent="0.2">
      <c r="A18" s="79"/>
      <c r="B18" s="79"/>
      <c r="C18" s="79"/>
      <c r="D18" s="79"/>
      <c r="E18" s="79"/>
      <c r="F18" s="79"/>
      <c r="G18" s="4"/>
      <c r="H18" s="4"/>
    </row>
    <row r="19" spans="1:8" ht="15" x14ac:dyDescent="0.2">
      <c r="A19" s="79"/>
      <c r="B19" s="79"/>
      <c r="C19" s="79"/>
      <c r="D19" s="79"/>
      <c r="E19" s="79"/>
      <c r="F19" s="79"/>
      <c r="G19" s="4"/>
      <c r="H19" s="4"/>
    </row>
    <row r="20" spans="1:8" ht="15" x14ac:dyDescent="0.2">
      <c r="A20" s="79"/>
      <c r="B20" s="79"/>
      <c r="C20" s="79"/>
      <c r="D20" s="79"/>
      <c r="E20" s="79"/>
      <c r="F20" s="79"/>
      <c r="G20" s="4"/>
      <c r="H20" s="4"/>
    </row>
    <row r="21" spans="1:8" ht="15" x14ac:dyDescent="0.2">
      <c r="A21" s="79"/>
      <c r="B21" s="79"/>
      <c r="C21" s="79"/>
      <c r="D21" s="79"/>
      <c r="E21" s="79"/>
      <c r="F21" s="79"/>
      <c r="G21" s="4"/>
      <c r="H21" s="4"/>
    </row>
    <row r="22" spans="1:8" ht="15" x14ac:dyDescent="0.2">
      <c r="A22" s="79"/>
      <c r="B22" s="79"/>
      <c r="C22" s="79"/>
      <c r="D22" s="79"/>
      <c r="E22" s="79"/>
      <c r="F22" s="79"/>
      <c r="G22" s="4"/>
      <c r="H22" s="4"/>
    </row>
    <row r="23" spans="1:8" ht="15" x14ac:dyDescent="0.2">
      <c r="A23" s="79"/>
      <c r="B23" s="79"/>
      <c r="C23" s="79"/>
      <c r="D23" s="79"/>
      <c r="E23" s="79"/>
      <c r="F23" s="79"/>
      <c r="G23" s="4"/>
      <c r="H23" s="4"/>
    </row>
    <row r="24" spans="1:8" ht="15" x14ac:dyDescent="0.2">
      <c r="A24" s="79"/>
      <c r="B24" s="79"/>
      <c r="C24" s="79"/>
      <c r="D24" s="79"/>
      <c r="E24" s="79"/>
      <c r="F24" s="79"/>
      <c r="G24" s="4"/>
      <c r="H24" s="4"/>
    </row>
    <row r="25" spans="1:8" ht="15" x14ac:dyDescent="0.2">
      <c r="A25" s="79"/>
      <c r="B25" s="79"/>
      <c r="C25" s="79"/>
      <c r="D25" s="79"/>
      <c r="E25" s="79"/>
      <c r="F25" s="79"/>
      <c r="G25" s="4"/>
      <c r="H25" s="4"/>
    </row>
    <row r="26" spans="1:8" ht="15" x14ac:dyDescent="0.2">
      <c r="A26" s="79"/>
      <c r="B26" s="79"/>
      <c r="C26" s="79"/>
      <c r="D26" s="79"/>
      <c r="E26" s="79"/>
      <c r="F26" s="79"/>
      <c r="G26" s="4"/>
      <c r="H26" s="4"/>
    </row>
    <row r="27" spans="1:8" ht="15" x14ac:dyDescent="0.2">
      <c r="A27" s="79"/>
      <c r="B27" s="79"/>
      <c r="C27" s="79"/>
      <c r="D27" s="79"/>
      <c r="E27" s="79"/>
      <c r="F27" s="79"/>
      <c r="G27" s="4"/>
      <c r="H27" s="4"/>
    </row>
    <row r="28" spans="1:8" ht="15" x14ac:dyDescent="0.2">
      <c r="A28" s="79"/>
      <c r="B28" s="79"/>
      <c r="C28" s="79"/>
      <c r="D28" s="79"/>
      <c r="E28" s="79"/>
      <c r="F28" s="79"/>
      <c r="G28" s="4"/>
      <c r="H28" s="4"/>
    </row>
    <row r="29" spans="1:8" ht="15" x14ac:dyDescent="0.2">
      <c r="A29" s="79"/>
      <c r="B29" s="79"/>
      <c r="C29" s="79"/>
      <c r="D29" s="79"/>
      <c r="E29" s="79"/>
      <c r="F29" s="79"/>
      <c r="G29" s="4"/>
      <c r="H29" s="4"/>
    </row>
    <row r="30" spans="1:8" ht="15" x14ac:dyDescent="0.2">
      <c r="A30" s="79"/>
      <c r="B30" s="79"/>
      <c r="C30" s="79"/>
      <c r="D30" s="79"/>
      <c r="E30" s="79"/>
      <c r="F30" s="79"/>
      <c r="G30" s="4"/>
      <c r="H30" s="4"/>
    </row>
    <row r="31" spans="1:8" ht="15" x14ac:dyDescent="0.2">
      <c r="A31" s="79"/>
      <c r="B31" s="79"/>
      <c r="C31" s="79"/>
      <c r="D31" s="79"/>
      <c r="E31" s="79"/>
      <c r="F31" s="79"/>
      <c r="G31" s="4"/>
      <c r="H31" s="4"/>
    </row>
    <row r="32" spans="1:8" ht="15" x14ac:dyDescent="0.2">
      <c r="A32" s="79"/>
      <c r="B32" s="79"/>
      <c r="C32" s="79"/>
      <c r="D32" s="79"/>
      <c r="E32" s="79"/>
      <c r="F32" s="79"/>
      <c r="G32" s="4"/>
      <c r="H32" s="4"/>
    </row>
    <row r="33" spans="1:9" ht="15" x14ac:dyDescent="0.2">
      <c r="A33" s="79"/>
      <c r="B33" s="79"/>
      <c r="C33" s="79"/>
      <c r="D33" s="79"/>
      <c r="E33" s="79"/>
      <c r="F33" s="79"/>
      <c r="G33" s="4"/>
      <c r="H33" s="4"/>
    </row>
    <row r="34" spans="1:9" ht="15" x14ac:dyDescent="0.3">
      <c r="A34" s="79"/>
      <c r="B34" s="91"/>
      <c r="C34" s="91"/>
      <c r="D34" s="91"/>
      <c r="E34" s="91"/>
      <c r="F34" s="91" t="s">
        <v>318</v>
      </c>
      <c r="G34" s="78">
        <f>SUM(G9:G33)</f>
        <v>0</v>
      </c>
      <c r="H34" s="78">
        <f>SUM(H9:H33)</f>
        <v>0</v>
      </c>
    </row>
    <row r="35" spans="1:9" ht="15" x14ac:dyDescent="0.3">
      <c r="A35" s="194"/>
      <c r="B35" s="194"/>
      <c r="C35" s="194"/>
      <c r="D35" s="194"/>
      <c r="E35" s="194"/>
      <c r="F35" s="194"/>
      <c r="G35" s="194"/>
      <c r="H35" s="168"/>
      <c r="I35" s="168"/>
    </row>
    <row r="36" spans="1:9" ht="15" x14ac:dyDescent="0.3">
      <c r="A36" s="195" t="s">
        <v>411</v>
      </c>
      <c r="B36" s="195"/>
      <c r="C36" s="194"/>
      <c r="D36" s="194"/>
      <c r="E36" s="194"/>
      <c r="F36" s="194"/>
      <c r="G36" s="194"/>
      <c r="H36" s="168"/>
      <c r="I36" s="168"/>
    </row>
    <row r="37" spans="1:9" ht="15" x14ac:dyDescent="0.3">
      <c r="A37" s="195"/>
      <c r="B37" s="195"/>
      <c r="C37" s="194"/>
      <c r="D37" s="194"/>
      <c r="E37" s="194"/>
      <c r="F37" s="194"/>
      <c r="G37" s="194"/>
      <c r="H37" s="168"/>
      <c r="I37" s="168"/>
    </row>
    <row r="38" spans="1:9" ht="15" x14ac:dyDescent="0.3">
      <c r="A38" s="195"/>
      <c r="B38" s="195"/>
      <c r="C38" s="168"/>
      <c r="D38" s="168"/>
      <c r="E38" s="168"/>
      <c r="F38" s="168"/>
      <c r="G38" s="168"/>
      <c r="H38" s="168"/>
      <c r="I38" s="168"/>
    </row>
    <row r="39" spans="1:9" ht="15" x14ac:dyDescent="0.3">
      <c r="A39" s="195"/>
      <c r="B39" s="195"/>
      <c r="C39" s="168"/>
      <c r="D39" s="168"/>
      <c r="E39" s="168"/>
      <c r="F39" s="168"/>
      <c r="G39" s="168"/>
      <c r="H39" s="168"/>
      <c r="I39" s="168"/>
    </row>
    <row r="40" spans="1:9" x14ac:dyDescent="0.2">
      <c r="A40" s="192"/>
      <c r="B40" s="192"/>
      <c r="C40" s="192"/>
      <c r="D40" s="192"/>
      <c r="E40" s="192"/>
      <c r="F40" s="192"/>
      <c r="G40" s="192"/>
      <c r="H40" s="192"/>
      <c r="I40" s="192"/>
    </row>
    <row r="41" spans="1:9" ht="15" x14ac:dyDescent="0.3">
      <c r="A41" s="174" t="s">
        <v>96</v>
      </c>
      <c r="B41" s="174"/>
      <c r="C41" s="168"/>
      <c r="D41" s="168"/>
      <c r="E41" s="168"/>
      <c r="F41" s="168"/>
      <c r="G41" s="168"/>
      <c r="H41" s="168"/>
      <c r="I41" s="168"/>
    </row>
    <row r="42" spans="1:9" ht="15" x14ac:dyDescent="0.3">
      <c r="A42" s="168"/>
      <c r="B42" s="168"/>
      <c r="C42" s="168"/>
      <c r="D42" s="168"/>
      <c r="E42" s="168"/>
      <c r="F42" s="168"/>
      <c r="G42" s="168"/>
      <c r="H42" s="168"/>
      <c r="I42" s="168"/>
    </row>
    <row r="43" spans="1:9" ht="15" x14ac:dyDescent="0.3">
      <c r="A43" s="168"/>
      <c r="B43" s="168"/>
      <c r="C43" s="168"/>
      <c r="D43" s="168"/>
      <c r="E43" s="168"/>
      <c r="F43" s="168"/>
      <c r="G43" s="168"/>
      <c r="H43" s="168"/>
      <c r="I43" s="175"/>
    </row>
    <row r="44" spans="1:9" ht="15" x14ac:dyDescent="0.3">
      <c r="A44" s="174"/>
      <c r="B44" s="174"/>
      <c r="C44" s="174" t="s">
        <v>376</v>
      </c>
      <c r="D44" s="174"/>
      <c r="E44" s="194"/>
      <c r="F44" s="174"/>
      <c r="G44" s="174"/>
      <c r="H44" s="168"/>
      <c r="I44" s="175"/>
    </row>
    <row r="45" spans="1:9" ht="15" x14ac:dyDescent="0.3">
      <c r="A45" s="168"/>
      <c r="B45" s="168"/>
      <c r="C45" s="168" t="s">
        <v>253</v>
      </c>
      <c r="D45" s="168"/>
      <c r="E45" s="168"/>
      <c r="F45" s="168"/>
      <c r="G45" s="168"/>
      <c r="H45" s="168"/>
      <c r="I45" s="175"/>
    </row>
    <row r="46" spans="1:9" x14ac:dyDescent="0.2">
      <c r="A46" s="176"/>
      <c r="B46" s="176"/>
      <c r="C46" s="176" t="s">
        <v>127</v>
      </c>
      <c r="D46" s="176"/>
      <c r="E46" s="176"/>
      <c r="F46" s="176"/>
      <c r="G46" s="176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Maia Aleksishvili</cp:lastModifiedBy>
  <cp:lastPrinted>2019-05-03T08:19:59Z</cp:lastPrinted>
  <dcterms:created xsi:type="dcterms:W3CDTF">2011-12-27T13:20:18Z</dcterms:created>
  <dcterms:modified xsi:type="dcterms:W3CDTF">2019-05-03T08:20:38Z</dcterms:modified>
</cp:coreProperties>
</file>