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60" windowWidth="24240" windowHeight="12270" tabRatio="954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ფორმა 9.7.1" sheetId="52" r:id="rId19"/>
    <sheet name="შემაჯამებელი ფორმა" sheetId="50" r:id="rId20"/>
    <sheet name="Validation" sheetId="13" state="veryHidden" r:id="rId21"/>
    <sheet name="ფორმა 15" sheetId="51" r:id="rId22"/>
  </sheets>
  <externalReferences>
    <externalReference r:id="rId23"/>
    <externalReference r:id="rId2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9">#REF!</definedName>
    <definedName name="Date">#REF!</definedName>
    <definedName name="_xlnm.Print_Area" localSheetId="6">'ფორმა 5.2'!$A$1:$I$37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8">'ფორმა 9.7.1'!$A$1:$M$41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9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D4" i="51"/>
  <c r="M2" i="52"/>
  <c r="B5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G2" i="51" l="1"/>
  <c r="G26"/>
  <c r="J15" i="10"/>
  <c r="J16"/>
  <c r="J23"/>
  <c r="D25" i="27"/>
  <c r="C25"/>
  <c r="D17"/>
  <c r="D53" i="47"/>
  <c r="I25" i="43"/>
  <c r="C11" i="47" l="1"/>
  <c r="I9" i="44"/>
  <c r="H18" i="43"/>
  <c r="I10"/>
  <c r="D17" i="7" l="1"/>
  <c r="G10" i="9"/>
  <c r="F10"/>
  <c r="D34" i="47"/>
  <c r="D36" l="1"/>
  <c r="D28"/>
  <c r="D26"/>
  <c r="D25"/>
  <c r="D45"/>
  <c r="D22"/>
  <c r="D17" i="3"/>
  <c r="C18" i="50" s="1"/>
  <c r="C25"/>
  <c r="C23"/>
  <c r="C21"/>
  <c r="C19"/>
  <c r="C12"/>
  <c r="C2" l="1"/>
  <c r="A6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/>
  <c r="C16" i="47" s="1"/>
  <c r="D16" s="1"/>
  <c r="D31" i="7" l="1"/>
  <c r="C31"/>
  <c r="D27"/>
  <c r="D26" s="1"/>
  <c r="C27"/>
  <c r="C26" s="1"/>
  <c r="D19"/>
  <c r="C19"/>
  <c r="D16"/>
  <c r="C16"/>
  <c r="D12"/>
  <c r="C12"/>
  <c r="D10"/>
  <c r="D31" i="3"/>
  <c r="C31"/>
  <c r="C24" i="50" l="1"/>
  <c r="D9" i="7"/>
  <c r="C10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D14"/>
  <c r="L35" i="46"/>
  <c r="H34" i="45"/>
  <c r="G34"/>
  <c r="H25" i="43"/>
  <c r="G25"/>
  <c r="D11" i="47" l="1"/>
  <c r="D10" s="1"/>
  <c r="C10"/>
  <c r="C9" s="1"/>
  <c r="D9"/>
  <c r="D27" i="3"/>
  <c r="C27"/>
  <c r="C22" i="50" s="1"/>
  <c r="C20" s="1"/>
  <c r="H10" i="9" l="1"/>
  <c r="C12" i="3"/>
  <c r="D76" i="40" l="1"/>
  <c r="D67"/>
  <c r="D61"/>
  <c r="C61"/>
  <c r="D56"/>
  <c r="C56"/>
  <c r="D50"/>
  <c r="C50"/>
  <c r="D39"/>
  <c r="C11" i="50" s="1"/>
  <c r="C39" i="40"/>
  <c r="D35"/>
  <c r="C35"/>
  <c r="D26"/>
  <c r="D20" s="1"/>
  <c r="C26"/>
  <c r="C20" s="1"/>
  <c r="D17"/>
  <c r="C14" i="50" s="1"/>
  <c r="C17" i="40"/>
  <c r="D12"/>
  <c r="C13" i="50" s="1"/>
  <c r="C12" i="40"/>
  <c r="A6"/>
  <c r="C16" l="1"/>
  <c r="C11" s="1"/>
  <c r="D16"/>
  <c r="D11" s="1"/>
  <c r="C10" i="50" s="1"/>
  <c r="H39" i="10" l="1"/>
  <c r="H36" s="1"/>
  <c r="H32"/>
  <c r="H24"/>
  <c r="H19"/>
  <c r="H17" s="1"/>
  <c r="H14"/>
  <c r="A4" i="39" l="1"/>
  <c r="A4" i="35" l="1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  <c r="C17" i="50" l="1"/>
  <c r="I10" i="9"/>
</calcChain>
</file>

<file path=xl/sharedStrings.xml><?xml version="1.0" encoding="utf-8"?>
<sst xmlns="http://schemas.openxmlformats.org/spreadsheetml/2006/main" count="946" uniqueCount="534">
  <si>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</si>
  <si>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</si>
  <si>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</si>
  <si>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</si>
  <si>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</si>
  <si>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</si>
  <si>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</si>
  <si>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</si>
  <si>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</si>
  <si>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</si>
  <si>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</si>
  <si>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</si>
  <si>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</si>
  <si>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</si>
  <si>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</si>
  <si>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</si>
  <si>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</si>
  <si>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</si>
  <si>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</si>
  <si>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</si>
  <si>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</si>
  <si>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</si>
  <si>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</si>
  <si>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</si>
  <si>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</si>
  <si>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</si>
  <si>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</si>
  <si>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</si>
  <si>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</si>
  <si>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</si>
  <si>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</si>
  <si>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</si>
  <si>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</si>
  <si>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</si>
  <si>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</si>
  <si>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</si>
  <si>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</si>
  <si>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</si>
  <si>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</si>
  <si>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</si>
  <si>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</si>
  <si>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</si>
  <si>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</si>
  <si>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</si>
  <si>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</si>
  <si>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</si>
  <si>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</si>
  <si>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</si>
  <si>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</si>
  <si>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</si>
  <si>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</si>
  <si>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</si>
  <si>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</si>
  <si>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</si>
  <si>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</si>
  <si>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</si>
  <si>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</si>
  <si>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</si>
  <si>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</si>
  <si>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</si>
  <si>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</si>
  <si>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</si>
  <si>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</si>
  <si>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</si>
  <si>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</si>
  <si>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</si>
  <si>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</si>
  <si>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</si>
  <si>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</si>
  <si>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</si>
  <si>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</si>
  <si>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</si>
  <si>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</si>
  <si>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</si>
  <si>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</si>
  <si>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</si>
  <si>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</si>
  <si>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</si>
  <si>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</si>
  <si>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</si>
  <si>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</si>
  <si>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</si>
  <si>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</si>
  <si>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</si>
  <si>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</si>
  <si>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</si>
  <si>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</si>
  <si>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</si>
  <si>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</si>
  <si>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</si>
  <si>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</si>
  <si>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</si>
  <si>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</si>
  <si>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</si>
  <si>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</si>
  <si>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</si>
  <si>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</si>
  <si>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</si>
  <si>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</si>
  <si>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</si>
  <si>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</si>
  <si>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</si>
  <si>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</si>
  <si>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</si>
  <si>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</si>
  <si>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</si>
  <si>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</si>
  <si>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</si>
  <si>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</si>
  <si>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</si>
  <si>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</si>
  <si>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</si>
  <si>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</si>
  <si>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</si>
  <si>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</si>
  <si>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</si>
  <si>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</si>
  <si>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</si>
  <si>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</si>
  <si>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</si>
  <si>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</si>
  <si>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</si>
  <si>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</si>
  <si>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</si>
  <si>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</si>
  <si>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</si>
  <si>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</si>
  <si>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</si>
  <si>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</si>
  <si>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</si>
  <si>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</si>
  <si>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</si>
  <si>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</si>
  <si>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</si>
  <si>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</si>
  <si>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</si>
  <si>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</si>
  <si>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</si>
  <si>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</si>
  <si>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</si>
  <si>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</si>
  <si>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</si>
  <si>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</si>
  <si>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</si>
  <si>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</si>
  <si>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</si>
  <si>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</si>
  <si>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</si>
  <si>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</si>
  <si>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</si>
  <si>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</si>
  <si>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</si>
  <si>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</si>
  <si>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</si>
  <si>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</si>
  <si>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</si>
  <si>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</si>
  <si>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</si>
  <si>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</si>
  <si>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</si>
  <si>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</si>
  <si>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</si>
  <si>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</si>
  <si>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</si>
  <si>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</si>
  <si>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</si>
  <si>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</si>
  <si>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</si>
  <si>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</si>
  <si>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</si>
  <si>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</si>
  <si>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</si>
  <si>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</si>
  <si>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</si>
  <si>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</si>
  <si>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</si>
  <si>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</si>
  <si>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</si>
  <si>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</si>
  <si>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</si>
  <si>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</si>
  <si>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</si>
  <si>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</si>
  <si>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</si>
  <si>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</si>
  <si>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</si>
  <si>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</si>
  <si>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</si>
  <si>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</si>
  <si>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</si>
  <si>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</si>
  <si>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</si>
  <si>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</si>
  <si>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</si>
  <si>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</si>
  <si>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</si>
  <si>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</si>
  <si>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</si>
  <si>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</si>
  <si>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</si>
  <si>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</si>
  <si>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</si>
  <si>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</si>
  <si>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</si>
  <si>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</si>
  <si>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</si>
  <si>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</si>
  <si>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</si>
  <si>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</si>
  <si>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</si>
  <si>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</si>
  <si>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</si>
  <si>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</si>
  <si>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</si>
  <si>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</si>
  <si>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</si>
  <si>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</si>
  <si>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</si>
  <si>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</si>
  <si>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</si>
  <si>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</si>
  <si>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</si>
  <si>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</si>
  <si>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</si>
  <si>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</si>
  <si>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</si>
  <si>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</si>
  <si>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</si>
  <si>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</si>
  <si>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</si>
  <si>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</si>
  <si>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</si>
  <si>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</si>
  <si>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</si>
  <si>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</si>
  <si>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</si>
  <si>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</si>
  <si>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</si>
  <si>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</si>
  <si>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</si>
  <si>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</si>
  <si>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</si>
  <si>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</si>
  <si>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</si>
  <si>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</si>
  <si>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</si>
  <si>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</si>
  <si>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</si>
  <si>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</si>
  <si>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</si>
  <si>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</si>
  <si>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</si>
  <si>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</si>
  <si>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</si>
  <si>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</si>
  <si>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</si>
  <si>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</si>
  <si>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</si>
  <si>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</si>
  <si>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</si>
  <si>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</si>
  <si>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</si>
  <si>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</si>
  <si>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</si>
  <si>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</si>
  <si>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</si>
  <si>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</si>
  <si>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</si>
  <si>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</si>
  <si>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</si>
  <si>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</si>
  <si>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</si>
  <si>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</si>
  <si>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</si>
  <si>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</si>
  <si>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</si>
  <si>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</si>
  <si>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</si>
  <si>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</si>
  <si>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</si>
  <si>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</si>
  <si>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</si>
  <si>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</si>
  <si>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</si>
  <si>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</si>
  <si>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</si>
  <si>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</si>
  <si>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</si>
  <si>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</si>
  <si>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</si>
  <si>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</si>
  <si>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</si>
  <si>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</si>
  <si>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</si>
  <si>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</si>
  <si>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</si>
  <si>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</si>
  <si>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</si>
  <si>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</si>
  <si>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</si>
  <si>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</si>
  <si>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</si>
  <si>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</si>
  <si>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</si>
  <si>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</si>
  <si>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</si>
  <si>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</si>
  <si>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</si>
  <si>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</si>
  <si>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</si>
  <si>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</si>
  <si>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</si>
  <si>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</si>
  <si>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</si>
  <si>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</si>
  <si>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</si>
  <si>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</si>
  <si>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</si>
  <si>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</si>
  <si>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</si>
  <si>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</si>
  <si>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</si>
  <si>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</si>
  <si>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</si>
  <si>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</si>
  <si>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</si>
  <si>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</si>
  <si>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</si>
  <si>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</si>
  <si>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</si>
  <si>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</si>
  <si>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</si>
  <si>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</si>
  <si>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</si>
  <si>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</si>
  <si>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</si>
  <si>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</si>
  <si>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</si>
  <si>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</si>
  <si>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</si>
  <si>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</si>
  <si>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</si>
  <si>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</si>
  <si>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</si>
  <si>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</si>
  <si>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</si>
  <si>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</si>
  <si>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</si>
  <si>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</si>
  <si>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</si>
  <si>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</si>
  <si>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</si>
  <si>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</si>
  <si>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</si>
  <si>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</si>
  <si>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</si>
  <si>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</si>
  <si>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</si>
  <si>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</si>
  <si>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</si>
  <si>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</si>
  <si>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</si>
  <si>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</si>
  <si>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</si>
  <si>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</si>
  <si>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</si>
  <si>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</si>
  <si>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</si>
  <si>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</si>
  <si>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</si>
  <si>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</si>
  <si>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</si>
  <si>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</si>
  <si>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</si>
  <si>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</si>
  <si>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</si>
  <si>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</si>
  <si>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</si>
  <si>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</si>
  <si>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</si>
  <si>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</si>
  <si>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</si>
  <si>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</si>
  <si>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</si>
  <si>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</si>
  <si>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</si>
  <si>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</si>
  <si>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</si>
  <si>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</si>
  <si>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</si>
  <si>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</si>
  <si>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</si>
  <si>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</si>
  <si>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</si>
  <si>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</si>
  <si>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</si>
  <si>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</si>
  <si>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</si>
  <si>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</si>
  <si>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</si>
  <si>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</si>
  <si>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</si>
  <si>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</si>
  <si>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</si>
  <si>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</si>
  <si>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</si>
  <si>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</si>
  <si>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</si>
  <si>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</si>
  <si>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</si>
  <si>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</si>
  <si>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</si>
  <si>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</si>
  <si>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</si>
  <si>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</si>
  <si>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</si>
  <si>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</si>
  <si>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</si>
  <si>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</si>
  <si>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</si>
  <si>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</si>
  <si>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</si>
  <si>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</si>
  <si>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</si>
  <si>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</si>
  <si>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</si>
  <si>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</si>
  <si>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</si>
  <si>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</si>
  <si>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</si>
  <si>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</si>
  <si>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</si>
  <si>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</si>
  <si>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</si>
  <si>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</si>
  <si>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</si>
  <si>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</si>
  <si>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</si>
  <si>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</si>
  <si>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</si>
  <si>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</si>
  <si>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</si>
  <si>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</si>
  <si>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</si>
  <si>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</si>
  <si>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</si>
  <si>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</si>
  <si>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</si>
  <si>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</si>
  <si>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</si>
  <si>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</si>
  <si>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</si>
  <si>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</si>
  <si>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</si>
  <si>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</si>
  <si>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</si>
  <si>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</si>
  <si>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</si>
  <si>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</si>
  <si>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</si>
  <si>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</si>
  <si>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</si>
  <si>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</si>
  <si>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</si>
  <si>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</si>
  <si>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</si>
  <si>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</si>
  <si>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</si>
  <si>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</si>
  <si>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</si>
  <si>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</si>
  <si>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</si>
  <si>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</si>
  <si>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</si>
  <si>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</si>
  <si>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</si>
  <si>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</si>
  <si>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ახალი ქრისტიან-დემოკრატები</t>
  </si>
  <si>
    <t>ანი</t>
  </si>
  <si>
    <t>შაიშმელაშვილი</t>
  </si>
  <si>
    <t>01027089880</t>
  </si>
  <si>
    <t>ჯოგლიძე</t>
  </si>
  <si>
    <t>01019081396</t>
  </si>
  <si>
    <t>თიბისი</t>
  </si>
  <si>
    <t>GE88TB7924536080100009</t>
  </si>
  <si>
    <t>GEL</t>
  </si>
  <si>
    <t>08/24/2016</t>
  </si>
  <si>
    <t>ბათუმი</t>
  </si>
  <si>
    <t>01/04/19-02/04/19</t>
  </si>
  <si>
    <t>შეხვედრები</t>
  </si>
  <si>
    <t>10/04/2019-30/04/2019</t>
  </si>
  <si>
    <t>ქეთევან</t>
  </si>
  <si>
    <t>ურდულაშვილი</t>
  </si>
  <si>
    <t>ნიკოლოზ</t>
  </si>
  <si>
    <t>თამთა</t>
  </si>
  <si>
    <t>ცეცხლაძე</t>
  </si>
  <si>
    <t>გელა</t>
  </si>
  <si>
    <t>ჯოჯუა</t>
  </si>
  <si>
    <t>თამარ</t>
  </si>
  <si>
    <t>უსანეთაშვილი</t>
  </si>
  <si>
    <t>დამქირავებლის საპენსიო 2%</t>
  </si>
  <si>
    <t>36001002966</t>
  </si>
  <si>
    <t>ზედმეტად გადახდილი სასემოსავლო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</si>
  <si>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</si>
  <si>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</si>
  <si>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ბანკის დასახელება:</t>
  </si>
  <si>
    <t>საბანკო ანგარიშის ნომერი: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</si>
  <si>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</si>
  <si>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</si>
  <si>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</si>
  <si>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</si>
  <si>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</si>
  <si>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გელა ჯოჯუა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</si>
  <si>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</si>
  <si>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</si>
  <si>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</si>
  <si>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</si>
  <si>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</si>
  <si>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</si>
  <si>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</si>
  <si>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ფორმა N 9.7.1 - საარჩევნო პერიოდში აღებული სესხი/კრედიტი</t>
  </si>
  <si>
    <t>გაგზავნის თარიღი</t>
  </si>
  <si>
    <t>ფორმა ივსება ქართული შრიფტით (Sylfaen), ფონტის ზომა 10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</si>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</sst>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0,000.000"/>
  </numFmts>
  <fonts count="4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4"/>
      <color theme="1"/>
      <name val="AcadNusx"/>
    </font>
    <font>
      <sz val="12"/>
      <color theme="1"/>
      <name val="AcadNusx"/>
    </font>
    <font>
      <b/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cadNusx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4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169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2" fontId="25" fillId="0" borderId="6" xfId="2" applyNumberFormat="1" applyFont="1" applyFill="1" applyBorder="1" applyAlignment="1" applyProtection="1">
      <alignment horizontal="right" vertical="top" wrapText="1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35" fillId="0" borderId="1" xfId="0" applyFont="1" applyBorder="1"/>
    <xf numFmtId="0" fontId="36" fillId="0" borderId="1" xfId="0" applyFont="1" applyBorder="1"/>
    <xf numFmtId="0" fontId="0" fillId="0" borderId="1" xfId="0" applyBorder="1"/>
    <xf numFmtId="49" fontId="27" fillId="0" borderId="1" xfId="0" applyNumberFormat="1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center"/>
    </xf>
    <xf numFmtId="14" fontId="22" fillId="0" borderId="1" xfId="1" applyNumberFormat="1" applyFont="1" applyFill="1" applyBorder="1" applyAlignment="1" applyProtection="1">
      <alignment horizontal="left" vertical="center" wrapText="1" indent="1"/>
    </xf>
    <xf numFmtId="49" fontId="27" fillId="0" borderId="2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2" fontId="0" fillId="0" borderId="1" xfId="0" applyNumberFormat="1" applyFill="1" applyBorder="1"/>
    <xf numFmtId="2" fontId="37" fillId="0" borderId="1" xfId="0" applyNumberFormat="1" applyFont="1" applyBorder="1"/>
    <xf numFmtId="2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4" fontId="22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/>
    </xf>
    <xf numFmtId="49" fontId="11" fillId="0" borderId="1" xfId="0" applyNumberFormat="1" applyFont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22" fillId="5" borderId="0" xfId="12" applyFont="1" applyFill="1" applyAlignment="1" applyProtection="1">
      <alignment horizontal="left" vertical="top"/>
    </xf>
    <xf numFmtId="0" fontId="0" fillId="0" borderId="0" xfId="0" applyAlignment="1"/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38" fillId="0" borderId="0" xfId="12" applyFont="1" applyBorder="1" applyAlignment="1"/>
    <xf numFmtId="0" fontId="38" fillId="0" borderId="0" xfId="12" applyFont="1" applyAlignment="1"/>
    <xf numFmtId="0" fontId="17" fillId="2" borderId="1" xfId="12" applyFont="1" applyFill="1" applyBorder="1" applyAlignment="1">
      <alignment horizontal="left" wrapText="1"/>
    </xf>
    <xf numFmtId="0" fontId="17" fillId="2" borderId="1" xfId="12" applyFont="1" applyFill="1" applyBorder="1" applyAlignment="1" applyProtection="1">
      <alignment horizontal="left"/>
    </xf>
    <xf numFmtId="0" fontId="22" fillId="2" borderId="3" xfId="12" applyFont="1" applyFill="1" applyBorder="1" applyAlignment="1">
      <alignment horizontal="left"/>
    </xf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0" fontId="17" fillId="2" borderId="5" xfId="12" applyFont="1" applyFill="1" applyBorder="1" applyAlignment="1">
      <alignment horizontal="center"/>
    </xf>
    <xf numFmtId="0" fontId="17" fillId="2" borderId="32" xfId="12" applyFont="1" applyFill="1" applyBorder="1" applyAlignment="1">
      <alignment horizontal="center"/>
    </xf>
    <xf numFmtId="0" fontId="17" fillId="2" borderId="4" xfId="12" applyFont="1" applyFill="1" applyBorder="1" applyAlignment="1">
      <alignment horizontal="center"/>
    </xf>
    <xf numFmtId="0" fontId="22" fillId="2" borderId="1" xfId="12" applyFont="1" applyFill="1" applyBorder="1" applyAlignment="1"/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>
      <alignment horizontal="left" wrapText="1"/>
    </xf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7" xfId="12" applyFont="1" applyFill="1" applyBorder="1" applyAlignment="1" applyProtection="1">
      <alignment horizontal="center" vertical="center"/>
      <protection locked="0"/>
    </xf>
    <xf numFmtId="0" fontId="17" fillId="2" borderId="37" xfId="12" applyFont="1" applyFill="1" applyBorder="1" applyAlignment="1" applyProtection="1">
      <alignment horizontal="center"/>
      <protection locked="0"/>
    </xf>
    <xf numFmtId="0" fontId="16" fillId="2" borderId="0" xfId="12" applyFont="1" applyFill="1" applyAlignment="1">
      <alignment horizontal="center" vertical="center"/>
    </xf>
    <xf numFmtId="0" fontId="17" fillId="2" borderId="0" xfId="12" applyFont="1" applyFill="1" applyAlignment="1" applyProtection="1">
      <alignment horizontal="center" vertical="center"/>
      <protection locked="0"/>
    </xf>
    <xf numFmtId="0" fontId="11" fillId="5" borderId="0" xfId="3" applyFill="1" applyProtection="1">
      <protection locked="0"/>
    </xf>
    <xf numFmtId="0" fontId="39" fillId="5" borderId="0" xfId="1" applyFont="1" applyFill="1" applyAlignment="1" applyProtection="1">
      <alignment horizontal="right" vertical="center"/>
    </xf>
    <xf numFmtId="14" fontId="19" fillId="5" borderId="0" xfId="9" applyNumberFormat="1" applyFont="1" applyFill="1" applyBorder="1" applyAlignment="1" applyProtection="1">
      <alignment vertical="center"/>
      <protection locked="0"/>
    </xf>
    <xf numFmtId="0" fontId="11" fillId="5" borderId="0" xfId="3" applyFill="1" applyBorder="1" applyProtection="1">
      <protection locked="0"/>
    </xf>
    <xf numFmtId="0" fontId="11" fillId="5" borderId="0" xfId="3" applyFill="1" applyBorder="1" applyAlignment="1" applyProtection="1">
      <alignment horizontal="left"/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4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0" borderId="0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 applyBorder="1" applyProtection="1"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Normal="100" zoomScaleSheetLayoutView="100" workbookViewId="0">
      <selection activeCell="E12" sqref="E12"/>
    </sheetView>
  </sheetViews>
  <sheetFormatPr defaultRowHeight="15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8" width="19.14062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5.28515625" style="257" customWidth="1"/>
    <col min="13" max="16384" width="9.140625" style="257"/>
  </cols>
  <sheetData>
    <row r="1" spans="1:12" s="268" customFormat="1">
      <c r="A1" s="335" t="s">
        <v>289</v>
      </c>
      <c r="B1" s="322"/>
      <c r="C1" s="322"/>
      <c r="D1" s="322"/>
      <c r="E1" s="323"/>
      <c r="F1" s="317"/>
      <c r="G1" s="323"/>
      <c r="H1" s="334"/>
      <c r="I1" s="322"/>
      <c r="J1" s="323"/>
      <c r="K1" s="323"/>
      <c r="L1" s="333" t="s">
        <v>97</v>
      </c>
    </row>
    <row r="2" spans="1:12" s="268" customFormat="1">
      <c r="A2" s="332" t="s">
        <v>128</v>
      </c>
      <c r="B2" s="322"/>
      <c r="C2" s="322"/>
      <c r="D2" s="322"/>
      <c r="E2" s="323"/>
      <c r="F2" s="317"/>
      <c r="G2" s="323"/>
      <c r="H2" s="331"/>
      <c r="I2" s="322"/>
      <c r="J2" s="323"/>
      <c r="K2" s="323"/>
      <c r="L2" s="393" t="s">
        <v>490</v>
      </c>
    </row>
    <row r="3" spans="1:12" s="268" customFormat="1">
      <c r="A3" s="330"/>
      <c r="B3" s="322"/>
      <c r="C3" s="329"/>
      <c r="D3" s="328"/>
      <c r="E3" s="323"/>
      <c r="F3" s="327"/>
      <c r="G3" s="323"/>
      <c r="H3" s="323"/>
      <c r="I3" s="317"/>
      <c r="J3" s="322"/>
      <c r="K3" s="322"/>
      <c r="L3" s="321"/>
    </row>
    <row r="4" spans="1:12" s="268" customFormat="1">
      <c r="A4" s="356" t="s">
        <v>257</v>
      </c>
      <c r="B4" s="317"/>
      <c r="C4" s="317"/>
      <c r="D4" s="365"/>
      <c r="E4" s="366"/>
      <c r="F4" s="324"/>
      <c r="G4" s="323"/>
      <c r="H4" s="367"/>
      <c r="I4" s="366"/>
      <c r="J4" s="322"/>
      <c r="K4" s="323"/>
      <c r="L4" s="321"/>
    </row>
    <row r="5" spans="1:12" s="268" customFormat="1" ht="15.75" thickBot="1">
      <c r="A5" s="368" t="s">
        <v>477</v>
      </c>
      <c r="B5" s="323"/>
      <c r="C5" s="326"/>
      <c r="D5" s="325"/>
      <c r="E5" s="323"/>
      <c r="F5" s="324"/>
      <c r="G5" s="324"/>
      <c r="H5" s="324"/>
      <c r="I5" s="323"/>
      <c r="J5" s="322"/>
      <c r="K5" s="322"/>
      <c r="L5" s="321"/>
    </row>
    <row r="6" spans="1:12" ht="15.75" thickBot="1">
      <c r="A6" s="320"/>
      <c r="B6" s="319"/>
      <c r="C6" s="318"/>
      <c r="D6" s="318"/>
      <c r="E6" s="318"/>
      <c r="F6" s="317"/>
      <c r="G6" s="317"/>
      <c r="H6" s="317"/>
      <c r="I6" s="455" t="s">
        <v>405</v>
      </c>
      <c r="J6" s="456"/>
      <c r="K6" s="457"/>
      <c r="L6" s="316"/>
    </row>
    <row r="7" spans="1:12" s="304" customFormat="1" ht="51.75" thickBot="1">
      <c r="A7" s="315" t="s">
        <v>64</v>
      </c>
      <c r="B7" s="314" t="s">
        <v>129</v>
      </c>
      <c r="C7" s="314" t="s">
        <v>404</v>
      </c>
      <c r="D7" s="313" t="s">
        <v>263</v>
      </c>
      <c r="E7" s="312" t="s">
        <v>403</v>
      </c>
      <c r="F7" s="311" t="s">
        <v>402</v>
      </c>
      <c r="G7" s="310" t="s">
        <v>216</v>
      </c>
      <c r="H7" s="309" t="s">
        <v>213</v>
      </c>
      <c r="I7" s="308" t="s">
        <v>401</v>
      </c>
      <c r="J7" s="307" t="s">
        <v>260</v>
      </c>
      <c r="K7" s="306" t="s">
        <v>217</v>
      </c>
      <c r="L7" s="305" t="s">
        <v>218</v>
      </c>
    </row>
    <row r="8" spans="1:12" s="298" customFormat="1" ht="15.7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>
      <c r="A9" s="297">
        <v>1</v>
      </c>
      <c r="B9" s="288"/>
      <c r="C9" s="287"/>
      <c r="D9" s="296"/>
      <c r="E9" s="295"/>
      <c r="F9" s="284"/>
      <c r="G9" s="294"/>
      <c r="H9" s="294"/>
      <c r="I9" s="293"/>
      <c r="J9" s="292"/>
      <c r="K9" s="291"/>
      <c r="L9" s="290"/>
    </row>
    <row r="10" spans="1:12">
      <c r="A10" s="289">
        <v>2</v>
      </c>
      <c r="B10" s="288"/>
      <c r="C10" s="287"/>
      <c r="D10" s="286"/>
      <c r="E10" s="285"/>
      <c r="F10" s="284"/>
      <c r="G10" s="284"/>
      <c r="H10" s="284"/>
      <c r="I10" s="283"/>
      <c r="J10" s="282"/>
      <c r="K10" s="281"/>
      <c r="L10" s="280"/>
    </row>
    <row r="11" spans="1:12">
      <c r="A11" s="289">
        <v>3</v>
      </c>
      <c r="B11" s="288"/>
      <c r="C11" s="287"/>
      <c r="D11" s="286"/>
      <c r="E11" s="285"/>
      <c r="F11" s="324"/>
      <c r="G11" s="284"/>
      <c r="H11" s="284"/>
      <c r="I11" s="283"/>
      <c r="J11" s="282"/>
      <c r="K11" s="281"/>
      <c r="L11" s="280"/>
    </row>
    <row r="12" spans="1:12">
      <c r="A12" s="289">
        <v>4</v>
      </c>
      <c r="B12" s="288"/>
      <c r="C12" s="287"/>
      <c r="D12" s="286"/>
      <c r="E12" s="285"/>
      <c r="F12" s="284"/>
      <c r="G12" s="284"/>
      <c r="H12" s="284"/>
      <c r="I12" s="283"/>
      <c r="J12" s="282"/>
      <c r="K12" s="281"/>
      <c r="L12" s="280"/>
    </row>
    <row r="13" spans="1:12">
      <c r="A13" s="289">
        <v>5</v>
      </c>
      <c r="B13" s="288"/>
      <c r="C13" s="287"/>
      <c r="D13" s="286"/>
      <c r="E13" s="285"/>
      <c r="F13" s="284"/>
      <c r="G13" s="284"/>
      <c r="H13" s="284"/>
      <c r="I13" s="283"/>
      <c r="J13" s="282"/>
      <c r="K13" s="281"/>
      <c r="L13" s="280"/>
    </row>
    <row r="14" spans="1:12">
      <c r="A14" s="289">
        <v>6</v>
      </c>
      <c r="B14" s="288"/>
      <c r="C14" s="287"/>
      <c r="D14" s="286"/>
      <c r="E14" s="285"/>
      <c r="F14" s="284"/>
      <c r="G14" s="284"/>
      <c r="H14" s="284"/>
      <c r="I14" s="283"/>
      <c r="J14" s="282"/>
      <c r="K14" s="281"/>
      <c r="L14" s="280"/>
    </row>
    <row r="15" spans="1:12">
      <c r="A15" s="289">
        <v>7</v>
      </c>
      <c r="B15" s="288"/>
      <c r="C15" s="287"/>
      <c r="D15" s="286"/>
      <c r="E15" s="285"/>
      <c r="F15" s="284"/>
      <c r="G15" s="284"/>
      <c r="H15" s="284"/>
      <c r="I15" s="283"/>
      <c r="J15" s="282"/>
      <c r="K15" s="281"/>
      <c r="L15" s="280"/>
    </row>
    <row r="16" spans="1:12">
      <c r="A16" s="289">
        <v>8</v>
      </c>
      <c r="B16" s="288"/>
      <c r="C16" s="287"/>
      <c r="D16" s="286"/>
      <c r="E16" s="285"/>
      <c r="F16" s="284"/>
      <c r="G16" s="284"/>
      <c r="H16" s="284"/>
      <c r="I16" s="283"/>
      <c r="J16" s="282"/>
      <c r="K16" s="281"/>
      <c r="L16" s="280"/>
    </row>
    <row r="17" spans="1:12">
      <c r="A17" s="289">
        <v>9</v>
      </c>
      <c r="B17" s="288"/>
      <c r="C17" s="287"/>
      <c r="D17" s="286"/>
      <c r="E17" s="285"/>
      <c r="F17" s="284"/>
      <c r="G17" s="284"/>
      <c r="H17" s="284"/>
      <c r="I17" s="283"/>
      <c r="J17" s="282"/>
      <c r="K17" s="281"/>
      <c r="L17" s="280"/>
    </row>
    <row r="18" spans="1:12">
      <c r="A18" s="289">
        <v>10</v>
      </c>
      <c r="B18" s="288"/>
      <c r="C18" s="287"/>
      <c r="D18" s="286"/>
      <c r="E18" s="285"/>
      <c r="F18" s="284"/>
      <c r="G18" s="284"/>
      <c r="H18" s="284"/>
      <c r="I18" s="283"/>
      <c r="J18" s="282"/>
      <c r="K18" s="281"/>
      <c r="L18" s="280"/>
    </row>
    <row r="19" spans="1:12">
      <c r="A19" s="289">
        <v>11</v>
      </c>
      <c r="B19" s="288"/>
      <c r="C19" s="287"/>
      <c r="D19" s="286"/>
      <c r="E19" s="285"/>
      <c r="F19" s="284"/>
      <c r="G19" s="284"/>
      <c r="H19" s="284"/>
      <c r="I19" s="283"/>
      <c r="J19" s="282"/>
      <c r="K19" s="281"/>
      <c r="L19" s="280"/>
    </row>
    <row r="20" spans="1:12">
      <c r="A20" s="289">
        <v>12</v>
      </c>
      <c r="B20" s="288"/>
      <c r="C20" s="287"/>
      <c r="D20" s="286"/>
      <c r="E20" s="285"/>
      <c r="F20" s="284"/>
      <c r="G20" s="284"/>
      <c r="H20" s="284"/>
      <c r="I20" s="283"/>
      <c r="J20" s="282"/>
      <c r="K20" s="281"/>
      <c r="L20" s="280"/>
    </row>
    <row r="21" spans="1:12">
      <c r="A21" s="289">
        <v>13</v>
      </c>
      <c r="B21" s="288"/>
      <c r="C21" s="287"/>
      <c r="D21" s="286"/>
      <c r="E21" s="285"/>
      <c r="F21" s="284"/>
      <c r="G21" s="284"/>
      <c r="H21" s="284"/>
      <c r="I21" s="283"/>
      <c r="J21" s="282"/>
      <c r="K21" s="281"/>
      <c r="L21" s="280"/>
    </row>
    <row r="22" spans="1:12">
      <c r="A22" s="289">
        <v>14</v>
      </c>
      <c r="B22" s="288"/>
      <c r="C22" s="287"/>
      <c r="D22" s="286"/>
      <c r="E22" s="285"/>
      <c r="F22" s="284"/>
      <c r="G22" s="284"/>
      <c r="H22" s="284"/>
      <c r="I22" s="283"/>
      <c r="J22" s="282"/>
      <c r="K22" s="281"/>
      <c r="L22" s="280"/>
    </row>
    <row r="23" spans="1:12">
      <c r="A23" s="289">
        <v>15</v>
      </c>
      <c r="B23" s="288"/>
      <c r="C23" s="287"/>
      <c r="D23" s="286"/>
      <c r="E23" s="285"/>
      <c r="F23" s="284"/>
      <c r="G23" s="284"/>
      <c r="H23" s="284"/>
      <c r="I23" s="283"/>
      <c r="J23" s="282"/>
      <c r="K23" s="281"/>
      <c r="L23" s="280"/>
    </row>
    <row r="24" spans="1:12">
      <c r="A24" s="289">
        <v>16</v>
      </c>
      <c r="B24" s="288"/>
      <c r="C24" s="287"/>
      <c r="D24" s="286"/>
      <c r="E24" s="285"/>
      <c r="F24" s="284"/>
      <c r="G24" s="284"/>
      <c r="H24" s="284"/>
      <c r="I24" s="283"/>
      <c r="J24" s="282"/>
      <c r="K24" s="281"/>
      <c r="L24" s="280"/>
    </row>
    <row r="25" spans="1:12">
      <c r="A25" s="289">
        <v>17</v>
      </c>
      <c r="B25" s="288"/>
      <c r="C25" s="287"/>
      <c r="D25" s="286"/>
      <c r="E25" s="285"/>
      <c r="F25" s="284"/>
      <c r="G25" s="284"/>
      <c r="H25" s="284"/>
      <c r="I25" s="283"/>
      <c r="J25" s="282"/>
      <c r="K25" s="281"/>
      <c r="L25" s="280"/>
    </row>
    <row r="26" spans="1:12">
      <c r="A26" s="289">
        <v>18</v>
      </c>
      <c r="B26" s="288"/>
      <c r="C26" s="287"/>
      <c r="D26" s="286"/>
      <c r="E26" s="285"/>
      <c r="F26" s="284"/>
      <c r="G26" s="284"/>
      <c r="H26" s="284"/>
      <c r="I26" s="283"/>
      <c r="J26" s="282"/>
      <c r="K26" s="281"/>
      <c r="L26" s="280"/>
    </row>
    <row r="27" spans="1:12">
      <c r="A27" s="289">
        <v>19</v>
      </c>
      <c r="B27" s="288"/>
      <c r="C27" s="287"/>
      <c r="D27" s="286"/>
      <c r="E27" s="285"/>
      <c r="F27" s="284"/>
      <c r="G27" s="284"/>
      <c r="H27" s="284"/>
      <c r="I27" s="283"/>
      <c r="J27" s="282"/>
      <c r="K27" s="281"/>
      <c r="L27" s="280"/>
    </row>
    <row r="28" spans="1:12" ht="15.75" thickBot="1">
      <c r="A28" s="279" t="s">
        <v>259</v>
      </c>
      <c r="B28" s="278"/>
      <c r="C28" s="277"/>
      <c r="D28" s="276"/>
      <c r="E28" s="275"/>
      <c r="F28" s="274"/>
      <c r="G28" s="274"/>
      <c r="H28" s="274"/>
      <c r="I28" s="273"/>
      <c r="J28" s="272"/>
      <c r="K28" s="271"/>
      <c r="L28" s="270"/>
    </row>
    <row r="29" spans="1:12">
      <c r="A29" s="260"/>
      <c r="B29" s="261"/>
      <c r="C29" s="260"/>
      <c r="D29" s="261"/>
      <c r="E29" s="260"/>
      <c r="F29" s="261"/>
      <c r="G29" s="260"/>
      <c r="H29" s="261"/>
      <c r="I29" s="260"/>
      <c r="J29" s="261"/>
      <c r="K29" s="260"/>
      <c r="L29" s="261"/>
    </row>
    <row r="30" spans="1:12">
      <c r="A30" s="260"/>
      <c r="B30" s="267"/>
      <c r="C30" s="260"/>
      <c r="D30" s="267"/>
      <c r="E30" s="260"/>
      <c r="F30" s="267"/>
      <c r="G30" s="260"/>
      <c r="H30" s="267"/>
      <c r="I30" s="260"/>
      <c r="J30" s="267"/>
      <c r="K30" s="260"/>
      <c r="L30" s="267"/>
    </row>
    <row r="31" spans="1:12" s="268" customFormat="1">
      <c r="A31" s="454" t="s">
        <v>375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</row>
    <row r="32" spans="1:12" s="269" customFormat="1" ht="12.75">
      <c r="A32" s="454" t="s">
        <v>400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</row>
    <row r="33" spans="1:12" s="269" customFormat="1" ht="12.75">
      <c r="A33" s="454"/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4"/>
    </row>
    <row r="34" spans="1:12" s="268" customFormat="1">
      <c r="A34" s="454" t="s">
        <v>399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</row>
    <row r="35" spans="1:12" s="268" customFormat="1">
      <c r="A35" s="454"/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</row>
    <row r="36" spans="1:12" s="268" customFormat="1">
      <c r="A36" s="454" t="s">
        <v>398</v>
      </c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54"/>
    </row>
    <row r="37" spans="1:12" s="268" customFormat="1">
      <c r="A37" s="260"/>
      <c r="B37" s="261"/>
      <c r="C37" s="260"/>
      <c r="D37" s="261"/>
      <c r="E37" s="260"/>
      <c r="F37" s="261"/>
      <c r="G37" s="260"/>
      <c r="H37" s="261"/>
      <c r="I37" s="260"/>
      <c r="J37" s="261"/>
      <c r="K37" s="260"/>
      <c r="L37" s="261"/>
    </row>
    <row r="38" spans="1:12" s="268" customFormat="1">
      <c r="A38" s="260"/>
      <c r="B38" s="267"/>
      <c r="C38" s="260"/>
      <c r="D38" s="267"/>
      <c r="E38" s="260"/>
      <c r="F38" s="267"/>
      <c r="G38" s="260"/>
      <c r="H38" s="267"/>
      <c r="I38" s="260"/>
      <c r="J38" s="267"/>
      <c r="K38" s="260"/>
      <c r="L38" s="267"/>
    </row>
    <row r="39" spans="1:12" s="268" customFormat="1">
      <c r="A39" s="260"/>
      <c r="B39" s="261"/>
      <c r="C39" s="260"/>
      <c r="D39" s="261"/>
      <c r="E39" s="260"/>
      <c r="F39" s="261"/>
      <c r="G39" s="260"/>
      <c r="H39" s="261"/>
      <c r="I39" s="260"/>
      <c r="J39" s="261"/>
      <c r="K39" s="260"/>
      <c r="L39" s="261"/>
    </row>
    <row r="40" spans="1:12">
      <c r="A40" s="260"/>
      <c r="B40" s="267"/>
      <c r="C40" s="260"/>
      <c r="D40" s="267"/>
      <c r="E40" s="260"/>
      <c r="F40" s="267"/>
      <c r="G40" s="260"/>
      <c r="H40" s="267"/>
      <c r="I40" s="260"/>
      <c r="J40" s="267"/>
      <c r="K40" s="260"/>
      <c r="L40" s="267"/>
    </row>
    <row r="41" spans="1:12" s="262" customFormat="1">
      <c r="A41" s="460" t="s">
        <v>96</v>
      </c>
      <c r="B41" s="460"/>
      <c r="C41" s="261"/>
      <c r="D41" s="260"/>
      <c r="E41" s="261"/>
      <c r="F41" s="261"/>
      <c r="G41" s="260"/>
      <c r="H41" s="261"/>
      <c r="I41" s="261"/>
      <c r="J41" s="260"/>
      <c r="K41" s="261"/>
      <c r="L41" s="260"/>
    </row>
    <row r="42" spans="1:12" s="262" customFormat="1">
      <c r="A42" s="261"/>
      <c r="B42" s="260"/>
      <c r="C42" s="265"/>
      <c r="D42" s="266"/>
      <c r="E42" s="265"/>
      <c r="F42" s="261"/>
      <c r="G42" s="260"/>
      <c r="H42" s="264"/>
      <c r="I42" s="261"/>
      <c r="J42" s="260"/>
      <c r="K42" s="261"/>
      <c r="L42" s="260"/>
    </row>
    <row r="43" spans="1:12" s="262" customFormat="1" ht="15" customHeight="1">
      <c r="A43" s="261"/>
      <c r="B43" s="260"/>
      <c r="C43" s="453" t="s">
        <v>251</v>
      </c>
      <c r="D43" s="453"/>
      <c r="E43" s="453"/>
      <c r="F43" s="261"/>
      <c r="G43" s="260"/>
      <c r="H43" s="458" t="s">
        <v>397</v>
      </c>
      <c r="I43" s="263"/>
      <c r="J43" s="260"/>
      <c r="K43" s="261"/>
      <c r="L43" s="260"/>
    </row>
    <row r="44" spans="1:12" s="262" customFormat="1">
      <c r="A44" s="261"/>
      <c r="B44" s="260"/>
      <c r="C44" s="261"/>
      <c r="D44" s="260"/>
      <c r="E44" s="261"/>
      <c r="F44" s="261"/>
      <c r="G44" s="260"/>
      <c r="H44" s="459"/>
      <c r="I44" s="263"/>
      <c r="J44" s="260"/>
      <c r="K44" s="261"/>
      <c r="L44" s="260"/>
    </row>
    <row r="45" spans="1:12" s="259" customFormat="1">
      <c r="A45" s="261"/>
      <c r="B45" s="260"/>
      <c r="C45" s="453" t="s">
        <v>127</v>
      </c>
      <c r="D45" s="453"/>
      <c r="E45" s="453"/>
      <c r="F45" s="261"/>
      <c r="G45" s="260"/>
      <c r="H45" s="261"/>
      <c r="I45" s="261"/>
      <c r="J45" s="260"/>
      <c r="K45" s="261"/>
      <c r="L45" s="260"/>
    </row>
    <row r="46" spans="1:12" s="259" customFormat="1">
      <c r="E46" s="257"/>
    </row>
    <row r="47" spans="1:12" s="259" customFormat="1">
      <c r="E47" s="257"/>
    </row>
    <row r="48" spans="1:12" s="259" customFormat="1">
      <c r="E48" s="257"/>
    </row>
    <row r="49" spans="5:5" s="259" customFormat="1">
      <c r="E49" s="257"/>
    </row>
    <row r="50" spans="5:5" s="25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T13" sqref="S13:T13"/>
    </sheetView>
  </sheetViews>
  <sheetFormatPr defaultRowHeight="12.75"/>
  <cols>
    <col min="1" max="1" width="5.42578125" style="181" customWidth="1"/>
    <col min="2" max="2" width="20" style="18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468" t="s">
        <v>412</v>
      </c>
      <c r="B2" s="468"/>
      <c r="C2" s="468"/>
      <c r="D2" s="468"/>
      <c r="E2" s="468"/>
      <c r="F2" s="338"/>
      <c r="G2" s="75"/>
      <c r="H2" s="75"/>
      <c r="I2" s="75"/>
      <c r="J2" s="75"/>
      <c r="K2" s="255"/>
      <c r="L2" s="256"/>
      <c r="M2" s="256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5"/>
      <c r="L3" s="466" t="str">
        <f>'ფორმა N1'!L2</f>
        <v>10/04/2019-30/04/2019</v>
      </c>
      <c r="M3" s="466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5"/>
      <c r="L4" s="255"/>
      <c r="M4" s="255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78" t="str">
        <f>'ფორმა N1'!A5</f>
        <v>ახალი ქრისტიან-დემოკრატები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4"/>
      <c r="B8" s="364"/>
      <c r="C8" s="254"/>
      <c r="D8" s="254"/>
      <c r="E8" s="254"/>
      <c r="F8" s="254"/>
      <c r="G8" s="254"/>
      <c r="H8" s="254"/>
      <c r="I8" s="254"/>
      <c r="J8" s="254"/>
      <c r="K8" s="76"/>
      <c r="L8" s="76"/>
      <c r="M8" s="76"/>
    </row>
    <row r="9" spans="1:13" ht="45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15">
      <c r="A10" s="96">
        <v>1</v>
      </c>
      <c r="B10" s="417"/>
      <c r="C10" s="339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417"/>
      <c r="C11" s="339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417"/>
      <c r="C12" s="339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417"/>
      <c r="C13" s="339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417"/>
      <c r="C14" s="339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417"/>
      <c r="C15" s="339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417"/>
      <c r="C16" s="339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417"/>
      <c r="C17" s="339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417"/>
      <c r="C18" s="339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417"/>
      <c r="C19" s="339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417"/>
      <c r="C20" s="339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417"/>
      <c r="C21" s="339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417"/>
      <c r="C22" s="339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417"/>
      <c r="C23" s="339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417"/>
      <c r="C24" s="339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417"/>
      <c r="C25" s="339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417"/>
      <c r="C26" s="339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417"/>
      <c r="C27" s="339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417"/>
      <c r="C28" s="339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417"/>
      <c r="C29" s="339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417"/>
      <c r="C30" s="339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417"/>
      <c r="C31" s="339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417"/>
      <c r="C32" s="339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417"/>
      <c r="C33" s="339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259</v>
      </c>
      <c r="B34" s="418"/>
      <c r="C34" s="339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418"/>
      <c r="C35" s="339"/>
      <c r="D35" s="97"/>
      <c r="E35" s="97"/>
      <c r="F35" s="97"/>
      <c r="G35" s="97"/>
      <c r="H35" s="85"/>
      <c r="I35" s="85"/>
      <c r="J35" s="85"/>
      <c r="K35" s="85" t="s">
        <v>423</v>
      </c>
      <c r="L35" s="84">
        <f>SUM(L10:L34)</f>
        <v>0</v>
      </c>
      <c r="M35" s="85"/>
    </row>
    <row r="36" spans="1:13" ht="15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0"/>
    </row>
    <row r="37" spans="1:13" ht="15">
      <c r="A37" s="209" t="s">
        <v>424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0"/>
    </row>
    <row r="38" spans="1:13" ht="15">
      <c r="A38" s="209" t="s">
        <v>425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0"/>
    </row>
    <row r="39" spans="1:13" ht="15">
      <c r="A39" s="197" t="s">
        <v>426</v>
      </c>
      <c r="B39" s="197"/>
      <c r="C39" s="209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427</v>
      </c>
      <c r="B40" s="197"/>
      <c r="C40" s="209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473" t="s">
        <v>442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</row>
    <row r="42" spans="1:13" ht="15" customHeight="1">
      <c r="A42" s="473"/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</row>
    <row r="43" spans="1:13" ht="12.75" customHeight="1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</row>
    <row r="44" spans="1:13" ht="15">
      <c r="A44" s="469" t="s">
        <v>96</v>
      </c>
      <c r="B44" s="469"/>
      <c r="C44" s="469"/>
      <c r="D44" s="340"/>
      <c r="E44" s="341"/>
      <c r="F44" s="341"/>
      <c r="G44" s="340"/>
      <c r="H44" s="340"/>
      <c r="I44" s="340"/>
      <c r="J44" s="340"/>
      <c r="K44" s="340"/>
      <c r="L44" s="180"/>
    </row>
    <row r="45" spans="1:13" ht="15">
      <c r="A45" s="340"/>
      <c r="B45" s="340"/>
      <c r="C45" s="341"/>
      <c r="D45" s="340"/>
      <c r="E45" s="341"/>
      <c r="F45" s="341"/>
      <c r="G45" s="340"/>
      <c r="H45" s="340"/>
      <c r="I45" s="340"/>
      <c r="J45" s="340"/>
      <c r="K45" s="342"/>
      <c r="L45" s="180"/>
    </row>
    <row r="46" spans="1:13" ht="15" customHeight="1">
      <c r="A46" s="340"/>
      <c r="B46" s="340"/>
      <c r="C46" s="341"/>
      <c r="D46" s="470" t="s">
        <v>251</v>
      </c>
      <c r="E46" s="470"/>
      <c r="F46" s="343"/>
      <c r="G46" s="344"/>
      <c r="H46" s="471" t="s">
        <v>428</v>
      </c>
      <c r="I46" s="471"/>
      <c r="J46" s="471"/>
      <c r="K46" s="345"/>
      <c r="L46" s="180"/>
    </row>
    <row r="47" spans="1:13" ht="15">
      <c r="A47" s="340"/>
      <c r="B47" s="340"/>
      <c r="C47" s="341"/>
      <c r="D47" s="340"/>
      <c r="E47" s="341"/>
      <c r="F47" s="341"/>
      <c r="G47" s="340"/>
      <c r="H47" s="472"/>
      <c r="I47" s="472"/>
      <c r="J47" s="472"/>
      <c r="K47" s="345"/>
      <c r="L47" s="180"/>
    </row>
    <row r="48" spans="1:13" ht="15">
      <c r="A48" s="340"/>
      <c r="B48" s="340"/>
      <c r="C48" s="341"/>
      <c r="D48" s="467" t="s">
        <v>127</v>
      </c>
      <c r="E48" s="467"/>
      <c r="F48" s="343"/>
      <c r="G48" s="344"/>
      <c r="H48" s="340"/>
      <c r="I48" s="340"/>
      <c r="J48" s="340"/>
      <c r="K48" s="340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9"/>
      <c r="C1" s="474" t="s">
        <v>186</v>
      </c>
      <c r="D1" s="474"/>
      <c r="E1" s="103"/>
    </row>
    <row r="2" spans="1:5">
      <c r="A2" s="74" t="s">
        <v>128</v>
      </c>
      <c r="B2" s="119"/>
      <c r="C2" s="75"/>
      <c r="D2" s="205" t="str">
        <f>'ფორმა N1'!L2</f>
        <v>10/04/2019-30/04/2019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ახალი ქრისტიან-დემოკრატები</v>
      </c>
      <c r="B5" s="118"/>
      <c r="C5" s="118"/>
      <c r="D5" s="58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48"/>
      <c r="B9" s="49"/>
      <c r="C9" s="151"/>
      <c r="D9" s="151"/>
      <c r="E9" s="103"/>
    </row>
    <row r="10" spans="1:5">
      <c r="A10" s="50" t="s">
        <v>179</v>
      </c>
      <c r="B10" s="51"/>
      <c r="C10" s="123">
        <f>SUM(C11,C34)</f>
        <v>7397.84</v>
      </c>
      <c r="D10" s="123">
        <f>SUM(D11,D34)</f>
        <v>9617.74</v>
      </c>
      <c r="E10" s="103"/>
    </row>
    <row r="11" spans="1:5">
      <c r="A11" s="52" t="s">
        <v>180</v>
      </c>
      <c r="B11" s="53"/>
      <c r="C11" s="83">
        <f>SUM(C12:C32)</f>
        <v>7397.84</v>
      </c>
      <c r="D11" s="83">
        <f>SUM(D12:D32)</f>
        <v>9617.74</v>
      </c>
      <c r="E11" s="103"/>
    </row>
    <row r="12" spans="1:5">
      <c r="A12" s="56">
        <v>1110</v>
      </c>
      <c r="B12" s="55" t="s">
        <v>130</v>
      </c>
      <c r="C12" s="8"/>
      <c r="D12" s="8"/>
      <c r="E12" s="103"/>
    </row>
    <row r="13" spans="1:5">
      <c r="A13" s="56">
        <v>1120</v>
      </c>
      <c r="B13" s="55" t="s">
        <v>131</v>
      </c>
      <c r="C13" s="8"/>
      <c r="D13" s="8"/>
      <c r="E13" s="103"/>
    </row>
    <row r="14" spans="1:5">
      <c r="A14" s="56">
        <v>1211</v>
      </c>
      <c r="B14" s="55" t="s">
        <v>132</v>
      </c>
      <c r="C14" s="8">
        <v>7397.84</v>
      </c>
      <c r="D14" s="8">
        <v>9617.74</v>
      </c>
      <c r="E14" s="103"/>
    </row>
    <row r="15" spans="1:5">
      <c r="A15" s="56">
        <v>1212</v>
      </c>
      <c r="B15" s="55" t="s">
        <v>133</v>
      </c>
      <c r="C15" s="8"/>
      <c r="D15" s="8"/>
      <c r="E15" s="103"/>
    </row>
    <row r="16" spans="1:5">
      <c r="A16" s="56">
        <v>1213</v>
      </c>
      <c r="B16" s="55" t="s">
        <v>134</v>
      </c>
      <c r="C16" s="8"/>
      <c r="D16" s="8"/>
      <c r="E16" s="103"/>
    </row>
    <row r="17" spans="1:5">
      <c r="A17" s="56">
        <v>1214</v>
      </c>
      <c r="B17" s="55" t="s">
        <v>135</v>
      </c>
      <c r="C17" s="8"/>
      <c r="D17" s="8"/>
      <c r="E17" s="103"/>
    </row>
    <row r="18" spans="1:5">
      <c r="A18" s="56">
        <v>1215</v>
      </c>
      <c r="B18" s="55" t="s">
        <v>136</v>
      </c>
      <c r="C18" s="8"/>
      <c r="D18" s="8"/>
      <c r="E18" s="103"/>
    </row>
    <row r="19" spans="1:5">
      <c r="A19" s="56">
        <v>1300</v>
      </c>
      <c r="B19" s="55" t="s">
        <v>137</v>
      </c>
      <c r="C19" s="8"/>
      <c r="D19" s="8"/>
      <c r="E19" s="103"/>
    </row>
    <row r="20" spans="1:5">
      <c r="A20" s="56">
        <v>1410</v>
      </c>
      <c r="B20" s="55" t="s">
        <v>138</v>
      </c>
      <c r="C20" s="8"/>
      <c r="D20" s="8"/>
      <c r="E20" s="103"/>
    </row>
    <row r="21" spans="1:5">
      <c r="A21" s="56">
        <v>1421</v>
      </c>
      <c r="B21" s="55" t="s">
        <v>139</v>
      </c>
      <c r="C21" s="8"/>
      <c r="D21" s="8"/>
      <c r="E21" s="103"/>
    </row>
    <row r="22" spans="1:5">
      <c r="A22" s="56">
        <v>1422</v>
      </c>
      <c r="B22" s="55" t="s">
        <v>140</v>
      </c>
      <c r="C22" s="8"/>
      <c r="D22" s="8"/>
      <c r="E22" s="103"/>
    </row>
    <row r="23" spans="1:5">
      <c r="A23" s="56">
        <v>1423</v>
      </c>
      <c r="B23" s="55" t="s">
        <v>141</v>
      </c>
      <c r="C23" s="8"/>
      <c r="D23" s="8"/>
      <c r="E23" s="103"/>
    </row>
    <row r="24" spans="1:5">
      <c r="A24" s="56">
        <v>1431</v>
      </c>
      <c r="B24" s="55" t="s">
        <v>142</v>
      </c>
      <c r="C24" s="8"/>
      <c r="D24" s="8"/>
      <c r="E24" s="103"/>
    </row>
    <row r="25" spans="1:5">
      <c r="A25" s="56">
        <v>1432</v>
      </c>
      <c r="B25" s="55" t="s">
        <v>143</v>
      </c>
      <c r="C25" s="8"/>
      <c r="D25" s="8"/>
      <c r="E25" s="103"/>
    </row>
    <row r="26" spans="1:5">
      <c r="A26" s="56">
        <v>1433</v>
      </c>
      <c r="B26" s="55" t="s">
        <v>144</v>
      </c>
      <c r="C26" s="8"/>
      <c r="D26" s="8"/>
      <c r="E26" s="103"/>
    </row>
    <row r="27" spans="1:5">
      <c r="A27" s="56">
        <v>1441</v>
      </c>
      <c r="B27" s="55" t="s">
        <v>145</v>
      </c>
      <c r="C27" s="8"/>
      <c r="D27" s="8"/>
      <c r="E27" s="103"/>
    </row>
    <row r="28" spans="1:5">
      <c r="A28" s="56">
        <v>1442</v>
      </c>
      <c r="B28" s="55" t="s">
        <v>146</v>
      </c>
      <c r="C28" s="8"/>
      <c r="D28" s="8"/>
      <c r="E28" s="103"/>
    </row>
    <row r="29" spans="1:5">
      <c r="A29" s="56">
        <v>1443</v>
      </c>
      <c r="B29" s="55" t="s">
        <v>147</v>
      </c>
      <c r="C29" s="8"/>
      <c r="D29" s="8"/>
      <c r="E29" s="103"/>
    </row>
    <row r="30" spans="1:5">
      <c r="A30" s="56">
        <v>1444</v>
      </c>
      <c r="B30" s="55" t="s">
        <v>148</v>
      </c>
      <c r="C30" s="8"/>
      <c r="D30" s="8"/>
      <c r="E30" s="103"/>
    </row>
    <row r="31" spans="1:5">
      <c r="A31" s="56">
        <v>1445</v>
      </c>
      <c r="B31" s="55" t="s">
        <v>149</v>
      </c>
      <c r="C31" s="8"/>
      <c r="D31" s="8"/>
      <c r="E31" s="103"/>
    </row>
    <row r="32" spans="1:5">
      <c r="A32" s="56">
        <v>1446</v>
      </c>
      <c r="B32" s="55" t="s">
        <v>150</v>
      </c>
      <c r="C32" s="8"/>
      <c r="D32" s="8"/>
      <c r="E32" s="103"/>
    </row>
    <row r="33" spans="1:5">
      <c r="A33" s="31"/>
      <c r="E33" s="103"/>
    </row>
    <row r="34" spans="1:5">
      <c r="A34" s="57" t="s">
        <v>181</v>
      </c>
      <c r="B34" s="55"/>
      <c r="C34" s="83">
        <f>SUM(C35:C42)</f>
        <v>0</v>
      </c>
      <c r="D34" s="83">
        <f>SUM(D35:D42)</f>
        <v>0</v>
      </c>
      <c r="E34" s="103"/>
    </row>
    <row r="35" spans="1:5">
      <c r="A35" s="56">
        <v>2110</v>
      </c>
      <c r="B35" s="55" t="s">
        <v>89</v>
      </c>
      <c r="C35" s="8"/>
      <c r="D35" s="8"/>
      <c r="E35" s="103"/>
    </row>
    <row r="36" spans="1:5">
      <c r="A36" s="56">
        <v>2120</v>
      </c>
      <c r="B36" s="55" t="s">
        <v>151</v>
      </c>
      <c r="C36" s="8"/>
      <c r="D36" s="8"/>
      <c r="E36" s="103"/>
    </row>
    <row r="37" spans="1:5">
      <c r="A37" s="56">
        <v>2130</v>
      </c>
      <c r="B37" s="55" t="s">
        <v>90</v>
      </c>
      <c r="C37" s="8"/>
      <c r="D37" s="8"/>
      <c r="E37" s="103"/>
    </row>
    <row r="38" spans="1:5">
      <c r="A38" s="56">
        <v>2140</v>
      </c>
      <c r="B38" s="55" t="s">
        <v>366</v>
      </c>
      <c r="C38" s="8"/>
      <c r="D38" s="8"/>
      <c r="E38" s="103"/>
    </row>
    <row r="39" spans="1:5">
      <c r="A39" s="56">
        <v>2150</v>
      </c>
      <c r="B39" s="55" t="s">
        <v>369</v>
      </c>
      <c r="C39" s="8"/>
      <c r="D39" s="8"/>
      <c r="E39" s="103"/>
    </row>
    <row r="40" spans="1:5">
      <c r="A40" s="56">
        <v>2220</v>
      </c>
      <c r="B40" s="55" t="s">
        <v>91</v>
      </c>
      <c r="C40" s="8"/>
      <c r="D40" s="8"/>
      <c r="E40" s="103"/>
    </row>
    <row r="41" spans="1:5">
      <c r="A41" s="56">
        <v>2300</v>
      </c>
      <c r="B41" s="55" t="s">
        <v>152</v>
      </c>
      <c r="C41" s="8"/>
      <c r="D41" s="8"/>
      <c r="E41" s="103"/>
    </row>
    <row r="42" spans="1:5">
      <c r="A42" s="56">
        <v>2400</v>
      </c>
      <c r="B42" s="55" t="s">
        <v>153</v>
      </c>
      <c r="C42" s="8"/>
      <c r="D42" s="8"/>
      <c r="E42" s="103"/>
    </row>
    <row r="43" spans="1:5">
      <c r="A43" s="32"/>
      <c r="E43" s="103"/>
    </row>
    <row r="44" spans="1:5">
      <c r="A44" s="54" t="s">
        <v>185</v>
      </c>
      <c r="B44" s="55"/>
      <c r="C44" s="83">
        <f>SUM(C45,C64)</f>
        <v>0</v>
      </c>
      <c r="D44" s="83">
        <f>SUM(D45,D64)</f>
        <v>0</v>
      </c>
      <c r="E44" s="103"/>
    </row>
    <row r="45" spans="1:5">
      <c r="A45" s="57" t="s">
        <v>182</v>
      </c>
      <c r="B45" s="55"/>
      <c r="C45" s="83">
        <f>SUM(C46:C61)</f>
        <v>0</v>
      </c>
      <c r="D45" s="83">
        <f>SUM(D46:D61)</f>
        <v>0</v>
      </c>
      <c r="E45" s="103"/>
    </row>
    <row r="46" spans="1:5">
      <c r="A46" s="56">
        <v>3100</v>
      </c>
      <c r="B46" s="55" t="s">
        <v>154</v>
      </c>
      <c r="C46" s="8"/>
      <c r="D46" s="8"/>
      <c r="E46" s="103"/>
    </row>
    <row r="47" spans="1:5">
      <c r="A47" s="56">
        <v>3210</v>
      </c>
      <c r="B47" s="55" t="s">
        <v>155</v>
      </c>
      <c r="C47" s="8"/>
      <c r="D47" s="8"/>
      <c r="E47" s="103"/>
    </row>
    <row r="48" spans="1:5">
      <c r="A48" s="56">
        <v>3221</v>
      </c>
      <c r="B48" s="55" t="s">
        <v>156</v>
      </c>
      <c r="C48" s="8"/>
      <c r="D48" s="8"/>
      <c r="E48" s="103"/>
    </row>
    <row r="49" spans="1:5">
      <c r="A49" s="56">
        <v>3222</v>
      </c>
      <c r="B49" s="55" t="s">
        <v>157</v>
      </c>
      <c r="C49" s="8"/>
      <c r="D49" s="8"/>
      <c r="E49" s="103"/>
    </row>
    <row r="50" spans="1:5">
      <c r="A50" s="56">
        <v>3223</v>
      </c>
      <c r="B50" s="55" t="s">
        <v>158</v>
      </c>
      <c r="C50" s="8"/>
      <c r="D50" s="8"/>
      <c r="E50" s="103"/>
    </row>
    <row r="51" spans="1:5">
      <c r="A51" s="56">
        <v>3224</v>
      </c>
      <c r="B51" s="55" t="s">
        <v>159</v>
      </c>
      <c r="C51" s="8"/>
      <c r="D51" s="8"/>
      <c r="E51" s="103"/>
    </row>
    <row r="52" spans="1:5">
      <c r="A52" s="56">
        <v>3231</v>
      </c>
      <c r="B52" s="55" t="s">
        <v>160</v>
      </c>
      <c r="C52" s="8"/>
      <c r="D52" s="8"/>
      <c r="E52" s="103"/>
    </row>
    <row r="53" spans="1:5">
      <c r="A53" s="56">
        <v>3232</v>
      </c>
      <c r="B53" s="55" t="s">
        <v>161</v>
      </c>
      <c r="C53" s="8"/>
      <c r="D53" s="8"/>
      <c r="E53" s="103"/>
    </row>
    <row r="54" spans="1:5">
      <c r="A54" s="56">
        <v>3234</v>
      </c>
      <c r="B54" s="55" t="s">
        <v>162</v>
      </c>
      <c r="C54" s="8"/>
      <c r="D54" s="8"/>
      <c r="E54" s="103"/>
    </row>
    <row r="55" spans="1:5" ht="30">
      <c r="A55" s="56">
        <v>3236</v>
      </c>
      <c r="B55" s="55" t="s">
        <v>177</v>
      </c>
      <c r="C55" s="8"/>
      <c r="D55" s="8"/>
      <c r="E55" s="103"/>
    </row>
    <row r="56" spans="1:5" ht="45">
      <c r="A56" s="56">
        <v>3237</v>
      </c>
      <c r="B56" s="55" t="s">
        <v>163</v>
      </c>
      <c r="C56" s="8"/>
      <c r="D56" s="8"/>
      <c r="E56" s="103"/>
    </row>
    <row r="57" spans="1:5">
      <c r="A57" s="56">
        <v>3241</v>
      </c>
      <c r="B57" s="55" t="s">
        <v>164</v>
      </c>
      <c r="C57" s="8"/>
      <c r="D57" s="8"/>
      <c r="E57" s="103"/>
    </row>
    <row r="58" spans="1:5">
      <c r="A58" s="56">
        <v>3242</v>
      </c>
      <c r="B58" s="55" t="s">
        <v>165</v>
      </c>
      <c r="C58" s="8"/>
      <c r="D58" s="8"/>
      <c r="E58" s="103"/>
    </row>
    <row r="59" spans="1:5">
      <c r="A59" s="56">
        <v>3243</v>
      </c>
      <c r="B59" s="55" t="s">
        <v>166</v>
      </c>
      <c r="C59" s="8"/>
      <c r="D59" s="8"/>
      <c r="E59" s="103"/>
    </row>
    <row r="60" spans="1:5">
      <c r="A60" s="56">
        <v>3245</v>
      </c>
      <c r="B60" s="55" t="s">
        <v>167</v>
      </c>
      <c r="C60" s="8"/>
      <c r="D60" s="8"/>
      <c r="E60" s="103"/>
    </row>
    <row r="61" spans="1:5">
      <c r="A61" s="56">
        <v>3246</v>
      </c>
      <c r="B61" s="55" t="s">
        <v>168</v>
      </c>
      <c r="C61" s="8"/>
      <c r="D61" s="8"/>
      <c r="E61" s="103"/>
    </row>
    <row r="62" spans="1:5">
      <c r="A62" s="32"/>
      <c r="E62" s="103"/>
    </row>
    <row r="63" spans="1:5">
      <c r="A63" s="33"/>
      <c r="E63" s="103"/>
    </row>
    <row r="64" spans="1:5">
      <c r="A64" s="57" t="s">
        <v>183</v>
      </c>
      <c r="B64" s="55"/>
      <c r="C64" s="83">
        <f>SUM(C65:C67)</f>
        <v>0</v>
      </c>
      <c r="D64" s="83">
        <f>SUM(D65:D67)</f>
        <v>0</v>
      </c>
      <c r="E64" s="103"/>
    </row>
    <row r="65" spans="1:5">
      <c r="A65" s="56">
        <v>5100</v>
      </c>
      <c r="B65" s="55" t="s">
        <v>238</v>
      </c>
      <c r="C65" s="8"/>
      <c r="D65" s="8"/>
      <c r="E65" s="103"/>
    </row>
    <row r="66" spans="1:5">
      <c r="A66" s="56">
        <v>5220</v>
      </c>
      <c r="B66" s="55" t="s">
        <v>378</v>
      </c>
      <c r="C66" s="8"/>
      <c r="D66" s="8"/>
      <c r="E66" s="103"/>
    </row>
    <row r="67" spans="1:5">
      <c r="A67" s="56">
        <v>5230</v>
      </c>
      <c r="B67" s="55" t="s">
        <v>379</v>
      </c>
      <c r="C67" s="8"/>
      <c r="D67" s="8"/>
      <c r="E67" s="103"/>
    </row>
    <row r="68" spans="1:5">
      <c r="A68" s="32"/>
      <c r="E68" s="103"/>
    </row>
    <row r="69" spans="1:5">
      <c r="A69" s="2"/>
      <c r="E69" s="103"/>
    </row>
    <row r="70" spans="1:5">
      <c r="A70" s="54" t="s">
        <v>184</v>
      </c>
      <c r="B70" s="55"/>
      <c r="C70" s="8"/>
      <c r="D70" s="8"/>
      <c r="E70" s="103"/>
    </row>
    <row r="71" spans="1:5" ht="30">
      <c r="A71" s="56">
        <v>1</v>
      </c>
      <c r="B71" s="55" t="s">
        <v>169</v>
      </c>
      <c r="C71" s="8"/>
      <c r="D71" s="8"/>
      <c r="E71" s="103"/>
    </row>
    <row r="72" spans="1:5">
      <c r="A72" s="56">
        <v>2</v>
      </c>
      <c r="B72" s="55" t="s">
        <v>170</v>
      </c>
      <c r="C72" s="8"/>
      <c r="D72" s="8"/>
      <c r="E72" s="103"/>
    </row>
    <row r="73" spans="1:5">
      <c r="A73" s="56">
        <v>3</v>
      </c>
      <c r="B73" s="55" t="s">
        <v>171</v>
      </c>
      <c r="C73" s="8"/>
      <c r="D73" s="8"/>
      <c r="E73" s="103"/>
    </row>
    <row r="74" spans="1:5">
      <c r="A74" s="56">
        <v>4</v>
      </c>
      <c r="B74" s="55" t="s">
        <v>334</v>
      </c>
      <c r="C74" s="8"/>
      <c r="D74" s="8"/>
      <c r="E74" s="103"/>
    </row>
    <row r="75" spans="1:5">
      <c r="A75" s="56">
        <v>5</v>
      </c>
      <c r="B75" s="55" t="s">
        <v>172</v>
      </c>
      <c r="C75" s="8"/>
      <c r="D75" s="8"/>
      <c r="E75" s="103"/>
    </row>
    <row r="76" spans="1:5">
      <c r="A76" s="56">
        <v>6</v>
      </c>
      <c r="B76" s="55" t="s">
        <v>173</v>
      </c>
      <c r="C76" s="8"/>
      <c r="D76" s="8"/>
      <c r="E76" s="103"/>
    </row>
    <row r="77" spans="1:5">
      <c r="A77" s="56">
        <v>7</v>
      </c>
      <c r="B77" s="55" t="s">
        <v>174</v>
      </c>
      <c r="C77" s="8"/>
      <c r="D77" s="8"/>
      <c r="E77" s="103"/>
    </row>
    <row r="78" spans="1:5">
      <c r="A78" s="56">
        <v>8</v>
      </c>
      <c r="B78" s="55" t="s">
        <v>175</v>
      </c>
      <c r="C78" s="8"/>
      <c r="D78" s="8"/>
      <c r="E78" s="103"/>
    </row>
    <row r="79" spans="1:5">
      <c r="A79" s="56">
        <v>9</v>
      </c>
      <c r="B79" s="55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G11" sqref="G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462" t="s">
        <v>97</v>
      </c>
      <c r="J1" s="462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466" t="str">
        <f>'ფორმა N1'!L2</f>
        <v>10/04/2019-30/04/2019</v>
      </c>
      <c r="J2" s="475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2" t="str">
        <f>'ფორმა N1'!A5</f>
        <v>ახალი ქრისტიან-დემოკრატები</v>
      </c>
      <c r="B5" s="354"/>
      <c r="C5" s="354"/>
      <c r="D5" s="354"/>
      <c r="E5" s="354"/>
      <c r="F5" s="355"/>
      <c r="G5" s="354"/>
      <c r="H5" s="354"/>
      <c r="I5" s="354"/>
      <c r="J5" s="354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3"/>
    </row>
    <row r="10" spans="1:11" s="27" customFormat="1" ht="30">
      <c r="A10" s="152">
        <v>1</v>
      </c>
      <c r="B10" s="62" t="s">
        <v>483</v>
      </c>
      <c r="C10" s="153" t="s">
        <v>484</v>
      </c>
      <c r="D10" s="154" t="s">
        <v>485</v>
      </c>
      <c r="E10" s="150" t="s">
        <v>486</v>
      </c>
      <c r="F10" s="28">
        <f>'ფორმა N7'!C14</f>
        <v>7397.84</v>
      </c>
      <c r="G10" s="433">
        <f>'ფორმა N3'!C17</f>
        <v>7252</v>
      </c>
      <c r="H10" s="434">
        <f>'ფორმა N5'!D9</f>
        <v>5032.0999999999995</v>
      </c>
      <c r="I10" s="433">
        <f>F10+G10-H10</f>
        <v>9617.7400000000016</v>
      </c>
      <c r="J10" s="28"/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2" t="s">
        <v>96</v>
      </c>
      <c r="C15" s="102"/>
      <c r="D15" s="102"/>
      <c r="E15" s="102"/>
      <c r="F15" s="213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2"/>
      <c r="D17" s="102"/>
      <c r="E17" s="102"/>
      <c r="F17" s="252"/>
      <c r="G17" s="253"/>
      <c r="H17" s="253"/>
      <c r="I17" s="99"/>
      <c r="J17" s="99"/>
    </row>
    <row r="18" spans="1:10">
      <c r="A18" s="99"/>
      <c r="B18" s="102"/>
      <c r="C18" s="214" t="s">
        <v>251</v>
      </c>
      <c r="D18" s="214"/>
      <c r="E18" s="102"/>
      <c r="F18" s="102" t="s">
        <v>256</v>
      </c>
      <c r="G18" s="99"/>
      <c r="H18" s="99"/>
      <c r="I18" s="99"/>
      <c r="J18" s="99"/>
    </row>
    <row r="19" spans="1:10">
      <c r="A19" s="99"/>
      <c r="B19" s="102"/>
      <c r="C19" s="215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5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2" t="s">
        <v>337</v>
      </c>
      <c r="B1" s="74"/>
      <c r="C1" s="74"/>
      <c r="D1" s="74"/>
      <c r="E1" s="74"/>
      <c r="F1" s="74"/>
      <c r="G1" s="159" t="s">
        <v>97</v>
      </c>
      <c r="H1" s="160"/>
    </row>
    <row r="2" spans="1:8">
      <c r="A2" s="74" t="s">
        <v>128</v>
      </c>
      <c r="B2" s="74"/>
      <c r="C2" s="74"/>
      <c r="D2" s="74"/>
      <c r="E2" s="74"/>
      <c r="F2" s="74"/>
      <c r="G2" s="161" t="str">
        <f>'ფორმა N1'!L2</f>
        <v>10/04/2019-30/04/2019</v>
      </c>
      <c r="H2" s="160"/>
    </row>
    <row r="3" spans="1:8">
      <c r="A3" s="74"/>
      <c r="B3" s="74"/>
      <c r="C3" s="74"/>
      <c r="D3" s="74"/>
      <c r="E3" s="74"/>
      <c r="F3" s="74"/>
      <c r="G3" s="100"/>
      <c r="H3" s="160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2" t="str">
        <f>'ფორმა N1'!A5</f>
        <v>ახალი ქრისტიან-დემოკრატები</v>
      </c>
      <c r="B5" s="202"/>
      <c r="C5" s="202"/>
      <c r="D5" s="202"/>
      <c r="E5" s="202"/>
      <c r="F5" s="202"/>
      <c r="G5" s="202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3"/>
    </row>
    <row r="9" spans="1:8">
      <c r="A9" s="164" t="s">
        <v>297</v>
      </c>
      <c r="B9" s="165"/>
      <c r="C9" s="166"/>
      <c r="D9" s="167"/>
      <c r="E9" s="167"/>
      <c r="F9" s="167"/>
      <c r="G9" s="168"/>
      <c r="H9" s="103"/>
    </row>
    <row r="10" spans="1:8" ht="15.75">
      <c r="A10" s="165">
        <v>1</v>
      </c>
      <c r="B10" s="150"/>
      <c r="C10" s="169"/>
      <c r="D10" s="170"/>
      <c r="E10" s="170"/>
      <c r="F10" s="170"/>
      <c r="G10" s="171" t="str">
        <f>IF(ISBLANK(B10),"",G9+C10-D10)</f>
        <v/>
      </c>
      <c r="H10" s="103"/>
    </row>
    <row r="11" spans="1:8" ht="15.75">
      <c r="A11" s="165">
        <v>2</v>
      </c>
      <c r="B11" s="150"/>
      <c r="C11" s="169"/>
      <c r="D11" s="170"/>
      <c r="E11" s="170"/>
      <c r="F11" s="170"/>
      <c r="G11" s="171" t="str">
        <f t="shared" ref="G11:G38" si="0">IF(ISBLANK(B11),"",G10+C11-D11)</f>
        <v/>
      </c>
      <c r="H11" s="103"/>
    </row>
    <row r="12" spans="1:8" ht="15.75">
      <c r="A12" s="165">
        <v>3</v>
      </c>
      <c r="B12" s="150"/>
      <c r="C12" s="169"/>
      <c r="D12" s="170"/>
      <c r="E12" s="170"/>
      <c r="F12" s="170"/>
      <c r="G12" s="171" t="str">
        <f t="shared" si="0"/>
        <v/>
      </c>
      <c r="H12" s="103"/>
    </row>
    <row r="13" spans="1:8" ht="15.75">
      <c r="A13" s="165">
        <v>4</v>
      </c>
      <c r="B13" s="150"/>
      <c r="C13" s="169"/>
      <c r="D13" s="170"/>
      <c r="E13" s="170"/>
      <c r="F13" s="170"/>
      <c r="G13" s="171" t="str">
        <f t="shared" si="0"/>
        <v/>
      </c>
      <c r="H13" s="103"/>
    </row>
    <row r="14" spans="1:8" ht="15.75">
      <c r="A14" s="165">
        <v>5</v>
      </c>
      <c r="B14" s="150"/>
      <c r="C14" s="169"/>
      <c r="D14" s="170"/>
      <c r="E14" s="170"/>
      <c r="F14" s="170"/>
      <c r="G14" s="171" t="str">
        <f t="shared" si="0"/>
        <v/>
      </c>
      <c r="H14" s="103"/>
    </row>
    <row r="15" spans="1:8" ht="15.75">
      <c r="A15" s="165">
        <v>6</v>
      </c>
      <c r="B15" s="150"/>
      <c r="C15" s="169"/>
      <c r="D15" s="170"/>
      <c r="E15" s="170"/>
      <c r="F15" s="170"/>
      <c r="G15" s="171" t="str">
        <f t="shared" si="0"/>
        <v/>
      </c>
      <c r="H15" s="103"/>
    </row>
    <row r="16" spans="1:8" ht="15.75">
      <c r="A16" s="165">
        <v>7</v>
      </c>
      <c r="B16" s="150"/>
      <c r="C16" s="169"/>
      <c r="D16" s="170"/>
      <c r="E16" s="170"/>
      <c r="F16" s="170"/>
      <c r="G16" s="171" t="str">
        <f t="shared" si="0"/>
        <v/>
      </c>
      <c r="H16" s="103"/>
    </row>
    <row r="17" spans="1:8" ht="15.75">
      <c r="A17" s="165">
        <v>8</v>
      </c>
      <c r="B17" s="150"/>
      <c r="C17" s="169"/>
      <c r="D17" s="170"/>
      <c r="E17" s="170"/>
      <c r="F17" s="170"/>
      <c r="G17" s="171" t="str">
        <f t="shared" si="0"/>
        <v/>
      </c>
      <c r="H17" s="103"/>
    </row>
    <row r="18" spans="1:8" ht="15.75">
      <c r="A18" s="165">
        <v>9</v>
      </c>
      <c r="B18" s="150"/>
      <c r="C18" s="169"/>
      <c r="D18" s="170"/>
      <c r="E18" s="170"/>
      <c r="F18" s="170"/>
      <c r="G18" s="171" t="str">
        <f t="shared" si="0"/>
        <v/>
      </c>
      <c r="H18" s="103"/>
    </row>
    <row r="19" spans="1:8" ht="15.75">
      <c r="A19" s="165">
        <v>10</v>
      </c>
      <c r="B19" s="150"/>
      <c r="C19" s="169"/>
      <c r="D19" s="170"/>
      <c r="E19" s="170"/>
      <c r="F19" s="170"/>
      <c r="G19" s="171" t="str">
        <f t="shared" si="0"/>
        <v/>
      </c>
      <c r="H19" s="103"/>
    </row>
    <row r="20" spans="1:8" ht="15.75">
      <c r="A20" s="165">
        <v>11</v>
      </c>
      <c r="B20" s="150"/>
      <c r="C20" s="169"/>
      <c r="D20" s="170"/>
      <c r="E20" s="170"/>
      <c r="F20" s="170"/>
      <c r="G20" s="171" t="str">
        <f t="shared" si="0"/>
        <v/>
      </c>
      <c r="H20" s="103"/>
    </row>
    <row r="21" spans="1:8" ht="15.75">
      <c r="A21" s="165">
        <v>12</v>
      </c>
      <c r="B21" s="150"/>
      <c r="C21" s="169"/>
      <c r="D21" s="170"/>
      <c r="E21" s="170"/>
      <c r="F21" s="170"/>
      <c r="G21" s="171" t="str">
        <f t="shared" si="0"/>
        <v/>
      </c>
      <c r="H21" s="103"/>
    </row>
    <row r="22" spans="1:8" ht="15.75">
      <c r="A22" s="165">
        <v>13</v>
      </c>
      <c r="B22" s="150"/>
      <c r="C22" s="169"/>
      <c r="D22" s="170"/>
      <c r="E22" s="170"/>
      <c r="F22" s="170"/>
      <c r="G22" s="171" t="str">
        <f t="shared" si="0"/>
        <v/>
      </c>
      <c r="H22" s="103"/>
    </row>
    <row r="23" spans="1:8" ht="15.75">
      <c r="A23" s="165">
        <v>14</v>
      </c>
      <c r="B23" s="150"/>
      <c r="C23" s="169"/>
      <c r="D23" s="170"/>
      <c r="E23" s="170"/>
      <c r="F23" s="170"/>
      <c r="G23" s="171" t="str">
        <f t="shared" si="0"/>
        <v/>
      </c>
      <c r="H23" s="103"/>
    </row>
    <row r="24" spans="1:8" ht="15.75">
      <c r="A24" s="165">
        <v>15</v>
      </c>
      <c r="B24" s="150"/>
      <c r="C24" s="169"/>
      <c r="D24" s="170"/>
      <c r="E24" s="170"/>
      <c r="F24" s="170"/>
      <c r="G24" s="171" t="str">
        <f t="shared" si="0"/>
        <v/>
      </c>
      <c r="H24" s="103"/>
    </row>
    <row r="25" spans="1:8" ht="15.75">
      <c r="A25" s="165">
        <v>16</v>
      </c>
      <c r="B25" s="150"/>
      <c r="C25" s="169"/>
      <c r="D25" s="170"/>
      <c r="E25" s="170"/>
      <c r="F25" s="170"/>
      <c r="G25" s="171" t="str">
        <f t="shared" si="0"/>
        <v/>
      </c>
      <c r="H25" s="103"/>
    </row>
    <row r="26" spans="1:8" ht="15.75">
      <c r="A26" s="165">
        <v>17</v>
      </c>
      <c r="B26" s="150"/>
      <c r="C26" s="169"/>
      <c r="D26" s="170"/>
      <c r="E26" s="170"/>
      <c r="F26" s="170"/>
      <c r="G26" s="171" t="str">
        <f t="shared" si="0"/>
        <v/>
      </c>
      <c r="H26" s="103"/>
    </row>
    <row r="27" spans="1:8" ht="15.75">
      <c r="A27" s="165">
        <v>18</v>
      </c>
      <c r="B27" s="150"/>
      <c r="C27" s="169"/>
      <c r="D27" s="170"/>
      <c r="E27" s="170"/>
      <c r="F27" s="170"/>
      <c r="G27" s="171" t="str">
        <f t="shared" si="0"/>
        <v/>
      </c>
      <c r="H27" s="103"/>
    </row>
    <row r="28" spans="1:8" ht="15.75">
      <c r="A28" s="165">
        <v>19</v>
      </c>
      <c r="B28" s="150"/>
      <c r="C28" s="169"/>
      <c r="D28" s="170"/>
      <c r="E28" s="170"/>
      <c r="F28" s="170"/>
      <c r="G28" s="171" t="str">
        <f t="shared" si="0"/>
        <v/>
      </c>
      <c r="H28" s="103"/>
    </row>
    <row r="29" spans="1:8" ht="15.75">
      <c r="A29" s="165">
        <v>20</v>
      </c>
      <c r="B29" s="150"/>
      <c r="C29" s="169"/>
      <c r="D29" s="170"/>
      <c r="E29" s="170"/>
      <c r="F29" s="170"/>
      <c r="G29" s="171" t="str">
        <f t="shared" si="0"/>
        <v/>
      </c>
      <c r="H29" s="103"/>
    </row>
    <row r="30" spans="1:8" ht="15.75">
      <c r="A30" s="165">
        <v>21</v>
      </c>
      <c r="B30" s="150"/>
      <c r="C30" s="172"/>
      <c r="D30" s="173"/>
      <c r="E30" s="173"/>
      <c r="F30" s="173"/>
      <c r="G30" s="171" t="str">
        <f t="shared" si="0"/>
        <v/>
      </c>
      <c r="H30" s="103"/>
    </row>
    <row r="31" spans="1:8" ht="15.75">
      <c r="A31" s="165">
        <v>22</v>
      </c>
      <c r="B31" s="150"/>
      <c r="C31" s="172"/>
      <c r="D31" s="173"/>
      <c r="E31" s="173"/>
      <c r="F31" s="173"/>
      <c r="G31" s="171" t="str">
        <f t="shared" si="0"/>
        <v/>
      </c>
      <c r="H31" s="103"/>
    </row>
    <row r="32" spans="1:8" ht="15.75">
      <c r="A32" s="165">
        <v>23</v>
      </c>
      <c r="B32" s="150"/>
      <c r="C32" s="172"/>
      <c r="D32" s="173"/>
      <c r="E32" s="173"/>
      <c r="F32" s="173"/>
      <c r="G32" s="171" t="str">
        <f t="shared" si="0"/>
        <v/>
      </c>
      <c r="H32" s="103"/>
    </row>
    <row r="33" spans="1:10" ht="15.75">
      <c r="A33" s="165">
        <v>24</v>
      </c>
      <c r="B33" s="150"/>
      <c r="C33" s="172"/>
      <c r="D33" s="173"/>
      <c r="E33" s="173"/>
      <c r="F33" s="173"/>
      <c r="G33" s="171" t="str">
        <f t="shared" si="0"/>
        <v/>
      </c>
      <c r="H33" s="103"/>
    </row>
    <row r="34" spans="1:10" ht="15.75">
      <c r="A34" s="165">
        <v>25</v>
      </c>
      <c r="B34" s="150"/>
      <c r="C34" s="172"/>
      <c r="D34" s="173"/>
      <c r="E34" s="173"/>
      <c r="F34" s="173"/>
      <c r="G34" s="171" t="str">
        <f t="shared" si="0"/>
        <v/>
      </c>
      <c r="H34" s="103"/>
    </row>
    <row r="35" spans="1:10" ht="15.75">
      <c r="A35" s="165">
        <v>26</v>
      </c>
      <c r="B35" s="150"/>
      <c r="C35" s="172"/>
      <c r="D35" s="173"/>
      <c r="E35" s="173"/>
      <c r="F35" s="173"/>
      <c r="G35" s="171" t="str">
        <f t="shared" si="0"/>
        <v/>
      </c>
      <c r="H35" s="103"/>
    </row>
    <row r="36" spans="1:10" ht="15.75">
      <c r="A36" s="165">
        <v>27</v>
      </c>
      <c r="B36" s="150"/>
      <c r="C36" s="172"/>
      <c r="D36" s="173"/>
      <c r="E36" s="173"/>
      <c r="F36" s="173"/>
      <c r="G36" s="171" t="str">
        <f t="shared" si="0"/>
        <v/>
      </c>
      <c r="H36" s="103"/>
    </row>
    <row r="37" spans="1:10" ht="15.75">
      <c r="A37" s="165">
        <v>28</v>
      </c>
      <c r="B37" s="150"/>
      <c r="C37" s="172"/>
      <c r="D37" s="173"/>
      <c r="E37" s="173"/>
      <c r="F37" s="173"/>
      <c r="G37" s="171" t="str">
        <f t="shared" si="0"/>
        <v/>
      </c>
      <c r="H37" s="103"/>
    </row>
    <row r="38" spans="1:10" ht="15.75">
      <c r="A38" s="165">
        <v>29</v>
      </c>
      <c r="B38" s="150"/>
      <c r="C38" s="172"/>
      <c r="D38" s="173"/>
      <c r="E38" s="173"/>
      <c r="F38" s="173"/>
      <c r="G38" s="171" t="str">
        <f t="shared" si="0"/>
        <v/>
      </c>
      <c r="H38" s="103"/>
    </row>
    <row r="39" spans="1:10" ht="15.75">
      <c r="A39" s="165" t="s">
        <v>261</v>
      </c>
      <c r="B39" s="150"/>
      <c r="C39" s="172"/>
      <c r="D39" s="173"/>
      <c r="E39" s="173"/>
      <c r="F39" s="173"/>
      <c r="G39" s="171" t="str">
        <f>IF(ISBLANK(B39),"",#REF!+C39-D39)</f>
        <v/>
      </c>
      <c r="H39" s="103"/>
    </row>
    <row r="40" spans="1:10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3"/>
    </row>
    <row r="44" spans="1:10">
      <c r="B44" s="182" t="s">
        <v>96</v>
      </c>
      <c r="F44" s="183"/>
    </row>
    <row r="45" spans="1:10">
      <c r="F45" s="181"/>
      <c r="G45" s="181"/>
      <c r="H45" s="181"/>
      <c r="I45" s="181"/>
      <c r="J45" s="181"/>
    </row>
    <row r="46" spans="1:10">
      <c r="C46" s="184"/>
      <c r="F46" s="184"/>
      <c r="G46" s="185"/>
      <c r="H46" s="181"/>
      <c r="I46" s="181"/>
      <c r="J46" s="181"/>
    </row>
    <row r="47" spans="1:10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>
      <c r="B49" s="180"/>
    </row>
    <row r="50" spans="2:2" s="181" customFormat="1" ht="12.75"/>
    <row r="51" spans="2:2" s="181" customFormat="1" ht="12.75"/>
    <row r="52" spans="2:2" s="181" customFormat="1" ht="12.75"/>
    <row r="53" spans="2:2" s="18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G18" sqref="G18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6"/>
      <c r="G1" s="76"/>
      <c r="H1" s="76"/>
      <c r="I1" s="477" t="s">
        <v>97</v>
      </c>
      <c r="J1" s="477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466" t="str">
        <f>'ფორმა N1'!L2</f>
        <v>10/04/2019-30/04/2019</v>
      </c>
      <c r="J2" s="475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ახალი ქრისტიან-დემოკრატები</v>
      </c>
      <c r="B5" s="118"/>
      <c r="C5" s="118"/>
      <c r="D5" s="118"/>
      <c r="E5" s="118"/>
      <c r="F5" s="58"/>
      <c r="G5" s="58"/>
      <c r="H5" s="58"/>
      <c r="I5" s="130"/>
      <c r="J5" s="58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76" t="s">
        <v>208</v>
      </c>
      <c r="C7" s="476"/>
      <c r="D7" s="476" t="s">
        <v>275</v>
      </c>
      <c r="E7" s="476"/>
      <c r="F7" s="476" t="s">
        <v>276</v>
      </c>
      <c r="G7" s="476"/>
      <c r="H7" s="149" t="s">
        <v>262</v>
      </c>
      <c r="I7" s="476" t="s">
        <v>211</v>
      </c>
      <c r="J7" s="476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59" t="s">
        <v>104</v>
      </c>
      <c r="B9" s="80">
        <f>SUM(B10,B14,B17)</f>
        <v>0</v>
      </c>
      <c r="C9" s="427">
        <f>SUM(C10,C14,C17)</f>
        <v>14773.77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427">
        <f t="shared" si="0"/>
        <v>14773.77</v>
      </c>
      <c r="K9" s="143"/>
    </row>
    <row r="10" spans="1:12" ht="15">
      <c r="A10" s="60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0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0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0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0" t="s">
        <v>109</v>
      </c>
      <c r="B14" s="131">
        <f>SUM(B15:B16)</f>
        <v>0</v>
      </c>
      <c r="C14" s="131">
        <f>SUM(C15:C16)</f>
        <v>12070.77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12070.77</v>
      </c>
      <c r="K14" s="143"/>
    </row>
    <row r="15" spans="1:12" ht="15">
      <c r="A15" s="60" t="s">
        <v>110</v>
      </c>
      <c r="B15" s="26"/>
      <c r="C15" s="26">
        <v>7082.78</v>
      </c>
      <c r="D15" s="26"/>
      <c r="E15" s="26"/>
      <c r="F15" s="26"/>
      <c r="G15" s="26"/>
      <c r="H15" s="26"/>
      <c r="I15" s="26"/>
      <c r="J15" s="26">
        <f>C15+E15-G15</f>
        <v>7082.78</v>
      </c>
      <c r="K15" s="143"/>
    </row>
    <row r="16" spans="1:12" ht="15">
      <c r="A16" s="60" t="s">
        <v>111</v>
      </c>
      <c r="B16" s="26"/>
      <c r="C16" s="26">
        <v>4987.99</v>
      </c>
      <c r="D16" s="26"/>
      <c r="E16" s="26"/>
      <c r="F16" s="26"/>
      <c r="G16" s="26"/>
      <c r="H16" s="26"/>
      <c r="I16" s="26"/>
      <c r="J16" s="26">
        <f>C16+E16-G16</f>
        <v>4987.99</v>
      </c>
      <c r="K16" s="143"/>
    </row>
    <row r="17" spans="1:11" ht="15">
      <c r="A17" s="60" t="s">
        <v>112</v>
      </c>
      <c r="B17" s="131">
        <f>SUM(B18:B19,B22,B23)</f>
        <v>0</v>
      </c>
      <c r="C17" s="131">
        <f>SUM(C18:C19,C22,C23)</f>
        <v>2703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2703</v>
      </c>
      <c r="K17" s="143"/>
    </row>
    <row r="18" spans="1:11" ht="15">
      <c r="A18" s="60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0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0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0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0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0" t="s">
        <v>118</v>
      </c>
      <c r="B23" s="26"/>
      <c r="C23" s="26">
        <v>2703</v>
      </c>
      <c r="D23" s="26"/>
      <c r="E23" s="26"/>
      <c r="F23" s="26"/>
      <c r="G23" s="26"/>
      <c r="H23" s="26"/>
      <c r="I23" s="26"/>
      <c r="J23" s="26">
        <f>C23+E23-G23</f>
        <v>2703</v>
      </c>
      <c r="K23" s="143"/>
    </row>
    <row r="24" spans="1:11" ht="15">
      <c r="A24" s="59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0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0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0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0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0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0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0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59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0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0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0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59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0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0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0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0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0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0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>
      <c r="A1" s="189" t="s">
        <v>476</v>
      </c>
      <c r="B1" s="189"/>
      <c r="C1" s="190"/>
      <c r="D1" s="190"/>
      <c r="E1" s="190"/>
      <c r="F1" s="190"/>
      <c r="G1" s="190"/>
      <c r="H1" s="190"/>
      <c r="I1" s="363" t="s">
        <v>97</v>
      </c>
    </row>
    <row r="2" spans="1:9" ht="15">
      <c r="A2" s="146" t="s">
        <v>128</v>
      </c>
      <c r="B2" s="146"/>
      <c r="C2" s="190"/>
      <c r="D2" s="190"/>
      <c r="E2" s="190"/>
      <c r="F2" s="190"/>
      <c r="G2" s="190"/>
      <c r="H2" s="190"/>
      <c r="I2" s="360" t="str">
        <f>'ფორმა N1'!L2</f>
        <v>10/04/2019-30/04/2019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39"/>
    </row>
    <row r="4" spans="1:9" ht="15">
      <c r="A4" s="112" t="s">
        <v>257</v>
      </c>
      <c r="B4" s="112"/>
      <c r="C4" s="112"/>
      <c r="D4" s="112"/>
      <c r="E4" s="369"/>
      <c r="F4" s="191"/>
      <c r="G4" s="190"/>
      <c r="H4" s="190"/>
      <c r="I4" s="191"/>
    </row>
    <row r="5" spans="1:9" s="374" customFormat="1" ht="15">
      <c r="A5" s="370" t="str">
        <f>'ფორმა N1'!A5</f>
        <v>ახალი ქრისტიან-დემოკრატები</v>
      </c>
      <c r="B5" s="370"/>
      <c r="C5" s="371"/>
      <c r="D5" s="371"/>
      <c r="E5" s="371"/>
      <c r="F5" s="372"/>
      <c r="G5" s="373"/>
      <c r="H5" s="373"/>
      <c r="I5" s="372"/>
    </row>
    <row r="6" spans="1:9" ht="13.5">
      <c r="A6" s="140"/>
      <c r="B6" s="140"/>
      <c r="C6" s="375"/>
      <c r="D6" s="375"/>
      <c r="E6" s="375"/>
      <c r="F6" s="190"/>
      <c r="G6" s="190"/>
      <c r="H6" s="190"/>
      <c r="I6" s="190"/>
    </row>
    <row r="7" spans="1:9" ht="60">
      <c r="A7" s="376" t="s">
        <v>64</v>
      </c>
      <c r="B7" s="376" t="s">
        <v>443</v>
      </c>
      <c r="C7" s="377" t="s">
        <v>444</v>
      </c>
      <c r="D7" s="377" t="s">
        <v>445</v>
      </c>
      <c r="E7" s="377" t="s">
        <v>446</v>
      </c>
      <c r="F7" s="377" t="s">
        <v>346</v>
      </c>
      <c r="G7" s="377" t="s">
        <v>447</v>
      </c>
      <c r="H7" s="377" t="s">
        <v>448</v>
      </c>
      <c r="I7" s="377" t="s">
        <v>449</v>
      </c>
    </row>
    <row r="8" spans="1:9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15">
      <c r="A9" s="378">
        <v>1</v>
      </c>
      <c r="B9" s="378"/>
      <c r="C9" s="379"/>
      <c r="D9" s="379"/>
      <c r="E9" s="379"/>
      <c r="F9" s="379"/>
      <c r="G9" s="379"/>
      <c r="H9" s="379"/>
      <c r="I9" s="379"/>
    </row>
    <row r="10" spans="1:9" ht="15">
      <c r="A10" s="378">
        <v>2</v>
      </c>
      <c r="B10" s="378"/>
      <c r="C10" s="379"/>
      <c r="D10" s="379"/>
      <c r="E10" s="379"/>
      <c r="F10" s="379"/>
      <c r="G10" s="379"/>
      <c r="H10" s="379"/>
      <c r="I10" s="379"/>
    </row>
    <row r="11" spans="1:9" ht="15">
      <c r="A11" s="378">
        <v>3</v>
      </c>
      <c r="B11" s="378"/>
      <c r="C11" s="379"/>
      <c r="D11" s="379"/>
      <c r="E11" s="379"/>
      <c r="F11" s="379"/>
      <c r="G11" s="379"/>
      <c r="H11" s="379"/>
      <c r="I11" s="379"/>
    </row>
    <row r="12" spans="1:9" ht="15">
      <c r="A12" s="378">
        <v>4</v>
      </c>
      <c r="B12" s="378"/>
      <c r="C12" s="379"/>
      <c r="D12" s="379"/>
      <c r="E12" s="379"/>
      <c r="F12" s="379"/>
      <c r="G12" s="379"/>
      <c r="H12" s="379"/>
      <c r="I12" s="379"/>
    </row>
    <row r="13" spans="1:9" ht="15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9" ht="15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9" ht="15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>
      <c r="A27" s="378" t="s">
        <v>261</v>
      </c>
      <c r="B27" s="378"/>
      <c r="C27" s="379"/>
      <c r="D27" s="379"/>
      <c r="E27" s="379"/>
      <c r="F27" s="379"/>
      <c r="G27" s="379"/>
      <c r="H27" s="379"/>
      <c r="I27" s="379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380"/>
      <c r="B30" s="380"/>
      <c r="C30" s="192"/>
      <c r="D30" s="192"/>
      <c r="E30" s="192"/>
      <c r="F30" s="192"/>
      <c r="G30" s="192"/>
      <c r="H30" s="192"/>
      <c r="I30" s="192"/>
    </row>
    <row r="31" spans="1:9" ht="15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78"/>
      <c r="E32" s="478"/>
      <c r="G32" s="195"/>
      <c r="H32" s="382"/>
    </row>
    <row r="33" spans="3:8" ht="15">
      <c r="C33" s="21"/>
      <c r="D33" s="479" t="s">
        <v>251</v>
      </c>
      <c r="E33" s="479"/>
      <c r="G33" s="480" t="s">
        <v>450</v>
      </c>
      <c r="H33" s="480"/>
    </row>
    <row r="34" spans="3:8" ht="15">
      <c r="C34" s="21"/>
      <c r="D34" s="21"/>
      <c r="E34" s="21"/>
      <c r="G34" s="481"/>
      <c r="H34" s="481"/>
    </row>
    <row r="35" spans="3:8" ht="15">
      <c r="C35" s="21"/>
      <c r="D35" s="482" t="s">
        <v>127</v>
      </c>
      <c r="E35" s="482"/>
      <c r="G35" s="481"/>
      <c r="H35" s="48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6" customFormat="1" ht="15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63" t="s">
        <v>97</v>
      </c>
    </row>
    <row r="2" spans="1:12" s="196" customFormat="1" ht="15">
      <c r="A2" s="146" t="s">
        <v>128</v>
      </c>
      <c r="B2" s="146"/>
      <c r="C2" s="146"/>
      <c r="D2" s="190"/>
      <c r="E2" s="190"/>
      <c r="F2" s="190"/>
      <c r="G2" s="190"/>
      <c r="H2" s="190"/>
      <c r="I2" s="190"/>
      <c r="J2" s="190"/>
      <c r="K2" s="360" t="str">
        <f>'ფორმა N1'!L2</f>
        <v>10/04/2019-30/04/2019</v>
      </c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39"/>
      <c r="L3" s="374"/>
    </row>
    <row r="4" spans="1:12" s="196" customFormat="1" ht="15">
      <c r="A4" s="112" t="s">
        <v>257</v>
      </c>
      <c r="B4" s="112"/>
      <c r="C4" s="112"/>
      <c r="D4" s="112"/>
      <c r="E4" s="112"/>
      <c r="F4" s="369"/>
      <c r="G4" s="191"/>
      <c r="H4" s="190"/>
      <c r="I4" s="190"/>
      <c r="J4" s="190"/>
      <c r="K4" s="190"/>
    </row>
    <row r="5" spans="1:12" ht="15">
      <c r="A5" s="370" t="str">
        <f>'ფორმა N1'!A5</f>
        <v>ახალი ქრისტიან-დემოკრატები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6" customFormat="1" ht="13.5">
      <c r="A6" s="140"/>
      <c r="B6" s="140"/>
      <c r="C6" s="140"/>
      <c r="D6" s="375"/>
      <c r="E6" s="375"/>
      <c r="F6" s="375"/>
      <c r="G6" s="190"/>
      <c r="H6" s="190"/>
      <c r="I6" s="190"/>
      <c r="J6" s="190"/>
      <c r="K6" s="190"/>
    </row>
    <row r="7" spans="1:12" s="196" customFormat="1" ht="60">
      <c r="A7" s="376" t="s">
        <v>64</v>
      </c>
      <c r="B7" s="376" t="s">
        <v>443</v>
      </c>
      <c r="C7" s="376" t="s">
        <v>231</v>
      </c>
      <c r="D7" s="377" t="s">
        <v>228</v>
      </c>
      <c r="E7" s="377" t="s">
        <v>229</v>
      </c>
      <c r="F7" s="377" t="s">
        <v>322</v>
      </c>
      <c r="G7" s="377" t="s">
        <v>230</v>
      </c>
      <c r="H7" s="377" t="s">
        <v>451</v>
      </c>
      <c r="I7" s="377" t="s">
        <v>227</v>
      </c>
      <c r="J7" s="377" t="s">
        <v>448</v>
      </c>
      <c r="K7" s="377" t="s">
        <v>449</v>
      </c>
    </row>
    <row r="8" spans="1:12" s="196" customFormat="1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6" customFormat="1" ht="15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6" customFormat="1" ht="15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6" customFormat="1" ht="15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6" customFormat="1" ht="15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6" customFormat="1" ht="15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6" customFormat="1" ht="15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6" customFormat="1" ht="15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6" customFormat="1" ht="15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6" customFormat="1" ht="15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6" customFormat="1" ht="15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6" customFormat="1" ht="15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6" customFormat="1" ht="15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6" customFormat="1" ht="15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6" customFormat="1" ht="15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6" customFormat="1" ht="15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6" customFormat="1" ht="15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6" customFormat="1" ht="15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6" customFormat="1" ht="15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6" customFormat="1" ht="15">
      <c r="A27" s="378" t="s">
        <v>261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>
      <c r="D33" s="385"/>
      <c r="E33" s="390" t="s">
        <v>251</v>
      </c>
      <c r="F33" s="385"/>
      <c r="H33" s="391" t="s">
        <v>256</v>
      </c>
      <c r="I33" s="391"/>
    </row>
    <row r="34" spans="4:9" ht="15">
      <c r="D34" s="385"/>
      <c r="E34" s="392" t="s">
        <v>127</v>
      </c>
      <c r="F34" s="385"/>
      <c r="H34" s="385" t="s">
        <v>252</v>
      </c>
      <c r="I34" s="385"/>
    </row>
    <row r="35" spans="4:9" ht="15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201" t="str">
        <f>'ფორმა N1'!L2</f>
        <v>10/04/2019-30/04/2019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1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2" t="str">
        <f>'ფორმა N1'!A5</f>
        <v>ახალი ქრისტიან-დემოკრატები</v>
      </c>
      <c r="B5" s="78"/>
      <c r="C5" s="78"/>
      <c r="D5" s="204"/>
      <c r="E5" s="204"/>
      <c r="F5" s="204"/>
      <c r="G5" s="204"/>
      <c r="H5" s="204"/>
      <c r="I5" s="203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>
      <c r="A10" s="65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>
      <c r="A11" s="65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>
      <c r="A12" s="65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>
      <c r="A13" s="65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>
      <c r="A14" s="65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>
      <c r="A15" s="65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>
      <c r="A16" s="65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>
      <c r="A17" s="65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>
      <c r="A18" s="65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>
      <c r="A19" s="65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>
      <c r="A20" s="65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>
      <c r="A21" s="65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>
      <c r="A22" s="65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>
      <c r="A23" s="65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>
      <c r="A24" s="65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>
      <c r="A25" s="65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>
      <c r="A26" s="65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11"/>
    </row>
    <row r="33" spans="2:6" ht="15">
      <c r="B33" s="180"/>
      <c r="C33" s="186" t="s">
        <v>251</v>
      </c>
      <c r="D33" s="180"/>
      <c r="F33" s="187" t="s">
        <v>256</v>
      </c>
    </row>
    <row r="34" spans="2:6" ht="15">
      <c r="B34" s="180"/>
      <c r="C34" s="188" t="s">
        <v>127</v>
      </c>
      <c r="D34" s="180"/>
      <c r="F34" s="180" t="s">
        <v>252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2" sqref="I2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159" t="s">
        <v>186</v>
      </c>
      <c r="J1" s="160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61" t="str">
        <f>'ფორმა N1'!L2</f>
        <v>10/04/2019-30/04/2019</v>
      </c>
      <c r="J2" s="160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60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2" t="str">
        <f>'ფორმა N1'!A5</f>
        <v>ახალი ქრისტიან-დემოკრატები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2" t="s">
        <v>64</v>
      </c>
      <c r="B8" s="352" t="s">
        <v>344</v>
      </c>
      <c r="C8" s="353" t="s">
        <v>381</v>
      </c>
      <c r="D8" s="353" t="s">
        <v>382</v>
      </c>
      <c r="E8" s="353" t="s">
        <v>345</v>
      </c>
      <c r="F8" s="353" t="s">
        <v>358</v>
      </c>
      <c r="G8" s="353" t="s">
        <v>359</v>
      </c>
      <c r="H8" s="353" t="s">
        <v>383</v>
      </c>
      <c r="I8" s="163" t="s">
        <v>360</v>
      </c>
      <c r="J8" s="103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3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3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3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3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3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3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3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3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3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3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3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3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3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3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3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3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3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3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3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3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41"/>
      <c r="I29" s="169"/>
      <c r="J29" s="103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41"/>
      <c r="I30" s="169"/>
      <c r="J30" s="103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41"/>
      <c r="I31" s="169"/>
      <c r="J31" s="103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41"/>
      <c r="I32" s="169"/>
      <c r="J32" s="103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41"/>
      <c r="I33" s="169"/>
      <c r="J33" s="103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41"/>
      <c r="I34" s="169"/>
      <c r="J34" s="103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41"/>
      <c r="I35" s="169"/>
      <c r="J35" s="103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41"/>
      <c r="I36" s="169"/>
      <c r="J36" s="103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41"/>
      <c r="I37" s="169"/>
      <c r="J37" s="103"/>
    </row>
    <row r="38" spans="1:12">
      <c r="A38" s="165" t="s">
        <v>261</v>
      </c>
      <c r="B38" s="193"/>
      <c r="C38" s="173"/>
      <c r="D38" s="173"/>
      <c r="E38" s="172"/>
      <c r="F38" s="172"/>
      <c r="G38" s="242"/>
      <c r="H38" s="251" t="s">
        <v>374</v>
      </c>
      <c r="I38" s="358">
        <f>SUM(I9:I37)</f>
        <v>0</v>
      </c>
      <c r="J38" s="103"/>
    </row>
    <row r="40" spans="1:12">
      <c r="A40" s="180" t="s">
        <v>396</v>
      </c>
    </row>
    <row r="42" spans="1:12">
      <c r="B42" s="182" t="s">
        <v>96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3"/>
  <sheetViews>
    <sheetView zoomScaleNormal="100" workbookViewId="0">
      <selection activeCell="L7" sqref="L7"/>
    </sheetView>
  </sheetViews>
  <sheetFormatPr defaultRowHeight="12.75"/>
  <cols>
    <col min="1" max="1" width="2.7109375" style="192" customWidth="1"/>
    <col min="2" max="2" width="9" style="192" customWidth="1"/>
    <col min="3" max="3" width="20.140625" style="192" customWidth="1"/>
    <col min="4" max="4" width="13.28515625" style="192" customWidth="1"/>
    <col min="5" max="5" width="9.5703125" style="192" customWidth="1"/>
    <col min="6" max="6" width="11.5703125" style="192" customWidth="1"/>
    <col min="7" max="7" width="12.28515625" style="192" customWidth="1"/>
    <col min="8" max="8" width="15.28515625" style="192" customWidth="1"/>
    <col min="9" max="9" width="17.5703125" style="192" customWidth="1"/>
    <col min="10" max="11" width="12.42578125" style="192" customWidth="1"/>
    <col min="12" max="12" width="23.5703125" style="192" customWidth="1"/>
    <col min="13" max="13" width="18.5703125" style="192" customWidth="1"/>
    <col min="14" max="14" width="0.85546875" style="192" customWidth="1"/>
    <col min="15" max="16384" width="9.140625" style="192"/>
  </cols>
  <sheetData>
    <row r="1" spans="1:14" ht="13.5">
      <c r="A1" s="189" t="s">
        <v>520</v>
      </c>
      <c r="B1" s="190"/>
      <c r="C1" s="190"/>
      <c r="D1" s="190"/>
      <c r="E1" s="190"/>
      <c r="F1" s="190"/>
      <c r="G1" s="190"/>
      <c r="H1" s="190"/>
      <c r="I1" s="521"/>
      <c r="J1" s="522"/>
      <c r="K1" s="522"/>
      <c r="L1" s="522"/>
      <c r="M1" s="522" t="s">
        <v>521</v>
      </c>
      <c r="N1" s="521"/>
    </row>
    <row r="2" spans="1:14" ht="15">
      <c r="A2" s="521" t="s">
        <v>522</v>
      </c>
      <c r="B2" s="190"/>
      <c r="C2" s="190"/>
      <c r="D2" s="191"/>
      <c r="E2" s="191"/>
      <c r="F2" s="191"/>
      <c r="G2" s="191"/>
      <c r="H2" s="191"/>
      <c r="I2" s="190"/>
      <c r="J2" s="190"/>
      <c r="K2" s="190"/>
      <c r="L2" s="190"/>
      <c r="M2" s="523" t="str">
        <f>'ფორმა N1'!L2</f>
        <v>10/04/2019-30/04/2019</v>
      </c>
      <c r="N2" s="521"/>
    </row>
    <row r="3" spans="1:14">
      <c r="A3" s="521"/>
      <c r="B3" s="190"/>
      <c r="C3" s="190"/>
      <c r="D3" s="191"/>
      <c r="E3" s="191"/>
      <c r="F3" s="191"/>
      <c r="G3" s="191"/>
      <c r="H3" s="191"/>
      <c r="I3" s="190"/>
      <c r="J3" s="190"/>
      <c r="K3" s="190"/>
      <c r="L3" s="190"/>
      <c r="M3" s="190"/>
      <c r="N3" s="521"/>
    </row>
    <row r="4" spans="1:14" ht="15">
      <c r="A4" s="112" t="s">
        <v>257</v>
      </c>
      <c r="B4" s="190"/>
      <c r="C4" s="190"/>
      <c r="D4" s="524"/>
      <c r="E4" s="525"/>
      <c r="F4" s="524"/>
      <c r="G4" s="191"/>
      <c r="H4" s="191"/>
      <c r="I4" s="191"/>
      <c r="J4" s="191"/>
      <c r="K4" s="191"/>
      <c r="L4" s="190"/>
      <c r="M4" s="191"/>
      <c r="N4" s="521"/>
    </row>
    <row r="5" spans="1:14">
      <c r="A5" s="526"/>
      <c r="B5" s="526" t="str">
        <f>'ფორმა N1'!A5</f>
        <v>ახალი ქრისტიან-დემოკრატები</v>
      </c>
      <c r="C5" s="526"/>
      <c r="D5" s="526"/>
      <c r="E5" s="527"/>
      <c r="F5" s="527"/>
      <c r="G5" s="527"/>
      <c r="H5" s="527"/>
      <c r="I5" s="527"/>
      <c r="J5" s="527"/>
      <c r="K5" s="527"/>
      <c r="L5" s="527"/>
      <c r="M5" s="527"/>
      <c r="N5" s="521"/>
    </row>
    <row r="6" spans="1:14" ht="13.5" thickBot="1">
      <c r="A6" s="528"/>
      <c r="B6" s="528"/>
      <c r="C6" s="528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21"/>
    </row>
    <row r="7" spans="1:14" ht="51">
      <c r="A7" s="529" t="s">
        <v>64</v>
      </c>
      <c r="B7" s="530" t="s">
        <v>523</v>
      </c>
      <c r="C7" s="530" t="s">
        <v>524</v>
      </c>
      <c r="D7" s="531" t="s">
        <v>525</v>
      </c>
      <c r="E7" s="531" t="s">
        <v>258</v>
      </c>
      <c r="F7" s="531" t="s">
        <v>526</v>
      </c>
      <c r="G7" s="531" t="s">
        <v>527</v>
      </c>
      <c r="H7" s="530" t="s">
        <v>528</v>
      </c>
      <c r="I7" s="532" t="s">
        <v>529</v>
      </c>
      <c r="J7" s="532" t="s">
        <v>530</v>
      </c>
      <c r="K7" s="533" t="s">
        <v>531</v>
      </c>
      <c r="L7" s="533" t="s">
        <v>532</v>
      </c>
      <c r="M7" s="531" t="s">
        <v>521</v>
      </c>
      <c r="N7" s="521"/>
    </row>
    <row r="8" spans="1:14">
      <c r="A8" s="534">
        <v>1</v>
      </c>
      <c r="B8" s="535">
        <v>2</v>
      </c>
      <c r="C8" s="535">
        <v>3</v>
      </c>
      <c r="D8" s="536">
        <v>4</v>
      </c>
      <c r="E8" s="536">
        <v>5</v>
      </c>
      <c r="F8" s="536">
        <v>6</v>
      </c>
      <c r="G8" s="536">
        <v>7</v>
      </c>
      <c r="H8" s="536">
        <v>8</v>
      </c>
      <c r="I8" s="536">
        <v>9</v>
      </c>
      <c r="J8" s="536">
        <v>10</v>
      </c>
      <c r="K8" s="536">
        <v>11</v>
      </c>
      <c r="L8" s="536">
        <v>12</v>
      </c>
      <c r="M8" s="536">
        <v>13</v>
      </c>
      <c r="N8" s="521"/>
    </row>
    <row r="9" spans="1:14" ht="15">
      <c r="A9" s="537">
        <v>1</v>
      </c>
      <c r="B9" s="193"/>
      <c r="C9" s="538"/>
      <c r="D9" s="537"/>
      <c r="E9" s="537"/>
      <c r="F9" s="537"/>
      <c r="G9" s="537"/>
      <c r="H9" s="537"/>
      <c r="I9" s="537"/>
      <c r="J9" s="537"/>
      <c r="K9" s="537"/>
      <c r="L9" s="537"/>
      <c r="M9" s="539" t="str">
        <f t="shared" ref="M9:M33" si="0">IF(ISBLANK(B9),"",$M$2)</f>
        <v/>
      </c>
      <c r="N9" s="521"/>
    </row>
    <row r="10" spans="1:14" ht="15">
      <c r="A10" s="537">
        <v>2</v>
      </c>
      <c r="B10" s="193"/>
      <c r="C10" s="538"/>
      <c r="D10" s="537"/>
      <c r="E10" s="537"/>
      <c r="F10" s="537"/>
      <c r="G10" s="537"/>
      <c r="H10" s="537"/>
      <c r="I10" s="537"/>
      <c r="J10" s="537"/>
      <c r="K10" s="537"/>
      <c r="L10" s="537"/>
      <c r="M10" s="539" t="str">
        <f t="shared" si="0"/>
        <v/>
      </c>
      <c r="N10" s="521"/>
    </row>
    <row r="11" spans="1:14" ht="15">
      <c r="A11" s="537">
        <v>3</v>
      </c>
      <c r="B11" s="193"/>
      <c r="C11" s="538"/>
      <c r="D11" s="537"/>
      <c r="E11" s="537"/>
      <c r="F11" s="537"/>
      <c r="G11" s="537"/>
      <c r="H11" s="537"/>
      <c r="I11" s="537"/>
      <c r="J11" s="537"/>
      <c r="K11" s="537"/>
      <c r="L11" s="537"/>
      <c r="M11" s="539" t="str">
        <f t="shared" si="0"/>
        <v/>
      </c>
      <c r="N11" s="521"/>
    </row>
    <row r="12" spans="1:14" ht="15">
      <c r="A12" s="537">
        <v>4</v>
      </c>
      <c r="B12" s="193"/>
      <c r="C12" s="538"/>
      <c r="D12" s="537"/>
      <c r="E12" s="537"/>
      <c r="F12" s="537"/>
      <c r="G12" s="537"/>
      <c r="H12" s="537"/>
      <c r="I12" s="537"/>
      <c r="J12" s="537"/>
      <c r="K12" s="537"/>
      <c r="L12" s="537"/>
      <c r="M12" s="539" t="str">
        <f t="shared" si="0"/>
        <v/>
      </c>
      <c r="N12" s="521"/>
    </row>
    <row r="13" spans="1:14" ht="15">
      <c r="A13" s="537">
        <v>5</v>
      </c>
      <c r="B13" s="193"/>
      <c r="C13" s="538"/>
      <c r="D13" s="537"/>
      <c r="E13" s="537"/>
      <c r="F13" s="537"/>
      <c r="G13" s="537"/>
      <c r="H13" s="537"/>
      <c r="I13" s="537"/>
      <c r="J13" s="537"/>
      <c r="K13" s="537"/>
      <c r="L13" s="537"/>
      <c r="M13" s="539" t="str">
        <f t="shared" si="0"/>
        <v/>
      </c>
      <c r="N13" s="521"/>
    </row>
    <row r="14" spans="1:14" ht="15">
      <c r="A14" s="537">
        <v>6</v>
      </c>
      <c r="B14" s="193"/>
      <c r="C14" s="538"/>
      <c r="D14" s="537"/>
      <c r="E14" s="537"/>
      <c r="F14" s="537"/>
      <c r="G14" s="537"/>
      <c r="H14" s="537"/>
      <c r="I14" s="537"/>
      <c r="J14" s="537"/>
      <c r="K14" s="537"/>
      <c r="L14" s="537"/>
      <c r="M14" s="539" t="str">
        <f t="shared" si="0"/>
        <v/>
      </c>
      <c r="N14" s="521"/>
    </row>
    <row r="15" spans="1:14" ht="15">
      <c r="A15" s="537">
        <v>7</v>
      </c>
      <c r="B15" s="193"/>
      <c r="C15" s="538"/>
      <c r="D15" s="537"/>
      <c r="E15" s="537"/>
      <c r="F15" s="537"/>
      <c r="G15" s="537"/>
      <c r="H15" s="537"/>
      <c r="I15" s="537"/>
      <c r="J15" s="537"/>
      <c r="K15" s="537"/>
      <c r="L15" s="537"/>
      <c r="M15" s="539" t="str">
        <f t="shared" si="0"/>
        <v/>
      </c>
      <c r="N15" s="521"/>
    </row>
    <row r="16" spans="1:14" ht="15">
      <c r="A16" s="537">
        <v>8</v>
      </c>
      <c r="B16" s="193"/>
      <c r="C16" s="538"/>
      <c r="D16" s="537"/>
      <c r="E16" s="537"/>
      <c r="F16" s="537"/>
      <c r="G16" s="537"/>
      <c r="H16" s="537"/>
      <c r="I16" s="537"/>
      <c r="J16" s="537"/>
      <c r="K16" s="537"/>
      <c r="L16" s="537"/>
      <c r="M16" s="539" t="str">
        <f t="shared" si="0"/>
        <v/>
      </c>
      <c r="N16" s="521"/>
    </row>
    <row r="17" spans="1:14" ht="15">
      <c r="A17" s="537">
        <v>9</v>
      </c>
      <c r="B17" s="193"/>
      <c r="C17" s="538"/>
      <c r="D17" s="537"/>
      <c r="E17" s="537"/>
      <c r="F17" s="537"/>
      <c r="G17" s="537"/>
      <c r="H17" s="537"/>
      <c r="I17" s="537"/>
      <c r="J17" s="537"/>
      <c r="K17" s="537"/>
      <c r="L17" s="537"/>
      <c r="M17" s="539" t="str">
        <f t="shared" si="0"/>
        <v/>
      </c>
      <c r="N17" s="521"/>
    </row>
    <row r="18" spans="1:14" ht="15">
      <c r="A18" s="537">
        <v>10</v>
      </c>
      <c r="B18" s="193"/>
      <c r="C18" s="538"/>
      <c r="D18" s="537"/>
      <c r="E18" s="537"/>
      <c r="F18" s="537"/>
      <c r="G18" s="537"/>
      <c r="H18" s="537"/>
      <c r="I18" s="537"/>
      <c r="J18" s="537"/>
      <c r="K18" s="537"/>
      <c r="L18" s="537"/>
      <c r="M18" s="539" t="str">
        <f t="shared" si="0"/>
        <v/>
      </c>
      <c r="N18" s="521"/>
    </row>
    <row r="19" spans="1:14" ht="15">
      <c r="A19" s="537">
        <v>11</v>
      </c>
      <c r="B19" s="193"/>
      <c r="C19" s="538"/>
      <c r="D19" s="537"/>
      <c r="E19" s="537"/>
      <c r="F19" s="537"/>
      <c r="G19" s="537"/>
      <c r="H19" s="537"/>
      <c r="I19" s="537"/>
      <c r="J19" s="537"/>
      <c r="K19" s="537"/>
      <c r="L19" s="537"/>
      <c r="M19" s="539" t="str">
        <f t="shared" si="0"/>
        <v/>
      </c>
      <c r="N19" s="521"/>
    </row>
    <row r="20" spans="1:14" ht="15">
      <c r="A20" s="537">
        <v>12</v>
      </c>
      <c r="B20" s="193"/>
      <c r="C20" s="538"/>
      <c r="D20" s="537"/>
      <c r="E20" s="537"/>
      <c r="F20" s="537"/>
      <c r="G20" s="537"/>
      <c r="H20" s="537"/>
      <c r="I20" s="537"/>
      <c r="J20" s="537"/>
      <c r="K20" s="537"/>
      <c r="L20" s="537"/>
      <c r="M20" s="539" t="str">
        <f t="shared" si="0"/>
        <v/>
      </c>
      <c r="N20" s="521"/>
    </row>
    <row r="21" spans="1:14" ht="15">
      <c r="A21" s="537">
        <v>13</v>
      </c>
      <c r="B21" s="193"/>
      <c r="C21" s="538"/>
      <c r="D21" s="537"/>
      <c r="E21" s="537"/>
      <c r="F21" s="537"/>
      <c r="G21" s="537"/>
      <c r="H21" s="537"/>
      <c r="I21" s="537"/>
      <c r="J21" s="537"/>
      <c r="K21" s="537"/>
      <c r="L21" s="537"/>
      <c r="M21" s="539" t="str">
        <f t="shared" si="0"/>
        <v/>
      </c>
      <c r="N21" s="521"/>
    </row>
    <row r="22" spans="1:14" ht="15">
      <c r="A22" s="537">
        <v>14</v>
      </c>
      <c r="B22" s="193"/>
      <c r="C22" s="538"/>
      <c r="D22" s="537"/>
      <c r="E22" s="537"/>
      <c r="F22" s="537"/>
      <c r="G22" s="537"/>
      <c r="H22" s="537"/>
      <c r="I22" s="537"/>
      <c r="J22" s="537"/>
      <c r="K22" s="537"/>
      <c r="L22" s="537"/>
      <c r="M22" s="539" t="str">
        <f t="shared" si="0"/>
        <v/>
      </c>
      <c r="N22" s="521"/>
    </row>
    <row r="23" spans="1:14" ht="15">
      <c r="A23" s="537">
        <v>15</v>
      </c>
      <c r="B23" s="193"/>
      <c r="C23" s="538"/>
      <c r="D23" s="537"/>
      <c r="E23" s="537"/>
      <c r="F23" s="537"/>
      <c r="G23" s="537"/>
      <c r="H23" s="537"/>
      <c r="I23" s="537"/>
      <c r="J23" s="537"/>
      <c r="K23" s="537"/>
      <c r="L23" s="537"/>
      <c r="M23" s="539" t="str">
        <f t="shared" si="0"/>
        <v/>
      </c>
      <c r="N23" s="521"/>
    </row>
    <row r="24" spans="1:14" ht="15">
      <c r="A24" s="537">
        <v>16</v>
      </c>
      <c r="B24" s="193"/>
      <c r="C24" s="538"/>
      <c r="D24" s="537"/>
      <c r="E24" s="537"/>
      <c r="F24" s="537"/>
      <c r="G24" s="537"/>
      <c r="H24" s="537"/>
      <c r="I24" s="537"/>
      <c r="J24" s="537"/>
      <c r="K24" s="537"/>
      <c r="L24" s="537"/>
      <c r="M24" s="539" t="str">
        <f t="shared" si="0"/>
        <v/>
      </c>
      <c r="N24" s="521"/>
    </row>
    <row r="25" spans="1:14" ht="15">
      <c r="A25" s="537">
        <v>17</v>
      </c>
      <c r="B25" s="193"/>
      <c r="C25" s="538"/>
      <c r="D25" s="537"/>
      <c r="E25" s="537"/>
      <c r="F25" s="537"/>
      <c r="G25" s="537"/>
      <c r="H25" s="537"/>
      <c r="I25" s="537"/>
      <c r="J25" s="537"/>
      <c r="K25" s="537"/>
      <c r="L25" s="537"/>
      <c r="M25" s="539" t="str">
        <f t="shared" si="0"/>
        <v/>
      </c>
      <c r="N25" s="521"/>
    </row>
    <row r="26" spans="1:14" ht="15">
      <c r="A26" s="537">
        <v>18</v>
      </c>
      <c r="B26" s="193"/>
      <c r="C26" s="538"/>
      <c r="D26" s="537"/>
      <c r="E26" s="537"/>
      <c r="F26" s="537"/>
      <c r="G26" s="537"/>
      <c r="H26" s="537"/>
      <c r="I26" s="537"/>
      <c r="J26" s="537"/>
      <c r="K26" s="537"/>
      <c r="L26" s="537"/>
      <c r="M26" s="539" t="str">
        <f t="shared" si="0"/>
        <v/>
      </c>
      <c r="N26" s="521"/>
    </row>
    <row r="27" spans="1:14" ht="15">
      <c r="A27" s="537">
        <v>19</v>
      </c>
      <c r="B27" s="193"/>
      <c r="C27" s="538"/>
      <c r="D27" s="537"/>
      <c r="E27" s="537"/>
      <c r="F27" s="537"/>
      <c r="G27" s="537"/>
      <c r="H27" s="537"/>
      <c r="I27" s="537"/>
      <c r="J27" s="537"/>
      <c r="K27" s="537"/>
      <c r="L27" s="537"/>
      <c r="M27" s="539" t="str">
        <f t="shared" si="0"/>
        <v/>
      </c>
      <c r="N27" s="521"/>
    </row>
    <row r="28" spans="1:14" ht="15">
      <c r="A28" s="537">
        <v>20</v>
      </c>
      <c r="B28" s="193"/>
      <c r="C28" s="538"/>
      <c r="D28" s="537"/>
      <c r="E28" s="537"/>
      <c r="F28" s="537"/>
      <c r="G28" s="537"/>
      <c r="H28" s="537"/>
      <c r="I28" s="537"/>
      <c r="J28" s="537"/>
      <c r="K28" s="537"/>
      <c r="L28" s="537"/>
      <c r="M28" s="539" t="str">
        <f t="shared" si="0"/>
        <v/>
      </c>
      <c r="N28" s="521"/>
    </row>
    <row r="29" spans="1:14" ht="15">
      <c r="A29" s="537">
        <v>21</v>
      </c>
      <c r="B29" s="193"/>
      <c r="C29" s="538"/>
      <c r="D29" s="537"/>
      <c r="E29" s="537"/>
      <c r="F29" s="537"/>
      <c r="G29" s="537"/>
      <c r="H29" s="537"/>
      <c r="I29" s="537"/>
      <c r="J29" s="537"/>
      <c r="K29" s="537"/>
      <c r="L29" s="537"/>
      <c r="M29" s="539" t="str">
        <f t="shared" si="0"/>
        <v/>
      </c>
      <c r="N29" s="521"/>
    </row>
    <row r="30" spans="1:14" ht="15">
      <c r="A30" s="537">
        <v>22</v>
      </c>
      <c r="B30" s="193"/>
      <c r="C30" s="538"/>
      <c r="D30" s="537"/>
      <c r="E30" s="537"/>
      <c r="F30" s="537"/>
      <c r="G30" s="537"/>
      <c r="H30" s="537"/>
      <c r="I30" s="537"/>
      <c r="J30" s="537"/>
      <c r="K30" s="537"/>
      <c r="L30" s="537"/>
      <c r="M30" s="539" t="str">
        <f t="shared" si="0"/>
        <v/>
      </c>
      <c r="N30" s="521"/>
    </row>
    <row r="31" spans="1:14" ht="15">
      <c r="A31" s="537">
        <v>23</v>
      </c>
      <c r="B31" s="193"/>
      <c r="C31" s="538"/>
      <c r="D31" s="537"/>
      <c r="E31" s="537"/>
      <c r="F31" s="537"/>
      <c r="G31" s="537"/>
      <c r="H31" s="537"/>
      <c r="I31" s="537"/>
      <c r="J31" s="537"/>
      <c r="K31" s="537"/>
      <c r="L31" s="537"/>
      <c r="M31" s="539" t="str">
        <f t="shared" si="0"/>
        <v/>
      </c>
      <c r="N31" s="521"/>
    </row>
    <row r="32" spans="1:14" ht="15">
      <c r="A32" s="537">
        <v>24</v>
      </c>
      <c r="B32" s="193"/>
      <c r="C32" s="538"/>
      <c r="D32" s="537"/>
      <c r="E32" s="537"/>
      <c r="F32" s="537"/>
      <c r="G32" s="537"/>
      <c r="H32" s="537"/>
      <c r="I32" s="537"/>
      <c r="J32" s="537"/>
      <c r="K32" s="537"/>
      <c r="L32" s="537"/>
      <c r="M32" s="539" t="str">
        <f t="shared" si="0"/>
        <v/>
      </c>
      <c r="N32" s="521"/>
    </row>
    <row r="33" spans="1:14" ht="15">
      <c r="A33" s="540" t="s">
        <v>261</v>
      </c>
      <c r="B33" s="193"/>
      <c r="C33" s="538"/>
      <c r="D33" s="537"/>
      <c r="E33" s="537"/>
      <c r="F33" s="537"/>
      <c r="G33" s="537"/>
      <c r="H33" s="537"/>
      <c r="I33" s="537"/>
      <c r="J33" s="537"/>
      <c r="K33" s="537"/>
      <c r="L33" s="537"/>
      <c r="M33" s="539" t="str">
        <f t="shared" si="0"/>
        <v/>
      </c>
      <c r="N33" s="521"/>
    </row>
    <row r="34" spans="1:14" s="196" customFormat="1"/>
    <row r="37" spans="1:14" s="21" customFormat="1" ht="15">
      <c r="B37" s="194" t="s">
        <v>96</v>
      </c>
    </row>
    <row r="38" spans="1:14" s="21" customFormat="1" ht="15">
      <c r="B38" s="194"/>
    </row>
    <row r="39" spans="1:14" s="21" customFormat="1" ht="15">
      <c r="C39" s="195"/>
      <c r="D39" s="541"/>
      <c r="E39" s="541"/>
      <c r="H39" s="195"/>
      <c r="I39" s="195"/>
      <c r="J39" s="541"/>
      <c r="K39" s="541"/>
      <c r="L39" s="541"/>
    </row>
    <row r="40" spans="1:14" s="21" customFormat="1" ht="15">
      <c r="C40" s="542" t="s">
        <v>251</v>
      </c>
      <c r="D40" s="541"/>
      <c r="E40" s="541"/>
      <c r="H40" s="194" t="s">
        <v>533</v>
      </c>
      <c r="M40" s="541"/>
    </row>
    <row r="41" spans="1:14" s="21" customFormat="1" ht="15">
      <c r="C41" s="542" t="s">
        <v>127</v>
      </c>
      <c r="D41" s="541"/>
      <c r="E41" s="541"/>
      <c r="H41" s="543" t="s">
        <v>252</v>
      </c>
      <c r="M41" s="541"/>
    </row>
    <row r="42" spans="1:14" ht="15">
      <c r="C42" s="542"/>
      <c r="F42" s="543"/>
      <c r="J42" s="544"/>
      <c r="K42" s="544"/>
      <c r="L42" s="544"/>
      <c r="M42" s="544"/>
    </row>
    <row r="43" spans="1:14" ht="15">
      <c r="C43" s="542"/>
    </row>
  </sheetData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7" sqref="C1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462" t="s">
        <v>97</v>
      </c>
      <c r="D1" s="462"/>
      <c r="E1" s="106"/>
    </row>
    <row r="2" spans="1:7">
      <c r="A2" s="74" t="s">
        <v>128</v>
      </c>
      <c r="B2" s="74"/>
      <c r="C2" s="461" t="str">
        <f>'ფორმა N1'!L2</f>
        <v>10/04/2019-30/04/2019</v>
      </c>
      <c r="D2" s="461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57" t="str">
        <f>'ფორმა N1'!A5</f>
        <v>ახალი ქრისტიან-დემოკრატები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9">
        <v>1</v>
      </c>
      <c r="B9" s="219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>
        <f>C17</f>
        <v>0</v>
      </c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385</v>
      </c>
      <c r="C24" s="243"/>
      <c r="D24" s="8"/>
      <c r="E24" s="106"/>
    </row>
    <row r="25" spans="1:5" s="3" customFormat="1">
      <c r="A25" s="86" t="s">
        <v>234</v>
      </c>
      <c r="B25" s="86" t="s">
        <v>391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7" t="s">
        <v>87</v>
      </c>
      <c r="B28" s="227" t="s">
        <v>291</v>
      </c>
      <c r="C28" s="8"/>
      <c r="D28" s="8"/>
      <c r="E28" s="106"/>
    </row>
    <row r="29" spans="1:5">
      <c r="A29" s="227" t="s">
        <v>88</v>
      </c>
      <c r="B29" s="227" t="s">
        <v>294</v>
      </c>
      <c r="C29" s="8"/>
      <c r="D29" s="8"/>
      <c r="E29" s="106"/>
    </row>
    <row r="30" spans="1:5">
      <c r="A30" s="227" t="s">
        <v>393</v>
      </c>
      <c r="B30" s="227" t="s">
        <v>292</v>
      </c>
      <c r="C30" s="8"/>
      <c r="D30" s="8"/>
      <c r="E30" s="106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27" t="s">
        <v>12</v>
      </c>
      <c r="B32" s="227" t="s">
        <v>439</v>
      </c>
      <c r="C32" s="8"/>
      <c r="D32" s="8"/>
      <c r="E32" s="106"/>
    </row>
    <row r="33" spans="1:9">
      <c r="A33" s="227" t="s">
        <v>13</v>
      </c>
      <c r="B33" s="227" t="s">
        <v>440</v>
      </c>
      <c r="C33" s="8"/>
      <c r="D33" s="8"/>
      <c r="E33" s="106"/>
    </row>
    <row r="34" spans="1:9">
      <c r="A34" s="227" t="s">
        <v>264</v>
      </c>
      <c r="B34" s="227" t="s">
        <v>441</v>
      </c>
      <c r="C34" s="8"/>
      <c r="D34" s="8"/>
      <c r="E34" s="106"/>
    </row>
    <row r="35" spans="1:9">
      <c r="A35" s="86" t="s">
        <v>34</v>
      </c>
      <c r="B35" s="240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Normal="100" zoomScaleSheetLayoutView="100" workbookViewId="0">
      <selection activeCell="B26" sqref="B26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>
      <c r="A1" s="483" t="s">
        <v>457</v>
      </c>
      <c r="B1" s="483"/>
      <c r="C1" s="363" t="s">
        <v>97</v>
      </c>
    </row>
    <row r="2" spans="1:3" s="6" customFormat="1" ht="15">
      <c r="A2" s="483"/>
      <c r="B2" s="483"/>
      <c r="C2" s="416" t="str">
        <f>'ფორმა N1'!L2</f>
        <v>10/04/2019-30/04/2019</v>
      </c>
    </row>
    <row r="3" spans="1:3" s="6" customFormat="1" ht="15">
      <c r="A3" s="397" t="s">
        <v>128</v>
      </c>
      <c r="B3" s="361"/>
      <c r="C3" s="362"/>
    </row>
    <row r="4" spans="1:3" s="6" customFormat="1" ht="15">
      <c r="A4" s="112"/>
      <c r="B4" s="361"/>
      <c r="C4" s="362"/>
    </row>
    <row r="5" spans="1:3" s="21" customFormat="1" ht="15">
      <c r="A5" s="484" t="s">
        <v>257</v>
      </c>
      <c r="B5" s="484"/>
      <c r="C5" s="112"/>
    </row>
    <row r="6" spans="1:3" s="21" customFormat="1" ht="15">
      <c r="A6" s="485" t="str">
        <f>'ფორმა N1'!A5</f>
        <v>ახალი ქრისტიან-დემოკრატები</v>
      </c>
      <c r="B6" s="485"/>
      <c r="C6" s="112"/>
    </row>
    <row r="7" spans="1:3">
      <c r="A7" s="398"/>
      <c r="B7" s="398"/>
      <c r="C7" s="398"/>
    </row>
    <row r="8" spans="1:3">
      <c r="A8" s="398"/>
      <c r="B8" s="398"/>
      <c r="C8" s="398"/>
    </row>
    <row r="9" spans="1:3" ht="30" customHeight="1">
      <c r="A9" s="399" t="s">
        <v>64</v>
      </c>
      <c r="B9" s="399" t="s">
        <v>11</v>
      </c>
      <c r="C9" s="400" t="s">
        <v>9</v>
      </c>
    </row>
    <row r="10" spans="1:3" ht="15">
      <c r="A10" s="401">
        <v>1</v>
      </c>
      <c r="B10" s="402" t="s">
        <v>57</v>
      </c>
      <c r="C10" s="419">
        <f>'ფორმა N4'!D11+'ფორმა N5'!D9</f>
        <v>5032.0999999999995</v>
      </c>
    </row>
    <row r="11" spans="1:3" ht="15">
      <c r="A11" s="404">
        <v>1.1000000000000001</v>
      </c>
      <c r="B11" s="402" t="s">
        <v>458</v>
      </c>
      <c r="C11" s="420">
        <f>'ფორმა N4'!D39+'ფორმა N5'!D37</f>
        <v>0</v>
      </c>
    </row>
    <row r="12" spans="1:3" ht="15">
      <c r="A12" s="405" t="s">
        <v>30</v>
      </c>
      <c r="B12" s="402" t="s">
        <v>459</v>
      </c>
      <c r="C12" s="420">
        <f>'ფორმა N4'!D40+'ფორმა N5'!D38</f>
        <v>0</v>
      </c>
    </row>
    <row r="13" spans="1:3" ht="15">
      <c r="A13" s="404">
        <v>1.2</v>
      </c>
      <c r="B13" s="402" t="s">
        <v>58</v>
      </c>
      <c r="C13" s="420">
        <f>'ფორმა N4'!D12+'ფორმა N5'!D10</f>
        <v>4816.4399999999996</v>
      </c>
    </row>
    <row r="14" spans="1:3" ht="15">
      <c r="A14" s="404">
        <v>1.3</v>
      </c>
      <c r="B14" s="402" t="s">
        <v>460</v>
      </c>
      <c r="C14" s="420">
        <f>'ფორმა N4'!D17+'ფორმა N5'!D15</f>
        <v>60</v>
      </c>
    </row>
    <row r="15" spans="1:3" ht="15">
      <c r="A15" s="486"/>
      <c r="B15" s="486"/>
      <c r="C15" s="486"/>
    </row>
    <row r="16" spans="1:3" ht="30" customHeight="1">
      <c r="A16" s="399" t="s">
        <v>64</v>
      </c>
      <c r="B16" s="399" t="s">
        <v>232</v>
      </c>
      <c r="C16" s="400" t="s">
        <v>67</v>
      </c>
    </row>
    <row r="17" spans="1:4" ht="15">
      <c r="A17" s="401">
        <v>2</v>
      </c>
      <c r="B17" s="402" t="s">
        <v>461</v>
      </c>
      <c r="C17" s="403">
        <f>'ფორმა N2'!D9+'ფორმა N2'!C26+'ფორმა N3'!D9+'ფორმა N3'!C26</f>
        <v>7252</v>
      </c>
    </row>
    <row r="18" spans="1:4" ht="15">
      <c r="A18" s="406">
        <v>2.1</v>
      </c>
      <c r="B18" s="402" t="s">
        <v>462</v>
      </c>
      <c r="C18" s="402">
        <f>'ფორმა N2'!D17+'ფორმა N3'!D17</f>
        <v>7252</v>
      </c>
    </row>
    <row r="19" spans="1:4" ht="15">
      <c r="A19" s="406">
        <v>2.2000000000000002</v>
      </c>
      <c r="B19" s="402" t="s">
        <v>463</v>
      </c>
      <c r="C19" s="402">
        <f>'ფორმა N2'!D18+'ფორმა N3'!D18</f>
        <v>0</v>
      </c>
    </row>
    <row r="20" spans="1:4" ht="15">
      <c r="A20" s="406">
        <v>2.2999999999999998</v>
      </c>
      <c r="B20" s="402" t="s">
        <v>464</v>
      </c>
      <c r="C20" s="407">
        <f>SUM(C21:C25)</f>
        <v>0</v>
      </c>
    </row>
    <row r="21" spans="1:4" ht="15">
      <c r="A21" s="405" t="s">
        <v>465</v>
      </c>
      <c r="B21" s="408" t="s">
        <v>466</v>
      </c>
      <c r="C21" s="402">
        <f>'ფორმა N2'!D13+'ფორმა N3'!D13</f>
        <v>0</v>
      </c>
    </row>
    <row r="22" spans="1:4" ht="15">
      <c r="A22" s="405" t="s">
        <v>467</v>
      </c>
      <c r="B22" s="408" t="s">
        <v>468</v>
      </c>
      <c r="C22" s="402">
        <f>'ფორმა N2'!C27+'ფორმა N3'!C27</f>
        <v>0</v>
      </c>
    </row>
    <row r="23" spans="1:4" ht="15">
      <c r="A23" s="405" t="s">
        <v>469</v>
      </c>
      <c r="B23" s="408" t="s">
        <v>470</v>
      </c>
      <c r="C23" s="402">
        <f>'ფორმა N2'!D14+'ფორმა N3'!D14</f>
        <v>0</v>
      </c>
    </row>
    <row r="24" spans="1:4" ht="15">
      <c r="A24" s="405" t="s">
        <v>471</v>
      </c>
      <c r="B24" s="408" t="s">
        <v>472</v>
      </c>
      <c r="C24" s="402">
        <f>'ფორმა N2'!C31+'ფორმა N3'!C31</f>
        <v>0</v>
      </c>
    </row>
    <row r="25" spans="1:4" ht="15">
      <c r="A25" s="405" t="s">
        <v>473</v>
      </c>
      <c r="B25" s="408" t="s">
        <v>474</v>
      </c>
      <c r="C25" s="402">
        <f>'ფორმა N2'!D11+'ფორმა N3'!D11</f>
        <v>0</v>
      </c>
    </row>
    <row r="26" spans="1:4" ht="15">
      <c r="A26" s="409"/>
      <c r="B26" s="410"/>
      <c r="C26" s="411"/>
    </row>
    <row r="27" spans="1:4" ht="15">
      <c r="A27" s="409"/>
      <c r="B27" s="410"/>
      <c r="C27" s="411"/>
    </row>
    <row r="28" spans="1:4" ht="15">
      <c r="A28" s="21"/>
      <c r="B28" s="21"/>
      <c r="C28" s="21"/>
      <c r="D28" s="412"/>
    </row>
    <row r="29" spans="1:4" ht="15">
      <c r="A29" s="194" t="s">
        <v>96</v>
      </c>
      <c r="B29" s="21"/>
      <c r="C29" s="21"/>
      <c r="D29" s="412"/>
    </row>
    <row r="30" spans="1:4" ht="15">
      <c r="A30" s="21"/>
      <c r="B30" s="21"/>
      <c r="C30" s="21"/>
      <c r="D30" s="412"/>
    </row>
    <row r="31" spans="1:4" ht="15">
      <c r="A31" s="21"/>
      <c r="B31" s="21"/>
      <c r="C31" s="21"/>
      <c r="D31" s="413"/>
    </row>
    <row r="32" spans="1:4" ht="15">
      <c r="B32" s="194" t="s">
        <v>254</v>
      </c>
      <c r="C32" s="21"/>
      <c r="D32" s="413"/>
    </row>
    <row r="33" spans="2:4" ht="15">
      <c r="B33" s="21" t="s">
        <v>253</v>
      </c>
      <c r="C33" s="21"/>
      <c r="D33" s="413"/>
    </row>
    <row r="34" spans="2:4">
      <c r="B34" s="414" t="s">
        <v>127</v>
      </c>
      <c r="D34" s="415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1">
        <v>40907</v>
      </c>
      <c r="C2" t="s">
        <v>188</v>
      </c>
      <c r="E2" t="s">
        <v>219</v>
      </c>
      <c r="G2" s="63" t="s">
        <v>224</v>
      </c>
    </row>
    <row r="3" spans="1:7" ht="15">
      <c r="A3" s="61">
        <v>40908</v>
      </c>
      <c r="C3" t="s">
        <v>189</v>
      </c>
      <c r="E3" t="s">
        <v>220</v>
      </c>
      <c r="G3" s="63" t="s">
        <v>225</v>
      </c>
    </row>
    <row r="4" spans="1:7" ht="15">
      <c r="A4" s="61">
        <v>40909</v>
      </c>
      <c r="C4" t="s">
        <v>190</v>
      </c>
      <c r="E4" t="s">
        <v>221</v>
      </c>
      <c r="G4" s="63" t="s">
        <v>226</v>
      </c>
    </row>
    <row r="5" spans="1:7">
      <c r="A5" s="61">
        <v>40910</v>
      </c>
      <c r="C5" t="s">
        <v>191</v>
      </c>
      <c r="E5" t="s">
        <v>222</v>
      </c>
    </row>
    <row r="6" spans="1:7">
      <c r="A6" s="61">
        <v>40911</v>
      </c>
      <c r="C6" t="s">
        <v>192</v>
      </c>
    </row>
    <row r="7" spans="1:7">
      <c r="A7" s="61">
        <v>40912</v>
      </c>
      <c r="C7" t="s">
        <v>193</v>
      </c>
    </row>
    <row r="8" spans="1:7">
      <c r="A8" s="61">
        <v>40913</v>
      </c>
      <c r="C8" t="s">
        <v>194</v>
      </c>
    </row>
    <row r="9" spans="1:7">
      <c r="A9" s="61">
        <v>40914</v>
      </c>
      <c r="C9" t="s">
        <v>195</v>
      </c>
    </row>
    <row r="10" spans="1:7">
      <c r="A10" s="61">
        <v>40915</v>
      </c>
      <c r="C10" t="s">
        <v>196</v>
      </c>
    </row>
    <row r="11" spans="1:7">
      <c r="A11" s="61">
        <v>40916</v>
      </c>
      <c r="C11" t="s">
        <v>197</v>
      </c>
    </row>
    <row r="12" spans="1:7">
      <c r="A12" s="61">
        <v>40917</v>
      </c>
      <c r="C12" t="s">
        <v>198</v>
      </c>
    </row>
    <row r="13" spans="1:7">
      <c r="A13" s="61">
        <v>40918</v>
      </c>
      <c r="C13" t="s">
        <v>199</v>
      </c>
    </row>
    <row r="14" spans="1:7">
      <c r="A14" s="61">
        <v>40919</v>
      </c>
      <c r="C14" t="s">
        <v>200</v>
      </c>
    </row>
    <row r="15" spans="1:7">
      <c r="A15" s="61">
        <v>40920</v>
      </c>
      <c r="C15" t="s">
        <v>201</v>
      </c>
    </row>
    <row r="16" spans="1:7">
      <c r="A16" s="61">
        <v>40921</v>
      </c>
      <c r="C16" t="s">
        <v>202</v>
      </c>
    </row>
    <row r="17" spans="1:3">
      <c r="A17" s="61">
        <v>40922</v>
      </c>
      <c r="C17" t="s">
        <v>203</v>
      </c>
    </row>
    <row r="18" spans="1:3">
      <c r="A18" s="61">
        <v>40923</v>
      </c>
      <c r="C18" t="s">
        <v>204</v>
      </c>
    </row>
    <row r="19" spans="1:3">
      <c r="A19" s="61">
        <v>40924</v>
      </c>
      <c r="C19" t="s">
        <v>205</v>
      </c>
    </row>
    <row r="20" spans="1:3">
      <c r="A20" s="61">
        <v>40925</v>
      </c>
      <c r="C20" t="s">
        <v>206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K8" sqref="K8"/>
    </sheetView>
  </sheetViews>
  <sheetFormatPr defaultRowHeight="12.75"/>
  <cols>
    <col min="1" max="1" width="4.28515625" style="488" customWidth="1"/>
    <col min="2" max="2" width="20.7109375" style="488" customWidth="1"/>
    <col min="3" max="3" width="16.7109375" style="488" customWidth="1"/>
    <col min="4" max="4" width="17.85546875" style="488" customWidth="1"/>
    <col min="5" max="5" width="15.28515625" style="488" customWidth="1"/>
    <col min="6" max="6" width="21.85546875" style="488" customWidth="1"/>
    <col min="7" max="7" width="9.140625" style="488"/>
    <col min="8" max="8" width="17.7109375" style="488" customWidth="1"/>
    <col min="9" max="16384" width="9.140625" style="488"/>
  </cols>
  <sheetData>
    <row r="1" spans="1:8" ht="15">
      <c r="A1" s="487" t="s">
        <v>503</v>
      </c>
      <c r="B1" s="487"/>
      <c r="C1" s="487"/>
      <c r="D1" s="487"/>
      <c r="E1" s="487"/>
      <c r="F1" s="487"/>
      <c r="G1" s="76" t="s">
        <v>97</v>
      </c>
      <c r="H1" s="76"/>
    </row>
    <row r="2" spans="1:8" ht="15">
      <c r="A2" s="489" t="s">
        <v>128</v>
      </c>
      <c r="B2" s="489"/>
      <c r="C2" s="489"/>
      <c r="D2" s="489"/>
      <c r="E2" s="490"/>
      <c r="F2" s="490"/>
      <c r="G2" s="491" t="str">
        <f>'ფორმა N1'!L2</f>
        <v>10/04/2019-30/04/2019</v>
      </c>
      <c r="H2" s="491"/>
    </row>
    <row r="3" spans="1:8" ht="15">
      <c r="A3" s="490"/>
      <c r="B3" s="490"/>
      <c r="C3" s="490"/>
      <c r="D3" s="490"/>
      <c r="E3" s="490"/>
      <c r="F3" s="490"/>
      <c r="G3" s="490"/>
      <c r="H3" s="490"/>
    </row>
    <row r="4" spans="1:8" ht="15">
      <c r="A4" s="492" t="s">
        <v>504</v>
      </c>
      <c r="B4" s="492"/>
      <c r="C4" s="492"/>
      <c r="D4" s="490" t="str">
        <f>'ფორმა N1'!A5</f>
        <v>ახალი ქრისტიან-დემოკრატები</v>
      </c>
      <c r="E4" s="490"/>
      <c r="F4" s="490"/>
      <c r="G4" s="490"/>
      <c r="H4" s="490"/>
    </row>
    <row r="6" spans="1:8" ht="15">
      <c r="A6" s="493" t="s">
        <v>505</v>
      </c>
      <c r="B6" s="493"/>
      <c r="C6" s="493"/>
      <c r="D6" s="494" t="s">
        <v>483</v>
      </c>
      <c r="E6" s="494"/>
      <c r="F6" s="495"/>
      <c r="G6" s="496"/>
      <c r="H6" s="497"/>
    </row>
    <row r="7" spans="1:8" ht="15">
      <c r="A7" s="493" t="s">
        <v>506</v>
      </c>
      <c r="B7" s="493"/>
      <c r="C7" s="493"/>
      <c r="D7" s="494" t="s">
        <v>484</v>
      </c>
      <c r="E7" s="494"/>
      <c r="F7" s="495"/>
      <c r="G7" s="496"/>
      <c r="H7" s="497"/>
    </row>
    <row r="8" spans="1:8" ht="15">
      <c r="A8" s="493" t="s">
        <v>507</v>
      </c>
      <c r="B8" s="493"/>
      <c r="C8" s="493"/>
      <c r="D8" s="494" t="s">
        <v>485</v>
      </c>
      <c r="E8" s="494"/>
      <c r="F8" s="495"/>
      <c r="G8" s="496"/>
      <c r="H8" s="497"/>
    </row>
    <row r="9" spans="1:8" ht="15">
      <c r="A9" s="498" t="s">
        <v>508</v>
      </c>
      <c r="B9" s="498"/>
      <c r="C9" s="498"/>
      <c r="D9" s="494"/>
      <c r="E9" s="494"/>
      <c r="F9" s="495"/>
      <c r="G9" s="496"/>
      <c r="H9" s="497"/>
    </row>
    <row r="10" spans="1:8" ht="15">
      <c r="A10" s="498" t="s">
        <v>509</v>
      </c>
      <c r="B10" s="498"/>
      <c r="C10" s="498"/>
      <c r="D10" s="494"/>
      <c r="E10" s="494"/>
      <c r="F10" s="495"/>
      <c r="G10" s="496"/>
      <c r="H10" s="497"/>
    </row>
    <row r="11" spans="1:8" ht="15">
      <c r="A11" s="498" t="s">
        <v>510</v>
      </c>
      <c r="B11" s="498"/>
      <c r="C11" s="498"/>
      <c r="D11" s="494"/>
      <c r="E11" s="494"/>
      <c r="F11" s="495"/>
      <c r="G11" s="496"/>
      <c r="H11" s="497"/>
    </row>
    <row r="12" spans="1:8" ht="15">
      <c r="A12" s="498" t="s">
        <v>511</v>
      </c>
      <c r="B12" s="498"/>
      <c r="C12" s="498"/>
      <c r="D12" s="494" t="s">
        <v>512</v>
      </c>
      <c r="E12" s="494"/>
      <c r="F12" s="495"/>
      <c r="G12" s="496"/>
      <c r="H12" s="497"/>
    </row>
    <row r="13" spans="1:8" ht="15">
      <c r="A13" s="499" t="s">
        <v>513</v>
      </c>
      <c r="B13" s="499"/>
      <c r="C13" s="499"/>
      <c r="D13" s="494"/>
      <c r="E13" s="494"/>
      <c r="F13" s="495"/>
      <c r="G13" s="496"/>
      <c r="H13" s="497"/>
    </row>
    <row r="14" spans="1:8" ht="15">
      <c r="A14" s="493" t="s">
        <v>514</v>
      </c>
      <c r="B14" s="493"/>
      <c r="C14" s="493"/>
      <c r="D14" s="494"/>
      <c r="E14" s="494"/>
      <c r="F14" s="495"/>
      <c r="G14" s="496"/>
      <c r="H14" s="497"/>
    </row>
    <row r="15" spans="1:8">
      <c r="E15" s="495"/>
      <c r="F15" s="495"/>
      <c r="G15" s="495"/>
    </row>
    <row r="16" spans="1:8" ht="15">
      <c r="A16" s="500" t="s">
        <v>515</v>
      </c>
      <c r="B16" s="500"/>
      <c r="C16" s="500"/>
      <c r="D16" s="500"/>
      <c r="E16" s="497"/>
      <c r="F16" s="497"/>
      <c r="G16" s="497"/>
      <c r="H16" s="497"/>
    </row>
    <row r="17" spans="1:8" ht="15">
      <c r="A17" s="501" t="s">
        <v>64</v>
      </c>
      <c r="B17" s="502" t="s">
        <v>215</v>
      </c>
      <c r="C17" s="502" t="s">
        <v>312</v>
      </c>
      <c r="D17" s="502" t="s">
        <v>313</v>
      </c>
      <c r="E17" s="502" t="s">
        <v>317</v>
      </c>
      <c r="F17" s="502" t="s">
        <v>320</v>
      </c>
      <c r="G17" s="502" t="s">
        <v>516</v>
      </c>
      <c r="H17" s="502" t="s">
        <v>517</v>
      </c>
    </row>
    <row r="18" spans="1:8" ht="15">
      <c r="A18" s="503">
        <v>1</v>
      </c>
      <c r="B18" s="504"/>
      <c r="C18" s="504" t="s">
        <v>496</v>
      </c>
      <c r="D18" s="504" t="s">
        <v>497</v>
      </c>
      <c r="E18" s="504"/>
      <c r="F18" s="504" t="s">
        <v>319</v>
      </c>
      <c r="G18" s="504"/>
      <c r="H18" s="504"/>
    </row>
    <row r="19" spans="1:8" ht="15">
      <c r="A19" s="503">
        <v>2</v>
      </c>
      <c r="B19" s="504"/>
      <c r="C19" s="504"/>
      <c r="D19" s="504"/>
      <c r="E19" s="504"/>
      <c r="F19" s="504" t="s">
        <v>319</v>
      </c>
      <c r="G19" s="504"/>
      <c r="H19" s="504"/>
    </row>
    <row r="20" spans="1:8" ht="15">
      <c r="A20" s="503">
        <v>3</v>
      </c>
      <c r="B20" s="505"/>
      <c r="C20" s="505"/>
      <c r="D20" s="505"/>
      <c r="E20" s="505"/>
      <c r="F20" s="504" t="s">
        <v>0</v>
      </c>
      <c r="G20" s="505"/>
      <c r="H20" s="505"/>
    </row>
    <row r="21" spans="1:8" ht="15">
      <c r="A21" s="503">
        <v>4</v>
      </c>
      <c r="B21" s="505"/>
      <c r="C21" s="505"/>
      <c r="D21" s="505"/>
      <c r="E21" s="505"/>
      <c r="F21" s="504" t="s">
        <v>0</v>
      </c>
      <c r="G21" s="505"/>
      <c r="H21" s="505"/>
    </row>
    <row r="22" spans="1:8" ht="15">
      <c r="A22" s="503">
        <v>5</v>
      </c>
      <c r="B22" s="505"/>
      <c r="C22" s="505"/>
      <c r="D22" s="505"/>
      <c r="E22" s="505"/>
      <c r="F22" s="504" t="s">
        <v>460</v>
      </c>
      <c r="G22" s="505"/>
      <c r="H22" s="505"/>
    </row>
    <row r="23" spans="1:8" ht="15">
      <c r="A23" s="503" t="s">
        <v>261</v>
      </c>
      <c r="B23" s="505"/>
      <c r="C23" s="505"/>
      <c r="D23" s="505"/>
      <c r="E23" s="505"/>
      <c r="F23" s="504" t="s">
        <v>460</v>
      </c>
      <c r="G23" s="505"/>
      <c r="H23" s="505"/>
    </row>
    <row r="24" spans="1:8" ht="15">
      <c r="A24" s="503"/>
      <c r="B24" s="505"/>
      <c r="C24" s="505"/>
      <c r="D24" s="505"/>
      <c r="E24" s="505"/>
      <c r="F24" s="504" t="s">
        <v>518</v>
      </c>
      <c r="G24" s="505"/>
      <c r="H24" s="505"/>
    </row>
    <row r="25" spans="1:8" ht="15">
      <c r="A25" s="503"/>
      <c r="B25" s="505"/>
      <c r="C25" s="505"/>
      <c r="D25" s="505"/>
      <c r="E25" s="505"/>
      <c r="F25" s="504" t="s">
        <v>518</v>
      </c>
      <c r="G25" s="505"/>
      <c r="H25" s="505"/>
    </row>
    <row r="26" spans="1:8" ht="15">
      <c r="A26" s="506"/>
      <c r="B26" s="507"/>
      <c r="C26" s="507"/>
      <c r="D26" s="507"/>
      <c r="E26" s="508"/>
      <c r="F26" s="509" t="s">
        <v>374</v>
      </c>
      <c r="G26" s="510">
        <f>G18+G19+G20+G21+G22+G23+G24+G25</f>
        <v>0</v>
      </c>
      <c r="H26" s="510"/>
    </row>
    <row r="27" spans="1:8" ht="15">
      <c r="A27" s="497"/>
      <c r="B27" s="497"/>
      <c r="C27" s="497"/>
      <c r="D27" s="497"/>
      <c r="E27" s="497"/>
      <c r="F27" s="511"/>
      <c r="G27" s="497"/>
      <c r="H27" s="497"/>
    </row>
    <row r="28" spans="1:8" ht="15" customHeight="1">
      <c r="A28" s="512" t="s">
        <v>519</v>
      </c>
      <c r="B28" s="512"/>
      <c r="C28" s="512"/>
      <c r="D28" s="512"/>
      <c r="E28" s="512"/>
      <c r="F28" s="512"/>
      <c r="G28" s="512"/>
      <c r="H28" s="512"/>
    </row>
    <row r="29" spans="1:8" ht="15">
      <c r="A29" s="497"/>
      <c r="B29" s="513"/>
      <c r="C29" s="497"/>
      <c r="D29" s="497"/>
      <c r="E29" s="497"/>
      <c r="F29" s="497"/>
      <c r="G29" s="497"/>
      <c r="H29" s="497"/>
    </row>
    <row r="30" spans="1:8" ht="15">
      <c r="A30" s="497"/>
      <c r="B30" s="514" t="s">
        <v>96</v>
      </c>
      <c r="C30" s="515"/>
      <c r="D30" s="515"/>
      <c r="E30" s="516"/>
      <c r="F30" s="515"/>
      <c r="G30" s="497"/>
      <c r="H30" s="497"/>
    </row>
    <row r="31" spans="1:8" ht="15">
      <c r="B31" s="515"/>
      <c r="C31" s="517" t="s">
        <v>251</v>
      </c>
      <c r="D31" s="515"/>
      <c r="E31" s="518" t="s">
        <v>256</v>
      </c>
      <c r="F31" s="518"/>
      <c r="G31" s="518"/>
      <c r="H31" s="496"/>
    </row>
    <row r="32" spans="1:8" ht="15">
      <c r="B32" s="515"/>
      <c r="C32" s="519" t="s">
        <v>127</v>
      </c>
      <c r="D32" s="515"/>
      <c r="E32" s="520" t="s">
        <v>252</v>
      </c>
      <c r="F32" s="520"/>
      <c r="G32" s="520"/>
      <c r="H32" s="497"/>
    </row>
  </sheetData>
  <mergeCells count="26">
    <mergeCell ref="E32:G3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1:F1"/>
    <mergeCell ref="A2:D2"/>
    <mergeCell ref="A4:C4"/>
    <mergeCell ref="A6:C6"/>
    <mergeCell ref="D6:E6"/>
    <mergeCell ref="A7:C7"/>
    <mergeCell ref="D7:E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255</v>
      </c>
      <c r="B1" s="232"/>
      <c r="C1" s="462" t="s">
        <v>97</v>
      </c>
      <c r="D1" s="462"/>
      <c r="E1" s="111"/>
    </row>
    <row r="2" spans="1:12" s="6" customFormat="1">
      <c r="A2" s="74" t="s">
        <v>128</v>
      </c>
      <c r="B2" s="232"/>
      <c r="C2" s="463" t="str">
        <f>'ფორმა N1'!L2</f>
        <v>10/04/2019-30/04/2019</v>
      </c>
      <c r="D2" s="463"/>
      <c r="E2" s="111"/>
    </row>
    <row r="3" spans="1:12" s="6" customFormat="1">
      <c r="A3" s="74"/>
      <c r="B3" s="232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3"/>
      <c r="C4" s="74"/>
      <c r="D4" s="74"/>
      <c r="E4" s="106"/>
      <c r="L4" s="6"/>
    </row>
    <row r="5" spans="1:12" s="2" customFormat="1">
      <c r="A5" s="117" t="str">
        <f>'ფორმა N1'!A5</f>
        <v>ახალი ქრისტიან-დემოკრატები</v>
      </c>
      <c r="B5" s="234"/>
      <c r="C5" s="58"/>
      <c r="D5" s="58"/>
      <c r="E5" s="106"/>
    </row>
    <row r="6" spans="1:12" s="2" customFormat="1">
      <c r="A6" s="75"/>
      <c r="B6" s="233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9">
        <v>1</v>
      </c>
      <c r="B9" s="219" t="s">
        <v>65</v>
      </c>
      <c r="C9" s="83">
        <f>SUM(C10,C26)</f>
        <v>7252</v>
      </c>
      <c r="D9" s="83">
        <f>SUM(D10,D26)</f>
        <v>7252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SUM(C11,C12,C16,C19,C25,C26)</f>
        <v>7252</v>
      </c>
      <c r="D10" s="83">
        <f>SUM(D11,D12,D16,D19,D24,D25)</f>
        <v>7252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70</v>
      </c>
      <c r="B13" s="95" t="s">
        <v>293</v>
      </c>
      <c r="C13" s="8"/>
      <c r="D13" s="8"/>
      <c r="E13" s="111"/>
    </row>
    <row r="14" spans="1:12" s="3" customFormat="1">
      <c r="A14" s="95" t="s">
        <v>437</v>
      </c>
      <c r="B14" s="95" t="s">
        <v>436</v>
      </c>
      <c r="C14" s="8"/>
      <c r="D14" s="8"/>
      <c r="E14" s="111"/>
    </row>
    <row r="15" spans="1:12" s="3" customFormat="1">
      <c r="A15" s="95" t="s">
        <v>438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7252</v>
      </c>
      <c r="D16" s="105">
        <f>SUM(D17:D18)</f>
        <v>7252</v>
      </c>
      <c r="E16" s="111"/>
    </row>
    <row r="17" spans="1:5" s="3" customFormat="1">
      <c r="A17" s="95" t="s">
        <v>73</v>
      </c>
      <c r="B17" s="95" t="s">
        <v>75</v>
      </c>
      <c r="C17" s="8">
        <v>7252</v>
      </c>
      <c r="D17" s="8">
        <f>C17</f>
        <v>7252</v>
      </c>
      <c r="E17" s="111"/>
    </row>
    <row r="18" spans="1:5" s="3" customFormat="1" ht="30">
      <c r="A18" s="95" t="s">
        <v>74</v>
      </c>
      <c r="B18" s="95" t="s">
        <v>98</v>
      </c>
      <c r="C18" s="8"/>
      <c r="D18" s="8"/>
      <c r="E18" s="111"/>
    </row>
    <row r="19" spans="1:5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384</v>
      </c>
      <c r="C23" s="8"/>
      <c r="D23" s="8"/>
      <c r="E23" s="111"/>
    </row>
    <row r="24" spans="1:5" s="3" customFormat="1">
      <c r="A24" s="86" t="s">
        <v>84</v>
      </c>
      <c r="B24" s="86" t="s">
        <v>385</v>
      </c>
      <c r="C24" s="243"/>
      <c r="D24" s="8"/>
      <c r="E24" s="111"/>
    </row>
    <row r="25" spans="1:5" s="3" customFormat="1">
      <c r="A25" s="86" t="s">
        <v>234</v>
      </c>
      <c r="B25" s="86" t="s">
        <v>391</v>
      </c>
      <c r="C25" s="8"/>
      <c r="D25" s="8"/>
      <c r="E25" s="111"/>
    </row>
    <row r="26" spans="1:5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7" t="s">
        <v>87</v>
      </c>
      <c r="B28" s="227" t="s">
        <v>291</v>
      </c>
      <c r="C28" s="8"/>
      <c r="D28" s="8"/>
      <c r="E28" s="111"/>
    </row>
    <row r="29" spans="1:5">
      <c r="A29" s="227" t="s">
        <v>88</v>
      </c>
      <c r="B29" s="227" t="s">
        <v>294</v>
      </c>
      <c r="C29" s="8"/>
      <c r="D29" s="8"/>
      <c r="E29" s="111"/>
    </row>
    <row r="30" spans="1:5">
      <c r="A30" s="227" t="s">
        <v>393</v>
      </c>
      <c r="B30" s="227" t="s">
        <v>292</v>
      </c>
      <c r="C30" s="8"/>
      <c r="D30" s="8"/>
      <c r="E30" s="111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>
      <c r="A32" s="227" t="s">
        <v>12</v>
      </c>
      <c r="B32" s="227" t="s">
        <v>439</v>
      </c>
      <c r="C32" s="8"/>
      <c r="D32" s="8"/>
      <c r="E32" s="111"/>
    </row>
    <row r="33" spans="1:9">
      <c r="A33" s="227" t="s">
        <v>13</v>
      </c>
      <c r="B33" s="227" t="s">
        <v>440</v>
      </c>
      <c r="C33" s="8"/>
      <c r="D33" s="8"/>
      <c r="E33" s="111"/>
    </row>
    <row r="34" spans="1:9">
      <c r="A34" s="227" t="s">
        <v>264</v>
      </c>
      <c r="B34" s="227" t="s">
        <v>441</v>
      </c>
      <c r="C34" s="8"/>
      <c r="D34" s="8"/>
      <c r="E34" s="111"/>
    </row>
    <row r="35" spans="1:9" s="23" customFormat="1">
      <c r="A35" s="86" t="s">
        <v>34</v>
      </c>
      <c r="B35" s="240" t="s">
        <v>390</v>
      </c>
      <c r="C35" s="8"/>
      <c r="D35" s="8"/>
    </row>
    <row r="36" spans="1:9" s="2" customFormat="1">
      <c r="A36" s="1"/>
      <c r="B36" s="235"/>
      <c r="E36" s="5"/>
    </row>
    <row r="37" spans="1:9" s="2" customFormat="1">
      <c r="B37" s="235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5"/>
      <c r="E40" s="5"/>
    </row>
    <row r="41" spans="1:9" s="2" customFormat="1">
      <c r="B41" s="235"/>
      <c r="E41"/>
      <c r="F41"/>
      <c r="G41"/>
      <c r="H41"/>
      <c r="I41"/>
    </row>
    <row r="42" spans="1:9" s="2" customFormat="1">
      <c r="B42" s="235"/>
      <c r="D42" s="12"/>
      <c r="E42"/>
      <c r="F42"/>
      <c r="G42"/>
      <c r="H42"/>
      <c r="I42"/>
    </row>
    <row r="43" spans="1:9" s="2" customFormat="1">
      <c r="A43"/>
      <c r="B43" s="237" t="s">
        <v>388</v>
      </c>
      <c r="D43" s="12"/>
      <c r="E43"/>
      <c r="F43"/>
      <c r="G43"/>
      <c r="H43"/>
      <c r="I43"/>
    </row>
    <row r="44" spans="1:9" s="2" customFormat="1">
      <c r="A44"/>
      <c r="B44" s="235" t="s">
        <v>253</v>
      </c>
      <c r="D44" s="12"/>
      <c r="E44"/>
      <c r="F44"/>
      <c r="G44"/>
      <c r="H44"/>
      <c r="I44"/>
    </row>
    <row r="45" spans="1:9" customFormat="1" ht="12.75">
      <c r="B45" s="238" t="s">
        <v>127</v>
      </c>
    </row>
    <row r="46" spans="1:9" customFormat="1" ht="12.75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Normal="100" zoomScaleSheetLayoutView="80" workbookViewId="0">
      <selection activeCell="J12" sqref="J1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453</v>
      </c>
      <c r="B1" s="216"/>
      <c r="C1" s="462" t="s">
        <v>97</v>
      </c>
      <c r="D1" s="462"/>
      <c r="E1" s="89"/>
    </row>
    <row r="2" spans="1:5" s="6" customFormat="1">
      <c r="A2" s="394" t="s">
        <v>454</v>
      </c>
      <c r="B2" s="216"/>
      <c r="C2" s="461" t="str">
        <f>'ფორმა N1'!L2</f>
        <v>10/04/2019-30/04/2019</v>
      </c>
      <c r="D2" s="461"/>
      <c r="E2" s="89"/>
    </row>
    <row r="3" spans="1:5" s="6" customFormat="1">
      <c r="A3" s="394" t="s">
        <v>452</v>
      </c>
      <c r="B3" s="216"/>
      <c r="C3" s="217"/>
      <c r="D3" s="217"/>
      <c r="E3" s="89"/>
    </row>
    <row r="4" spans="1:5" s="6" customFormat="1">
      <c r="A4" s="74" t="s">
        <v>128</v>
      </c>
      <c r="B4" s="216"/>
      <c r="C4" s="217"/>
      <c r="D4" s="217"/>
      <c r="E4" s="89"/>
    </row>
    <row r="5" spans="1:5" s="6" customFormat="1">
      <c r="A5" s="74"/>
      <c r="B5" s="216"/>
      <c r="C5" s="217"/>
      <c r="D5" s="217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8" t="str">
        <f>'ფორმა N1'!A5</f>
        <v>ახალი ქრისტიან-დემოკრატები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6"/>
      <c r="B9" s="216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9">
        <v>1</v>
      </c>
      <c r="B11" s="219" t="s">
        <v>57</v>
      </c>
      <c r="C11" s="80">
        <f>SUM(C12,C16,C56,C59,C60,C61,C79)</f>
        <v>0</v>
      </c>
      <c r="D11" s="80">
        <f>SUM(D12,D16,D56,D59,D60,D61,D67,D75,D76)</f>
        <v>0</v>
      </c>
      <c r="E11" s="220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95" t="s">
        <v>455</v>
      </c>
      <c r="B15" s="396" t="s">
        <v>456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20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21"/>
      <c r="E18" s="93"/>
    </row>
    <row r="19" spans="1:6" s="3" customFormat="1">
      <c r="A19" s="95" t="s">
        <v>88</v>
      </c>
      <c r="B19" s="95" t="s">
        <v>62</v>
      </c>
      <c r="C19" s="4"/>
      <c r="D19" s="221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22"/>
      <c r="F20" s="223"/>
    </row>
    <row r="21" spans="1:6" s="226" customFormat="1" ht="30">
      <c r="A21" s="95" t="s">
        <v>12</v>
      </c>
      <c r="B21" s="95" t="s">
        <v>233</v>
      </c>
      <c r="C21" s="224"/>
      <c r="D21" s="37"/>
      <c r="E21" s="225"/>
    </row>
    <row r="22" spans="1:6" s="226" customFormat="1">
      <c r="A22" s="95" t="s">
        <v>13</v>
      </c>
      <c r="B22" s="95" t="s">
        <v>14</v>
      </c>
      <c r="C22" s="224"/>
      <c r="D22" s="38"/>
      <c r="E22" s="225"/>
    </row>
    <row r="23" spans="1:6" s="226" customFormat="1" ht="30">
      <c r="A23" s="95" t="s">
        <v>264</v>
      </c>
      <c r="B23" s="95" t="s">
        <v>22</v>
      </c>
      <c r="C23" s="224"/>
      <c r="D23" s="39"/>
      <c r="E23" s="225"/>
    </row>
    <row r="24" spans="1:6" s="226" customFormat="1" ht="16.5" customHeight="1">
      <c r="A24" s="95" t="s">
        <v>265</v>
      </c>
      <c r="B24" s="95" t="s">
        <v>15</v>
      </c>
      <c r="C24" s="224"/>
      <c r="D24" s="39"/>
      <c r="E24" s="225"/>
    </row>
    <row r="25" spans="1:6" s="226" customFormat="1" ht="16.5" customHeight="1">
      <c r="A25" s="95" t="s">
        <v>266</v>
      </c>
      <c r="B25" s="95" t="s">
        <v>16</v>
      </c>
      <c r="C25" s="224"/>
      <c r="D25" s="39"/>
      <c r="E25" s="225"/>
    </row>
    <row r="26" spans="1:6" s="226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5"/>
    </row>
    <row r="27" spans="1:6" s="226" customFormat="1" ht="16.5" customHeight="1">
      <c r="A27" s="227" t="s">
        <v>268</v>
      </c>
      <c r="B27" s="227" t="s">
        <v>18</v>
      </c>
      <c r="C27" s="224"/>
      <c r="D27" s="39"/>
      <c r="E27" s="225"/>
    </row>
    <row r="28" spans="1:6" s="226" customFormat="1" ht="16.5" customHeight="1">
      <c r="A28" s="227" t="s">
        <v>269</v>
      </c>
      <c r="B28" s="227" t="s">
        <v>19</v>
      </c>
      <c r="C28" s="224"/>
      <c r="D28" s="39"/>
      <c r="E28" s="225"/>
    </row>
    <row r="29" spans="1:6" s="226" customFormat="1" ht="16.5" customHeight="1">
      <c r="A29" s="227" t="s">
        <v>270</v>
      </c>
      <c r="B29" s="227" t="s">
        <v>20</v>
      </c>
      <c r="C29" s="224"/>
      <c r="D29" s="39"/>
      <c r="E29" s="225"/>
    </row>
    <row r="30" spans="1:6" s="226" customFormat="1" ht="16.5" customHeight="1">
      <c r="A30" s="227" t="s">
        <v>271</v>
      </c>
      <c r="B30" s="227" t="s">
        <v>23</v>
      </c>
      <c r="C30" s="224"/>
      <c r="D30" s="40"/>
      <c r="E30" s="225"/>
    </row>
    <row r="31" spans="1:6" s="226" customFormat="1" ht="16.5" customHeight="1">
      <c r="A31" s="95" t="s">
        <v>272</v>
      </c>
      <c r="B31" s="95" t="s">
        <v>21</v>
      </c>
      <c r="C31" s="224"/>
      <c r="D31" s="40"/>
      <c r="E31" s="225"/>
    </row>
    <row r="32" spans="1:6" s="3" customFormat="1" ht="16.5" customHeight="1">
      <c r="A32" s="86" t="s">
        <v>34</v>
      </c>
      <c r="B32" s="86" t="s">
        <v>3</v>
      </c>
      <c r="C32" s="4"/>
      <c r="D32" s="221"/>
      <c r="E32" s="222"/>
    </row>
    <row r="33" spans="1:5" s="3" customFormat="1" ht="16.5" customHeight="1">
      <c r="A33" s="86" t="s">
        <v>35</v>
      </c>
      <c r="B33" s="86" t="s">
        <v>4</v>
      </c>
      <c r="C33" s="4"/>
      <c r="D33" s="221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21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21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21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21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21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21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21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21"/>
      <c r="E43" s="93"/>
    </row>
    <row r="44" spans="1:5" s="3" customFormat="1" ht="16.5" customHeight="1">
      <c r="A44" s="17" t="s">
        <v>333</v>
      </c>
      <c r="B44" s="17" t="s">
        <v>429</v>
      </c>
      <c r="C44" s="4"/>
      <c r="D44" s="221"/>
      <c r="E44" s="93"/>
    </row>
    <row r="45" spans="1:5" s="3" customFormat="1" ht="16.5" customHeight="1">
      <c r="A45" s="17" t="s">
        <v>430</v>
      </c>
      <c r="B45" s="17" t="s">
        <v>329</v>
      </c>
      <c r="C45" s="4"/>
      <c r="D45" s="221"/>
      <c r="E45" s="93"/>
    </row>
    <row r="46" spans="1:5" s="3" customFormat="1" ht="30">
      <c r="A46" s="86" t="s">
        <v>40</v>
      </c>
      <c r="B46" s="86" t="s">
        <v>28</v>
      </c>
      <c r="C46" s="4"/>
      <c r="D46" s="221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21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21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21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21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21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21"/>
      <c r="E53" s="93"/>
    </row>
    <row r="54" spans="1:6" s="3" customFormat="1">
      <c r="A54" s="86" t="s">
        <v>45</v>
      </c>
      <c r="B54" s="86" t="s">
        <v>29</v>
      </c>
      <c r="C54" s="4"/>
      <c r="D54" s="221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21"/>
      <c r="E55" s="222"/>
      <c r="F55" s="223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22"/>
      <c r="F56" s="223"/>
    </row>
    <row r="57" spans="1:6" s="3" customFormat="1" ht="30">
      <c r="A57" s="86" t="s">
        <v>50</v>
      </c>
      <c r="B57" s="86" t="s">
        <v>48</v>
      </c>
      <c r="C57" s="4"/>
      <c r="D57" s="221"/>
      <c r="E57" s="222"/>
      <c r="F57" s="223"/>
    </row>
    <row r="58" spans="1:6" s="3" customFormat="1" ht="16.5" customHeight="1">
      <c r="A58" s="86" t="s">
        <v>51</v>
      </c>
      <c r="B58" s="86" t="s">
        <v>47</v>
      </c>
      <c r="C58" s="4"/>
      <c r="D58" s="221"/>
      <c r="E58" s="222"/>
      <c r="F58" s="223"/>
    </row>
    <row r="59" spans="1:6" s="3" customFormat="1">
      <c r="A59" s="85">
        <v>1.4</v>
      </c>
      <c r="B59" s="85" t="s">
        <v>370</v>
      </c>
      <c r="C59" s="4"/>
      <c r="D59" s="221"/>
      <c r="E59" s="222"/>
      <c r="F59" s="223"/>
    </row>
    <row r="60" spans="1:6" s="226" customFormat="1">
      <c r="A60" s="85">
        <v>1.5</v>
      </c>
      <c r="B60" s="85" t="s">
        <v>7</v>
      </c>
      <c r="C60" s="224"/>
      <c r="D60" s="39"/>
      <c r="E60" s="225"/>
    </row>
    <row r="61" spans="1:6" s="226" customFormat="1">
      <c r="A61" s="85">
        <v>1.6</v>
      </c>
      <c r="B61" s="44" t="s">
        <v>8</v>
      </c>
      <c r="C61" s="83">
        <f>SUM(C62:C66)</f>
        <v>0</v>
      </c>
      <c r="D61" s="84">
        <f>SUM(D62:D66)</f>
        <v>0</v>
      </c>
      <c r="E61" s="225"/>
    </row>
    <row r="62" spans="1:6" s="226" customFormat="1">
      <c r="A62" s="86" t="s">
        <v>280</v>
      </c>
      <c r="B62" s="45" t="s">
        <v>52</v>
      </c>
      <c r="C62" s="224"/>
      <c r="D62" s="39"/>
      <c r="E62" s="225"/>
    </row>
    <row r="63" spans="1:6" s="226" customFormat="1" ht="30">
      <c r="A63" s="86" t="s">
        <v>281</v>
      </c>
      <c r="B63" s="45" t="s">
        <v>54</v>
      </c>
      <c r="C63" s="224"/>
      <c r="D63" s="39"/>
      <c r="E63" s="225"/>
    </row>
    <row r="64" spans="1:6" s="226" customFormat="1">
      <c r="A64" s="86" t="s">
        <v>282</v>
      </c>
      <c r="B64" s="45" t="s">
        <v>53</v>
      </c>
      <c r="C64" s="39"/>
      <c r="D64" s="39"/>
      <c r="E64" s="225"/>
    </row>
    <row r="65" spans="1:5" s="226" customFormat="1">
      <c r="A65" s="86" t="s">
        <v>283</v>
      </c>
      <c r="B65" s="45" t="s">
        <v>27</v>
      </c>
      <c r="C65" s="224"/>
      <c r="D65" s="39"/>
      <c r="E65" s="225"/>
    </row>
    <row r="66" spans="1:5" s="226" customFormat="1">
      <c r="A66" s="86" t="s">
        <v>309</v>
      </c>
      <c r="B66" s="45" t="s">
        <v>310</v>
      </c>
      <c r="C66" s="224"/>
      <c r="D66" s="39"/>
      <c r="E66" s="225"/>
    </row>
    <row r="67" spans="1:5">
      <c r="A67" s="219">
        <v>2</v>
      </c>
      <c r="B67" s="219" t="s">
        <v>365</v>
      </c>
      <c r="C67" s="228"/>
      <c r="D67" s="83">
        <f>SUM(D68:D74)</f>
        <v>0</v>
      </c>
      <c r="E67" s="94"/>
    </row>
    <row r="68" spans="1:5">
      <c r="A68" s="96">
        <v>2.1</v>
      </c>
      <c r="B68" s="229" t="s">
        <v>89</v>
      </c>
      <c r="C68" s="230"/>
      <c r="D68" s="22"/>
      <c r="E68" s="94"/>
    </row>
    <row r="69" spans="1:5">
      <c r="A69" s="96">
        <v>2.2000000000000002</v>
      </c>
      <c r="B69" s="229" t="s">
        <v>366</v>
      </c>
      <c r="C69" s="230"/>
      <c r="D69" s="22"/>
      <c r="E69" s="94"/>
    </row>
    <row r="70" spans="1:5">
      <c r="A70" s="96">
        <v>2.2999999999999998</v>
      </c>
      <c r="B70" s="229" t="s">
        <v>93</v>
      </c>
      <c r="C70" s="230"/>
      <c r="D70" s="22"/>
      <c r="E70" s="94"/>
    </row>
    <row r="71" spans="1:5">
      <c r="A71" s="96">
        <v>2.4</v>
      </c>
      <c r="B71" s="229" t="s">
        <v>92</v>
      </c>
      <c r="C71" s="230"/>
      <c r="D71" s="22"/>
      <c r="E71" s="94"/>
    </row>
    <row r="72" spans="1:5">
      <c r="A72" s="96">
        <v>2.5</v>
      </c>
      <c r="B72" s="229" t="s">
        <v>367</v>
      </c>
      <c r="C72" s="230"/>
      <c r="D72" s="22"/>
      <c r="E72" s="94"/>
    </row>
    <row r="73" spans="1:5">
      <c r="A73" s="96">
        <v>2.6</v>
      </c>
      <c r="B73" s="229" t="s">
        <v>90</v>
      </c>
      <c r="C73" s="230"/>
      <c r="D73" s="22"/>
      <c r="E73" s="94"/>
    </row>
    <row r="74" spans="1:5">
      <c r="A74" s="96">
        <v>2.7</v>
      </c>
      <c r="B74" s="229" t="s">
        <v>91</v>
      </c>
      <c r="C74" s="231"/>
      <c r="D74" s="22"/>
      <c r="E74" s="94"/>
    </row>
    <row r="75" spans="1:5">
      <c r="A75" s="219">
        <v>3</v>
      </c>
      <c r="B75" s="219" t="s">
        <v>389</v>
      </c>
      <c r="C75" s="83"/>
      <c r="D75" s="22"/>
      <c r="E75" s="94"/>
    </row>
    <row r="76" spans="1:5">
      <c r="A76" s="219">
        <v>4</v>
      </c>
      <c r="B76" s="219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30"/>
      <c r="D77" s="8"/>
      <c r="E77" s="94"/>
    </row>
    <row r="78" spans="1:5">
      <c r="A78" s="96">
        <v>4.2</v>
      </c>
      <c r="B78" s="96" t="s">
        <v>237</v>
      </c>
      <c r="C78" s="231"/>
      <c r="D78" s="8"/>
      <c r="E78" s="94"/>
    </row>
    <row r="79" spans="1:5">
      <c r="A79" s="219">
        <v>5</v>
      </c>
      <c r="B79" s="219" t="s">
        <v>262</v>
      </c>
      <c r="C79" s="245"/>
      <c r="D79" s="231"/>
      <c r="E79" s="94"/>
    </row>
    <row r="80" spans="1:5">
      <c r="B80" s="43"/>
    </row>
    <row r="81" spans="1:9">
      <c r="A81" s="464" t="s">
        <v>431</v>
      </c>
      <c r="B81" s="464"/>
      <c r="C81" s="464"/>
      <c r="D81" s="464"/>
      <c r="E81" s="5"/>
    </row>
    <row r="82" spans="1:9">
      <c r="B82" s="43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7" zoomScale="80" zoomScaleSheetLayoutView="80" workbookViewId="0">
      <selection activeCell="D53" sqref="D5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285</v>
      </c>
      <c r="B1" s="112"/>
      <c r="C1" s="462" t="s">
        <v>97</v>
      </c>
      <c r="D1" s="462"/>
      <c r="E1" s="146"/>
    </row>
    <row r="2" spans="1:12">
      <c r="A2" s="74" t="s">
        <v>128</v>
      </c>
      <c r="B2" s="112"/>
      <c r="C2" s="461" t="str">
        <f>'ფორმა N1'!L2</f>
        <v>10/04/2019-30/04/2019</v>
      </c>
      <c r="D2" s="461"/>
      <c r="E2" s="146"/>
    </row>
    <row r="3" spans="1:12">
      <c r="A3" s="74"/>
      <c r="B3" s="112"/>
      <c r="C3" s="337"/>
      <c r="D3" s="337"/>
      <c r="E3" s="146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ახალი ქრისტიან-დემოკრატები</v>
      </c>
      <c r="B5" s="109"/>
      <c r="C5" s="58"/>
      <c r="D5" s="58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36"/>
      <c r="B7" s="336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427">
        <f>SUM(C10,C14,C54,C57,C58,C59,C76)</f>
        <v>5032.0999999999995</v>
      </c>
      <c r="D9" s="427">
        <f>SUM(D10,D14,D54,D57,D58,D59,D65,D72,D73)</f>
        <v>5032.0999999999995</v>
      </c>
      <c r="E9" s="148"/>
    </row>
    <row r="10" spans="1:12" s="9" customFormat="1" ht="18">
      <c r="A10" s="14">
        <v>1.1000000000000001</v>
      </c>
      <c r="B10" s="14" t="s">
        <v>58</v>
      </c>
      <c r="C10" s="428">
        <f>SUM(C11:C12)</f>
        <v>4816.4399999999996</v>
      </c>
      <c r="D10" s="428">
        <f>SUM(D11:D12)</f>
        <v>4816.4399999999996</v>
      </c>
      <c r="E10" s="148"/>
    </row>
    <row r="11" spans="1:12" s="9" customFormat="1" ht="16.5" customHeight="1">
      <c r="A11" s="16" t="s">
        <v>30</v>
      </c>
      <c r="B11" s="16" t="s">
        <v>59</v>
      </c>
      <c r="C11" s="425">
        <f>'ფორმა 5.2'!G25</f>
        <v>4816.4399999999996</v>
      </c>
      <c r="D11" s="426">
        <f>C11</f>
        <v>4816.4399999999996</v>
      </c>
      <c r="E11" s="148"/>
    </row>
    <row r="12" spans="1:12" ht="16.5" customHeight="1">
      <c r="A12" s="16" t="s">
        <v>31</v>
      </c>
      <c r="B12" s="16" t="s">
        <v>0</v>
      </c>
      <c r="C12" s="425"/>
      <c r="D12" s="426"/>
      <c r="E12" s="146"/>
    </row>
    <row r="13" spans="1:12" ht="16.5" customHeight="1">
      <c r="A13" s="395" t="s">
        <v>455</v>
      </c>
      <c r="B13" s="396" t="s">
        <v>456</v>
      </c>
      <c r="C13" s="425"/>
      <c r="D13" s="426"/>
      <c r="E13" s="146"/>
    </row>
    <row r="14" spans="1:12">
      <c r="A14" s="14">
        <v>1.2</v>
      </c>
      <c r="B14" s="14" t="s">
        <v>60</v>
      </c>
      <c r="C14" s="428">
        <f>SUM(C15,C18,C30:C33,C36,C37,C44,C45,C46,C47,C48,C52,C53)</f>
        <v>215.66000000000003</v>
      </c>
      <c r="D14" s="428">
        <f>SUM(D15,D18,D30:D33,D36,D37,D44,D45,D46,D47,D48,D52,D53)</f>
        <v>215.66000000000003</v>
      </c>
      <c r="E14" s="146"/>
    </row>
    <row r="15" spans="1:12">
      <c r="A15" s="16" t="s">
        <v>32</v>
      </c>
      <c r="B15" s="16" t="s">
        <v>1</v>
      </c>
      <c r="C15" s="429">
        <f>SUM(C16:C17)</f>
        <v>60</v>
      </c>
      <c r="D15" s="429">
        <f>SUM(D16:D17)</f>
        <v>60</v>
      </c>
      <c r="E15" s="146"/>
    </row>
    <row r="16" spans="1:12" ht="17.25" customHeight="1">
      <c r="A16" s="17" t="s">
        <v>87</v>
      </c>
      <c r="B16" s="17" t="s">
        <v>61</v>
      </c>
      <c r="C16" s="430">
        <f>'ფორმა N5.3'!H34</f>
        <v>60</v>
      </c>
      <c r="D16" s="432">
        <f>C16</f>
        <v>60</v>
      </c>
      <c r="E16" s="146"/>
    </row>
    <row r="17" spans="1:5" ht="17.25" customHeight="1">
      <c r="A17" s="17" t="s">
        <v>88</v>
      </c>
      <c r="B17" s="17" t="s">
        <v>62</v>
      </c>
      <c r="C17" s="430"/>
      <c r="D17" s="432"/>
      <c r="E17" s="146"/>
    </row>
    <row r="18" spans="1:5">
      <c r="A18" s="16" t="s">
        <v>33</v>
      </c>
      <c r="B18" s="16" t="s">
        <v>2</v>
      </c>
      <c r="C18" s="429">
        <f>SUM(C19:C24,C29)</f>
        <v>153.23000000000002</v>
      </c>
      <c r="D18" s="429">
        <f>SUM(D19:D24,D29)</f>
        <v>153.23000000000002</v>
      </c>
      <c r="E18" s="146"/>
    </row>
    <row r="19" spans="1:5" ht="30">
      <c r="A19" s="17" t="s">
        <v>12</v>
      </c>
      <c r="B19" s="17" t="s">
        <v>233</v>
      </c>
      <c r="C19" s="431"/>
      <c r="D19" s="39"/>
      <c r="E19" s="146"/>
    </row>
    <row r="20" spans="1:5">
      <c r="A20" s="17" t="s">
        <v>13</v>
      </c>
      <c r="B20" s="17" t="s">
        <v>14</v>
      </c>
      <c r="C20" s="431"/>
      <c r="D20" s="39"/>
      <c r="E20" s="146"/>
    </row>
    <row r="21" spans="1:5" ht="30">
      <c r="A21" s="17" t="s">
        <v>264</v>
      </c>
      <c r="B21" s="17" t="s">
        <v>22</v>
      </c>
      <c r="C21" s="431"/>
      <c r="D21" s="39"/>
      <c r="E21" s="146"/>
    </row>
    <row r="22" spans="1:5">
      <c r="A22" s="17" t="s">
        <v>265</v>
      </c>
      <c r="B22" s="17" t="s">
        <v>15</v>
      </c>
      <c r="C22" s="431"/>
      <c r="D22" s="39">
        <f>C22</f>
        <v>0</v>
      </c>
      <c r="E22" s="146"/>
    </row>
    <row r="23" spans="1:5">
      <c r="A23" s="17" t="s">
        <v>266</v>
      </c>
      <c r="B23" s="17" t="s">
        <v>16</v>
      </c>
      <c r="C23" s="431"/>
      <c r="D23" s="39"/>
      <c r="E23" s="146"/>
    </row>
    <row r="24" spans="1:5">
      <c r="A24" s="17" t="s">
        <v>267</v>
      </c>
      <c r="B24" s="17" t="s">
        <v>17</v>
      </c>
      <c r="C24" s="115">
        <f>SUM(C25:C28)</f>
        <v>153.23000000000002</v>
      </c>
      <c r="D24" s="115">
        <f>SUM(D25:D28)</f>
        <v>153.23000000000002</v>
      </c>
      <c r="E24" s="146"/>
    </row>
    <row r="25" spans="1:5" ht="16.5" customHeight="1">
      <c r="A25" s="18" t="s">
        <v>268</v>
      </c>
      <c r="B25" s="18" t="s">
        <v>18</v>
      </c>
      <c r="C25" s="36">
        <v>94.23</v>
      </c>
      <c r="D25" s="39">
        <f>C25</f>
        <v>94.23</v>
      </c>
      <c r="E25" s="146"/>
    </row>
    <row r="26" spans="1:5" ht="16.5" customHeight="1">
      <c r="A26" s="18" t="s">
        <v>269</v>
      </c>
      <c r="B26" s="18" t="s">
        <v>19</v>
      </c>
      <c r="C26" s="36">
        <v>44</v>
      </c>
      <c r="D26" s="39">
        <f>C26</f>
        <v>44</v>
      </c>
      <c r="E26" s="146"/>
    </row>
    <row r="27" spans="1:5" ht="16.5" customHeight="1">
      <c r="A27" s="18" t="s">
        <v>270</v>
      </c>
      <c r="B27" s="18" t="s">
        <v>20</v>
      </c>
      <c r="C27" s="36"/>
      <c r="D27" s="39"/>
      <c r="E27" s="146"/>
    </row>
    <row r="28" spans="1:5" ht="16.5" customHeight="1">
      <c r="A28" s="18" t="s">
        <v>271</v>
      </c>
      <c r="B28" s="18" t="s">
        <v>23</v>
      </c>
      <c r="C28" s="423">
        <v>15</v>
      </c>
      <c r="D28" s="39">
        <f>C28</f>
        <v>15</v>
      </c>
      <c r="E28" s="146"/>
    </row>
    <row r="29" spans="1:5">
      <c r="A29" s="17" t="s">
        <v>272</v>
      </c>
      <c r="B29" s="17" t="s">
        <v>21</v>
      </c>
      <c r="C29" s="36"/>
      <c r="D29" s="424"/>
      <c r="E29" s="146"/>
    </row>
    <row r="30" spans="1:5">
      <c r="A30" s="16" t="s">
        <v>34</v>
      </c>
      <c r="B30" s="16" t="s">
        <v>3</v>
      </c>
      <c r="C30" s="34"/>
      <c r="D30" s="35"/>
      <c r="E30" s="146"/>
    </row>
    <row r="31" spans="1:5">
      <c r="A31" s="16" t="s">
        <v>35</v>
      </c>
      <c r="B31" s="16" t="s">
        <v>4</v>
      </c>
      <c r="C31" s="34"/>
      <c r="D31" s="35"/>
      <c r="E31" s="146"/>
    </row>
    <row r="32" spans="1:5">
      <c r="A32" s="16" t="s">
        <v>36</v>
      </c>
      <c r="B32" s="16" t="s">
        <v>5</v>
      </c>
      <c r="C32" s="34"/>
      <c r="D32" s="35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273</v>
      </c>
      <c r="B34" s="17" t="s">
        <v>56</v>
      </c>
      <c r="C34" s="34"/>
      <c r="D34" s="35">
        <f>C34</f>
        <v>0</v>
      </c>
      <c r="E34" s="146"/>
    </row>
    <row r="35" spans="1:5">
      <c r="A35" s="17" t="s">
        <v>274</v>
      </c>
      <c r="B35" s="17" t="s">
        <v>55</v>
      </c>
      <c r="C35" s="34"/>
      <c r="D35" s="35"/>
      <c r="E35" s="146"/>
    </row>
    <row r="36" spans="1:5">
      <c r="A36" s="16" t="s">
        <v>38</v>
      </c>
      <c r="B36" s="16" t="s">
        <v>49</v>
      </c>
      <c r="C36" s="425">
        <v>2.4</v>
      </c>
      <c r="D36" s="426">
        <f>C36</f>
        <v>2.4</v>
      </c>
      <c r="E36" s="146"/>
    </row>
    <row r="37" spans="1:5">
      <c r="A37" s="16" t="s">
        <v>39</v>
      </c>
      <c r="B37" s="16" t="s">
        <v>326</v>
      </c>
      <c r="C37" s="81">
        <f>SUM(C38:C43)</f>
        <v>0</v>
      </c>
      <c r="D37" s="81">
        <f>SUM(D38:D43)</f>
        <v>0</v>
      </c>
      <c r="E37" s="146"/>
    </row>
    <row r="38" spans="1:5">
      <c r="A38" s="17" t="s">
        <v>323</v>
      </c>
      <c r="B38" s="17" t="s">
        <v>327</v>
      </c>
      <c r="C38" s="34"/>
      <c r="D38" s="34"/>
      <c r="E38" s="146"/>
    </row>
    <row r="39" spans="1:5">
      <c r="A39" s="17" t="s">
        <v>324</v>
      </c>
      <c r="B39" s="17" t="s">
        <v>328</v>
      </c>
      <c r="C39" s="34"/>
      <c r="D39" s="34"/>
      <c r="E39" s="146"/>
    </row>
    <row r="40" spans="1:5">
      <c r="A40" s="17" t="s">
        <v>325</v>
      </c>
      <c r="B40" s="17" t="s">
        <v>331</v>
      </c>
      <c r="C40" s="34"/>
      <c r="D40" s="35"/>
      <c r="E40" s="146"/>
    </row>
    <row r="41" spans="1:5">
      <c r="A41" s="17" t="s">
        <v>330</v>
      </c>
      <c r="B41" s="17" t="s">
        <v>332</v>
      </c>
      <c r="C41" s="34"/>
      <c r="D41" s="35"/>
      <c r="E41" s="146"/>
    </row>
    <row r="42" spans="1:5">
      <c r="A42" s="17" t="s">
        <v>333</v>
      </c>
      <c r="B42" s="17" t="s">
        <v>429</v>
      </c>
      <c r="C42" s="34"/>
      <c r="D42" s="35"/>
      <c r="E42" s="146"/>
    </row>
    <row r="43" spans="1:5">
      <c r="A43" s="17" t="s">
        <v>430</v>
      </c>
      <c r="B43" s="17" t="s">
        <v>329</v>
      </c>
      <c r="C43" s="34"/>
      <c r="D43" s="35"/>
      <c r="E43" s="146"/>
    </row>
    <row r="44" spans="1:5" ht="30">
      <c r="A44" s="16" t="s">
        <v>40</v>
      </c>
      <c r="B44" s="16" t="s">
        <v>28</v>
      </c>
      <c r="C44" s="34"/>
      <c r="D44" s="35"/>
      <c r="E44" s="146"/>
    </row>
    <row r="45" spans="1:5">
      <c r="A45" s="16" t="s">
        <v>41</v>
      </c>
      <c r="B45" s="16" t="s">
        <v>24</v>
      </c>
      <c r="C45" s="34"/>
      <c r="D45" s="35">
        <f>C45</f>
        <v>0</v>
      </c>
      <c r="E45" s="146"/>
    </row>
    <row r="46" spans="1:5">
      <c r="A46" s="16" t="s">
        <v>42</v>
      </c>
      <c r="B46" s="16" t="s">
        <v>25</v>
      </c>
      <c r="C46" s="34"/>
      <c r="D46" s="35"/>
      <c r="E46" s="146"/>
    </row>
    <row r="47" spans="1:5">
      <c r="A47" s="16" t="s">
        <v>43</v>
      </c>
      <c r="B47" s="16" t="s">
        <v>26</v>
      </c>
      <c r="C47" s="34"/>
      <c r="D47" s="35"/>
      <c r="E47" s="146"/>
    </row>
    <row r="48" spans="1:5">
      <c r="A48" s="16" t="s">
        <v>44</v>
      </c>
      <c r="B48" s="16" t="s">
        <v>279</v>
      </c>
      <c r="C48" s="81">
        <f>SUM(C49:C51)</f>
        <v>0</v>
      </c>
      <c r="D48" s="81">
        <f>SUM(D49:D51)</f>
        <v>0</v>
      </c>
      <c r="E48" s="146"/>
    </row>
    <row r="49" spans="1:5">
      <c r="A49" s="95" t="s">
        <v>338</v>
      </c>
      <c r="B49" s="95" t="s">
        <v>341</v>
      </c>
      <c r="C49" s="34"/>
      <c r="D49" s="35"/>
      <c r="E49" s="146"/>
    </row>
    <row r="50" spans="1:5">
      <c r="A50" s="95" t="s">
        <v>339</v>
      </c>
      <c r="B50" s="95" t="s">
        <v>340</v>
      </c>
      <c r="C50" s="34"/>
      <c r="D50" s="35"/>
      <c r="E50" s="146"/>
    </row>
    <row r="51" spans="1:5">
      <c r="A51" s="95" t="s">
        <v>342</v>
      </c>
      <c r="B51" s="95" t="s">
        <v>343</v>
      </c>
      <c r="C51" s="34"/>
      <c r="D51" s="35"/>
      <c r="E51" s="146"/>
    </row>
    <row r="52" spans="1:5" ht="26.25" customHeight="1">
      <c r="A52" s="16" t="s">
        <v>45</v>
      </c>
      <c r="B52" s="16" t="s">
        <v>29</v>
      </c>
      <c r="C52" s="34"/>
      <c r="D52" s="35"/>
      <c r="E52" s="146"/>
    </row>
    <row r="53" spans="1:5">
      <c r="A53" s="16" t="s">
        <v>46</v>
      </c>
      <c r="B53" s="16" t="s">
        <v>6</v>
      </c>
      <c r="C53" s="425">
        <v>0.03</v>
      </c>
      <c r="D53" s="426">
        <f>C53</f>
        <v>0.03</v>
      </c>
      <c r="E53" s="146"/>
    </row>
    <row r="54" spans="1:5" ht="30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4"/>
      <c r="D55" s="35"/>
      <c r="E55" s="146"/>
    </row>
    <row r="56" spans="1:5">
      <c r="A56" s="16" t="s">
        <v>51</v>
      </c>
      <c r="B56" s="16" t="s">
        <v>47</v>
      </c>
      <c r="C56" s="34"/>
      <c r="D56" s="35"/>
      <c r="E56" s="146"/>
    </row>
    <row r="57" spans="1:5">
      <c r="A57" s="14">
        <v>1.4</v>
      </c>
      <c r="B57" s="14" t="s">
        <v>370</v>
      </c>
      <c r="C57" s="34"/>
      <c r="D57" s="35"/>
      <c r="E57" s="146"/>
    </row>
    <row r="58" spans="1:5">
      <c r="A58" s="14">
        <v>1.5</v>
      </c>
      <c r="B58" s="14" t="s">
        <v>7</v>
      </c>
      <c r="C58" s="36"/>
      <c r="D58" s="39"/>
      <c r="E58" s="146"/>
    </row>
    <row r="59" spans="1:5">
      <c r="A59" s="14">
        <v>1.6</v>
      </c>
      <c r="B59" s="44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280</v>
      </c>
      <c r="B60" s="45" t="s">
        <v>52</v>
      </c>
      <c r="C60" s="36"/>
      <c r="D60" s="39"/>
      <c r="E60" s="146"/>
    </row>
    <row r="61" spans="1:5" ht="30">
      <c r="A61" s="16" t="s">
        <v>281</v>
      </c>
      <c r="B61" s="45" t="s">
        <v>54</v>
      </c>
      <c r="C61" s="36"/>
      <c r="D61" s="39"/>
      <c r="E61" s="146"/>
    </row>
    <row r="62" spans="1:5">
      <c r="A62" s="16" t="s">
        <v>282</v>
      </c>
      <c r="B62" s="45" t="s">
        <v>53</v>
      </c>
      <c r="C62" s="39"/>
      <c r="D62" s="39"/>
      <c r="E62" s="146"/>
    </row>
    <row r="63" spans="1:5">
      <c r="A63" s="16" t="s">
        <v>283</v>
      </c>
      <c r="B63" s="45" t="s">
        <v>27</v>
      </c>
      <c r="C63" s="36"/>
      <c r="D63" s="39"/>
      <c r="E63" s="146"/>
    </row>
    <row r="64" spans="1:5">
      <c r="A64" s="16" t="s">
        <v>309</v>
      </c>
      <c r="B64" s="198" t="s">
        <v>310</v>
      </c>
      <c r="C64" s="36"/>
      <c r="D64" s="199"/>
      <c r="E64" s="146"/>
    </row>
    <row r="65" spans="1:5">
      <c r="A65" s="13">
        <v>2</v>
      </c>
      <c r="B65" s="46" t="s">
        <v>95</v>
      </c>
      <c r="C65" s="248"/>
      <c r="D65" s="116">
        <f>SUM(D66:D71)</f>
        <v>0</v>
      </c>
      <c r="E65" s="146"/>
    </row>
    <row r="66" spans="1:5">
      <c r="A66" s="15">
        <v>2.1</v>
      </c>
      <c r="B66" s="47" t="s">
        <v>89</v>
      </c>
      <c r="C66" s="248"/>
      <c r="D66" s="41"/>
      <c r="E66" s="146"/>
    </row>
    <row r="67" spans="1:5">
      <c r="A67" s="15">
        <v>2.2000000000000002</v>
      </c>
      <c r="B67" s="47" t="s">
        <v>93</v>
      </c>
      <c r="C67" s="250"/>
      <c r="D67" s="42"/>
      <c r="E67" s="146"/>
    </row>
    <row r="68" spans="1:5">
      <c r="A68" s="15">
        <v>2.2999999999999998</v>
      </c>
      <c r="B68" s="47" t="s">
        <v>92</v>
      </c>
      <c r="C68" s="250"/>
      <c r="D68" s="42"/>
      <c r="E68" s="146"/>
    </row>
    <row r="69" spans="1:5">
      <c r="A69" s="15">
        <v>2.4</v>
      </c>
      <c r="B69" s="47" t="s">
        <v>94</v>
      </c>
      <c r="C69" s="250"/>
      <c r="D69" s="42"/>
      <c r="E69" s="146"/>
    </row>
    <row r="70" spans="1:5">
      <c r="A70" s="15">
        <v>2.5</v>
      </c>
      <c r="B70" s="47" t="s">
        <v>90</v>
      </c>
      <c r="C70" s="250"/>
      <c r="D70" s="42"/>
      <c r="E70" s="146"/>
    </row>
    <row r="71" spans="1:5">
      <c r="A71" s="15">
        <v>2.6</v>
      </c>
      <c r="B71" s="47" t="s">
        <v>91</v>
      </c>
      <c r="C71" s="250"/>
      <c r="D71" s="42"/>
      <c r="E71" s="146"/>
    </row>
    <row r="72" spans="1:5" s="2" customFormat="1">
      <c r="A72" s="13">
        <v>3</v>
      </c>
      <c r="B72" s="246" t="s">
        <v>389</v>
      </c>
      <c r="C72" s="249"/>
      <c r="D72" s="247"/>
      <c r="E72" s="103"/>
    </row>
    <row r="73" spans="1:5" s="2" customFormat="1">
      <c r="A73" s="13">
        <v>4</v>
      </c>
      <c r="B73" s="13" t="s">
        <v>235</v>
      </c>
      <c r="C73" s="249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44" t="s">
        <v>262</v>
      </c>
      <c r="C76" s="8"/>
      <c r="D76" s="83"/>
      <c r="E76" s="103"/>
    </row>
    <row r="77" spans="1:5" s="2" customFormat="1">
      <c r="A77" s="346"/>
      <c r="B77" s="346"/>
      <c r="C77" s="12"/>
      <c r="D77" s="12"/>
      <c r="E77" s="103"/>
    </row>
    <row r="78" spans="1:5" s="2" customFormat="1">
      <c r="A78" s="464" t="s">
        <v>431</v>
      </c>
      <c r="B78" s="464"/>
      <c r="C78" s="464"/>
      <c r="D78" s="464"/>
      <c r="E78" s="103"/>
    </row>
    <row r="79" spans="1:5" s="2" customFormat="1">
      <c r="A79" s="346"/>
      <c r="B79" s="346"/>
      <c r="C79" s="12"/>
      <c r="D79" s="12"/>
      <c r="E79" s="103"/>
    </row>
    <row r="80" spans="1:5" s="23" customFormat="1" ht="12.75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3" t="s">
        <v>432</v>
      </c>
      <c r="D84" s="12"/>
      <c r="E84"/>
      <c r="F84"/>
      <c r="G84"/>
      <c r="H84"/>
      <c r="I84"/>
    </row>
    <row r="85" spans="1:9" s="2" customFormat="1">
      <c r="A85"/>
      <c r="B85" s="465" t="s">
        <v>433</v>
      </c>
      <c r="C85" s="465"/>
      <c r="D85" s="465"/>
      <c r="E85"/>
      <c r="F85"/>
      <c r="G85"/>
      <c r="H85"/>
      <c r="I85"/>
    </row>
    <row r="86" spans="1:9" customFormat="1" ht="12.75">
      <c r="B86" s="64" t="s">
        <v>434</v>
      </c>
    </row>
    <row r="87" spans="1:9" s="2" customFormat="1">
      <c r="A87" s="11"/>
      <c r="B87" s="465" t="s">
        <v>435</v>
      </c>
      <c r="C87" s="465"/>
      <c r="D87" s="46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B28" sqref="B28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462" t="s">
        <v>97</v>
      </c>
      <c r="D1" s="462"/>
      <c r="E1" s="89"/>
    </row>
    <row r="2" spans="1:5" s="6" customFormat="1">
      <c r="A2" s="72" t="s">
        <v>301</v>
      </c>
      <c r="B2" s="75"/>
      <c r="C2" s="466" t="str">
        <f>'ფორმა N1'!L2</f>
        <v>10/04/2019-30/04/2019</v>
      </c>
      <c r="D2" s="466"/>
      <c r="E2" s="89"/>
    </row>
    <row r="3" spans="1:5" s="6" customFormat="1">
      <c r="A3" s="74" t="s">
        <v>128</v>
      </c>
      <c r="B3" s="72"/>
      <c r="C3" s="158"/>
      <c r="D3" s="158"/>
      <c r="E3" s="89"/>
    </row>
    <row r="4" spans="1:5" s="6" customFormat="1">
      <c r="A4" s="75" t="s">
        <v>257</v>
      </c>
      <c r="B4" s="74"/>
      <c r="C4" s="158"/>
      <c r="D4" s="158"/>
      <c r="E4" s="89"/>
    </row>
    <row r="5" spans="1:5">
      <c r="A5" s="75" t="str">
        <f>'ფორმა N2'!A5</f>
        <v>ახალი ქრისტიან-დემოკრატები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7"/>
      <c r="B8" s="157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85" t="s">
        <v>502</v>
      </c>
      <c r="C17" s="448">
        <v>0.03</v>
      </c>
      <c r="D17" s="448">
        <f>C17</f>
        <v>0.03</v>
      </c>
      <c r="E17" s="92"/>
    </row>
    <row r="18" spans="1:5" s="10" customFormat="1" ht="18" customHeight="1">
      <c r="A18" s="96" t="s">
        <v>305</v>
      </c>
      <c r="B18" s="85"/>
      <c r="C18" s="4"/>
      <c r="D18" s="4"/>
      <c r="E18" s="92"/>
    </row>
    <row r="19" spans="1:5" s="10" customFormat="1">
      <c r="A19" s="85" t="s">
        <v>261</v>
      </c>
      <c r="B19" s="85"/>
      <c r="C19" s="4"/>
      <c r="D19" s="4"/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447">
        <f>SUM(C10:C23)</f>
        <v>0.03</v>
      </c>
      <c r="D25" s="447">
        <f>SUM(D10:D23)</f>
        <v>0.03</v>
      </c>
      <c r="E25" s="94"/>
    </row>
    <row r="26" spans="1:5">
      <c r="A26" s="43"/>
      <c r="B26" s="43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7" t="s">
        <v>373</v>
      </c>
    </row>
    <row r="30" spans="1:5">
      <c r="A30" s="197"/>
    </row>
    <row r="31" spans="1:5">
      <c r="A31" s="197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opLeftCell="A4" zoomScaleNormal="100" zoomScaleSheetLayoutView="80" workbookViewId="0">
      <selection activeCell="I28" sqref="I28"/>
    </sheetView>
  </sheetViews>
  <sheetFormatPr defaultRowHeight="12.75"/>
  <cols>
    <col min="1" max="1" width="5.42578125" style="181" customWidth="1"/>
    <col min="2" max="2" width="20.85546875" style="181" customWidth="1"/>
    <col min="3" max="3" width="24.42578125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2" t="s">
        <v>406</v>
      </c>
      <c r="B1" s="72"/>
      <c r="C1" s="75"/>
      <c r="D1" s="75"/>
      <c r="E1" s="75"/>
      <c r="F1" s="75"/>
      <c r="G1" s="255"/>
      <c r="H1" s="255"/>
      <c r="I1" s="462" t="s">
        <v>97</v>
      </c>
      <c r="J1" s="462"/>
    </row>
    <row r="2" spans="1:10" ht="15">
      <c r="A2" s="74" t="s">
        <v>128</v>
      </c>
      <c r="B2" s="72"/>
      <c r="C2" s="75"/>
      <c r="D2" s="75"/>
      <c r="E2" s="75"/>
      <c r="F2" s="75"/>
      <c r="G2" s="255"/>
      <c r="H2" s="255"/>
      <c r="I2" s="466" t="str">
        <f>'ფორმა N1'!L2</f>
        <v>10/04/2019-30/04/2019</v>
      </c>
      <c r="J2" s="466"/>
    </row>
    <row r="3" spans="1:10" ht="15">
      <c r="A3" s="74"/>
      <c r="B3" s="74"/>
      <c r="C3" s="72"/>
      <c r="D3" s="72"/>
      <c r="E3" s="72"/>
      <c r="F3" s="72"/>
      <c r="G3" s="255"/>
      <c r="H3" s="255"/>
      <c r="I3" s="255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78" t="str">
        <f>'ფორმა N1'!A5</f>
        <v>ახალი ქრისტიან-დემოკრატები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4"/>
      <c r="B7" s="254"/>
      <c r="C7" s="254"/>
      <c r="D7" s="254"/>
      <c r="E7" s="254"/>
      <c r="F7" s="254"/>
      <c r="G7" s="76"/>
      <c r="H7" s="76"/>
      <c r="I7" s="76"/>
    </row>
    <row r="8" spans="1:10" ht="45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10" t="s">
        <v>319</v>
      </c>
    </row>
    <row r="9" spans="1:10" ht="15">
      <c r="A9" s="96">
        <v>1</v>
      </c>
      <c r="B9" s="441" t="s">
        <v>491</v>
      </c>
      <c r="C9" s="441" t="s">
        <v>492</v>
      </c>
      <c r="D9" s="449" t="s">
        <v>501</v>
      </c>
      <c r="E9" s="96"/>
      <c r="F9" s="96" t="s">
        <v>319</v>
      </c>
      <c r="G9" s="443">
        <v>640</v>
      </c>
      <c r="H9" s="443">
        <v>640</v>
      </c>
      <c r="I9" s="446">
        <v>125.44</v>
      </c>
      <c r="J9" s="210" t="s">
        <v>0</v>
      </c>
    </row>
    <row r="10" spans="1:10" ht="16.5">
      <c r="A10" s="96">
        <v>2</v>
      </c>
      <c r="B10" s="438" t="s">
        <v>493</v>
      </c>
      <c r="C10" s="438" t="s">
        <v>481</v>
      </c>
      <c r="D10" s="439" t="s">
        <v>482</v>
      </c>
      <c r="E10" s="96"/>
      <c r="F10" s="96" t="s">
        <v>319</v>
      </c>
      <c r="G10" s="451">
        <v>0</v>
      </c>
      <c r="H10" s="451">
        <v>0</v>
      </c>
      <c r="I10" s="452">
        <f>G10*20%</f>
        <v>0</v>
      </c>
    </row>
    <row r="11" spans="1:10" ht="15">
      <c r="A11" s="96">
        <v>3</v>
      </c>
      <c r="B11" s="438" t="s">
        <v>494</v>
      </c>
      <c r="C11" s="438" t="s">
        <v>495</v>
      </c>
      <c r="D11" s="96"/>
      <c r="E11" s="96"/>
      <c r="F11" s="96" t="s">
        <v>319</v>
      </c>
      <c r="G11" s="443">
        <v>1148</v>
      </c>
      <c r="H11" s="443">
        <v>1148</v>
      </c>
      <c r="I11" s="446">
        <v>225.01</v>
      </c>
    </row>
    <row r="12" spans="1:10" ht="15">
      <c r="A12" s="96">
        <v>4</v>
      </c>
      <c r="B12" s="442" t="s">
        <v>496</v>
      </c>
      <c r="C12" s="442" t="s">
        <v>497</v>
      </c>
      <c r="D12" s="450"/>
      <c r="E12" s="96"/>
      <c r="F12" s="96" t="s">
        <v>319</v>
      </c>
      <c r="G12" s="444">
        <v>1148</v>
      </c>
      <c r="H12" s="444">
        <v>1148</v>
      </c>
      <c r="I12" s="446">
        <v>225.01</v>
      </c>
    </row>
    <row r="13" spans="1:10" ht="16.5">
      <c r="A13" s="96">
        <v>5</v>
      </c>
      <c r="B13" s="438" t="s">
        <v>478</v>
      </c>
      <c r="C13" s="438" t="s">
        <v>479</v>
      </c>
      <c r="D13" s="439" t="s">
        <v>480</v>
      </c>
      <c r="E13" s="96"/>
      <c r="F13" s="96" t="s">
        <v>319</v>
      </c>
      <c r="G13" s="443">
        <v>638</v>
      </c>
      <c r="H13" s="443">
        <v>638</v>
      </c>
      <c r="I13" s="446">
        <v>125.05</v>
      </c>
    </row>
    <row r="14" spans="1:10" ht="15">
      <c r="A14" s="96">
        <v>6</v>
      </c>
      <c r="B14" s="442" t="s">
        <v>498</v>
      </c>
      <c r="C14" s="442" t="s">
        <v>499</v>
      </c>
      <c r="D14" s="96"/>
      <c r="E14" s="96"/>
      <c r="F14" s="96" t="s">
        <v>319</v>
      </c>
      <c r="G14" s="445">
        <v>1148</v>
      </c>
      <c r="H14" s="445">
        <v>1148</v>
      </c>
      <c r="I14" s="446">
        <v>225.01</v>
      </c>
    </row>
    <row r="15" spans="1:10" ht="15">
      <c r="A15" s="96">
        <v>7</v>
      </c>
      <c r="B15" s="96"/>
      <c r="C15" s="96"/>
      <c r="D15" s="96"/>
      <c r="E15" s="96"/>
      <c r="F15" s="96"/>
      <c r="G15" s="444"/>
      <c r="H15" s="444"/>
      <c r="I15" s="421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30">
      <c r="A17" s="96">
        <v>9</v>
      </c>
      <c r="B17" s="85" t="s">
        <v>500</v>
      </c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48">
        <v>94.44</v>
      </c>
      <c r="H18" s="448">
        <f>G18</f>
        <v>94.44</v>
      </c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259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394</v>
      </c>
      <c r="G25" s="447">
        <f>SUM(G9:G24)</f>
        <v>4816.4399999999996</v>
      </c>
      <c r="H25" s="447">
        <f>SUM(H9:H24)</f>
        <v>4816.4399999999996</v>
      </c>
      <c r="I25" s="447">
        <f>SUM(I9:I24)</f>
        <v>925.52</v>
      </c>
    </row>
    <row r="26" spans="1:9" ht="15">
      <c r="A26" s="208"/>
      <c r="B26" s="208"/>
      <c r="C26" s="208"/>
      <c r="D26" s="208"/>
      <c r="E26" s="208"/>
      <c r="F26" s="208"/>
      <c r="G26" s="208"/>
      <c r="H26" s="180"/>
      <c r="I26" s="180"/>
    </row>
    <row r="27" spans="1:9" ht="15">
      <c r="A27" s="209" t="s">
        <v>407</v>
      </c>
      <c r="B27" s="209"/>
      <c r="C27" s="208"/>
      <c r="D27" s="208"/>
      <c r="E27" s="208"/>
      <c r="F27" s="208"/>
      <c r="G27" s="208"/>
      <c r="H27" s="180"/>
      <c r="I27" s="180"/>
    </row>
    <row r="28" spans="1:9" ht="15">
      <c r="A28" s="209"/>
      <c r="B28" s="209"/>
      <c r="C28" s="208"/>
      <c r="D28" s="208"/>
      <c r="E28" s="208"/>
      <c r="F28" s="208"/>
      <c r="G28" s="208"/>
      <c r="H28" s="180"/>
      <c r="I28" s="180"/>
    </row>
    <row r="29" spans="1:9" ht="15">
      <c r="A29" s="209"/>
      <c r="B29" s="209"/>
      <c r="C29" s="180"/>
      <c r="D29" s="180"/>
      <c r="E29" s="180"/>
      <c r="F29" s="180"/>
      <c r="G29" s="180"/>
      <c r="H29" s="180"/>
      <c r="I29" s="180"/>
    </row>
    <row r="30" spans="1:9" ht="15">
      <c r="A30" s="209"/>
      <c r="B30" s="209"/>
      <c r="C30" s="180"/>
      <c r="D30" s="180"/>
      <c r="E30" s="180"/>
      <c r="F30" s="180"/>
      <c r="G30" s="180"/>
      <c r="H30" s="180"/>
      <c r="I30" s="180"/>
    </row>
    <row r="31" spans="1:9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5">
      <c r="A35" s="186"/>
      <c r="B35" s="186"/>
      <c r="C35" s="186" t="s">
        <v>356</v>
      </c>
      <c r="D35" s="186"/>
      <c r="E35" s="186"/>
      <c r="F35" s="186"/>
      <c r="G35" s="186"/>
      <c r="H35" s="180"/>
      <c r="I35" s="180"/>
    </row>
    <row r="36" spans="1:9" ht="15">
      <c r="A36" s="180"/>
      <c r="B36" s="180"/>
      <c r="C36" s="180" t="s">
        <v>355</v>
      </c>
      <c r="D36" s="180"/>
      <c r="E36" s="180"/>
      <c r="F36" s="180"/>
      <c r="G36" s="180"/>
      <c r="H36" s="180"/>
      <c r="I36" s="180"/>
    </row>
    <row r="37" spans="1:9">
      <c r="A37" s="188"/>
      <c r="B37" s="188"/>
      <c r="C37" s="188" t="s">
        <v>127</v>
      </c>
      <c r="D37" s="188"/>
      <c r="E37" s="188"/>
      <c r="F37" s="188"/>
      <c r="G37" s="188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9:C14">
      <formula1>1</formula1>
      <formula2>70</formula2>
    </dataValidation>
  </dataValidations>
  <printOptions gridLines="1"/>
  <pageMargins left="0.25" right="0.25" top="0.75" bottom="0.75" header="0.3" footer="0.3"/>
  <pageSetup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topLeftCell="A4" zoomScale="80" zoomScaleSheetLayoutView="80" workbookViewId="0">
      <selection activeCell="D13" sqref="D1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408</v>
      </c>
      <c r="B1" s="75"/>
      <c r="C1" s="75"/>
      <c r="D1" s="75"/>
      <c r="E1" s="75"/>
      <c r="F1" s="75"/>
      <c r="G1" s="462" t="s">
        <v>97</v>
      </c>
      <c r="H1" s="462"/>
      <c r="I1" s="351"/>
    </row>
    <row r="2" spans="1:9" ht="15">
      <c r="A2" s="74" t="s">
        <v>128</v>
      </c>
      <c r="B2" s="75"/>
      <c r="C2" s="75"/>
      <c r="D2" s="75"/>
      <c r="E2" s="75"/>
      <c r="F2" s="75"/>
      <c r="G2" s="466" t="str">
        <f>'ფორმა N1'!L2</f>
        <v>10/04/2019-30/04/2019</v>
      </c>
      <c r="H2" s="466"/>
      <c r="I2" s="74"/>
    </row>
    <row r="3" spans="1:9" ht="15">
      <c r="A3" s="74"/>
      <c r="B3" s="74"/>
      <c r="C3" s="74"/>
      <c r="D3" s="74"/>
      <c r="E3" s="74"/>
      <c r="F3" s="74"/>
      <c r="G3" s="255"/>
      <c r="H3" s="255"/>
      <c r="I3" s="351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78" t="str">
        <f>'ფორმა N1'!A5</f>
        <v>ახალი ქრისტიან-დემოკრატები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4"/>
      <c r="B7" s="254"/>
      <c r="C7" s="254"/>
      <c r="D7" s="254"/>
      <c r="E7" s="254"/>
      <c r="F7" s="254"/>
      <c r="G7" s="76"/>
      <c r="H7" s="76"/>
      <c r="I7" s="351"/>
    </row>
    <row r="8" spans="1:9" ht="45">
      <c r="A8" s="347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30">
      <c r="A9" s="348"/>
      <c r="B9" s="437" t="s">
        <v>478</v>
      </c>
      <c r="C9" s="437" t="s">
        <v>479</v>
      </c>
      <c r="D9" s="439" t="s">
        <v>480</v>
      </c>
      <c r="E9" s="96" t="s">
        <v>489</v>
      </c>
      <c r="F9" s="85" t="s">
        <v>487</v>
      </c>
      <c r="G9" s="85" t="s">
        <v>488</v>
      </c>
      <c r="H9" s="4">
        <v>60</v>
      </c>
      <c r="I9" s="4">
        <f t="shared" ref="I9" si="0">H9</f>
        <v>60</v>
      </c>
    </row>
    <row r="10" spans="1:9" ht="21">
      <c r="A10" s="348"/>
      <c r="B10" s="435"/>
      <c r="C10" s="435"/>
      <c r="D10" s="96"/>
      <c r="E10" s="96"/>
      <c r="F10" s="96"/>
      <c r="G10" s="96"/>
      <c r="H10" s="4"/>
      <c r="I10" s="4"/>
    </row>
    <row r="11" spans="1:9" ht="21">
      <c r="A11" s="348"/>
      <c r="B11" s="435"/>
      <c r="C11" s="435"/>
      <c r="D11" s="85"/>
      <c r="E11" s="96"/>
      <c r="F11" s="96"/>
      <c r="G11" s="96"/>
      <c r="H11" s="4"/>
      <c r="I11" s="4"/>
    </row>
    <row r="12" spans="1:9" ht="16.5">
      <c r="A12" s="348"/>
      <c r="B12" s="436"/>
      <c r="C12" s="436"/>
      <c r="D12" s="439"/>
      <c r="E12" s="96"/>
      <c r="F12" s="85"/>
      <c r="G12" s="85"/>
      <c r="H12" s="4"/>
      <c r="I12" s="4"/>
    </row>
    <row r="13" spans="1:9" ht="16.5">
      <c r="A13" s="348"/>
      <c r="B13" s="436"/>
      <c r="C13" s="436"/>
      <c r="D13" s="439"/>
      <c r="E13" s="96"/>
      <c r="F13" s="85"/>
      <c r="G13" s="440"/>
      <c r="H13" s="4"/>
      <c r="I13" s="4"/>
    </row>
    <row r="14" spans="1:9" ht="16.5">
      <c r="A14" s="348"/>
      <c r="B14" s="436"/>
      <c r="C14" s="436"/>
      <c r="D14" s="439"/>
      <c r="E14" s="96"/>
      <c r="F14" s="85"/>
      <c r="G14" s="440"/>
      <c r="H14" s="4"/>
      <c r="I14" s="4"/>
    </row>
    <row r="15" spans="1:9" ht="16.5">
      <c r="A15" s="348"/>
      <c r="B15" s="437"/>
      <c r="C15" s="437"/>
      <c r="D15" s="439"/>
      <c r="E15" s="96"/>
      <c r="F15" s="85"/>
      <c r="G15" s="440"/>
      <c r="H15" s="4"/>
      <c r="I15" s="4"/>
    </row>
    <row r="16" spans="1:9" ht="16.5">
      <c r="A16" s="348"/>
      <c r="B16" s="437"/>
      <c r="C16" s="437"/>
      <c r="D16" s="439"/>
      <c r="E16" s="96"/>
      <c r="F16" s="85"/>
      <c r="G16" s="85"/>
      <c r="H16" s="4"/>
      <c r="I16" s="4"/>
    </row>
    <row r="17" spans="1:9" ht="16.5">
      <c r="A17" s="348"/>
      <c r="B17" s="438"/>
      <c r="C17" s="438"/>
      <c r="D17" s="439"/>
      <c r="E17" s="96"/>
      <c r="F17" s="85"/>
      <c r="G17" s="85"/>
      <c r="H17" s="4"/>
      <c r="I17" s="4"/>
    </row>
    <row r="18" spans="1:9" ht="16.5">
      <c r="A18" s="348"/>
      <c r="B18" s="437"/>
      <c r="C18" s="437"/>
      <c r="D18" s="439"/>
      <c r="E18" s="96"/>
      <c r="F18" s="85"/>
      <c r="G18" s="85"/>
      <c r="H18" s="4"/>
      <c r="I18" s="4"/>
    </row>
    <row r="19" spans="1:9" ht="16.5">
      <c r="A19" s="348"/>
      <c r="B19" s="437"/>
      <c r="C19" s="437"/>
      <c r="D19" s="439"/>
      <c r="E19" s="96"/>
      <c r="F19" s="85"/>
      <c r="G19" s="85"/>
      <c r="H19" s="4"/>
      <c r="I19" s="4"/>
    </row>
    <row r="20" spans="1:9" ht="16.5">
      <c r="A20" s="348"/>
      <c r="B20" s="437"/>
      <c r="C20" s="437"/>
      <c r="D20" s="439"/>
      <c r="E20" s="96"/>
      <c r="F20" s="85"/>
      <c r="G20" s="85"/>
      <c r="H20" s="4"/>
      <c r="I20" s="4"/>
    </row>
    <row r="21" spans="1:9" ht="15">
      <c r="A21" s="348"/>
      <c r="B21" s="349"/>
      <c r="C21" s="85"/>
      <c r="D21" s="85"/>
      <c r="E21" s="85"/>
      <c r="F21" s="85"/>
      <c r="G21" s="85"/>
      <c r="H21" s="4"/>
      <c r="I21" s="4"/>
    </row>
    <row r="22" spans="1:9" ht="15">
      <c r="A22" s="348"/>
      <c r="B22" s="349"/>
      <c r="C22" s="85"/>
      <c r="D22" s="85"/>
      <c r="E22" s="85"/>
      <c r="F22" s="85"/>
      <c r="G22" s="85"/>
      <c r="H22" s="4"/>
      <c r="I22" s="4"/>
    </row>
    <row r="23" spans="1:9" ht="15">
      <c r="A23" s="348"/>
      <c r="B23" s="349"/>
      <c r="C23" s="85"/>
      <c r="D23" s="85"/>
      <c r="E23" s="85"/>
      <c r="F23" s="85"/>
      <c r="G23" s="85"/>
      <c r="H23" s="4"/>
      <c r="I23" s="4"/>
    </row>
    <row r="24" spans="1:9" ht="15">
      <c r="A24" s="348"/>
      <c r="B24" s="349"/>
      <c r="C24" s="85"/>
      <c r="D24" s="85"/>
      <c r="E24" s="85"/>
      <c r="F24" s="85"/>
      <c r="G24" s="85"/>
      <c r="H24" s="4"/>
      <c r="I24" s="4"/>
    </row>
    <row r="25" spans="1:9" ht="15">
      <c r="A25" s="348"/>
      <c r="B25" s="349"/>
      <c r="C25" s="85"/>
      <c r="D25" s="85"/>
      <c r="E25" s="85"/>
      <c r="F25" s="85"/>
      <c r="G25" s="85"/>
      <c r="H25" s="4"/>
      <c r="I25" s="4"/>
    </row>
    <row r="26" spans="1:9" ht="15">
      <c r="A26" s="348"/>
      <c r="B26" s="349"/>
      <c r="C26" s="85"/>
      <c r="D26" s="85"/>
      <c r="E26" s="85"/>
      <c r="F26" s="85"/>
      <c r="G26" s="85"/>
      <c r="H26" s="4"/>
      <c r="I26" s="4"/>
    </row>
    <row r="27" spans="1:9" ht="15">
      <c r="A27" s="348"/>
      <c r="B27" s="349"/>
      <c r="C27" s="85"/>
      <c r="D27" s="85"/>
      <c r="E27" s="85"/>
      <c r="F27" s="85"/>
      <c r="G27" s="85"/>
      <c r="H27" s="4"/>
      <c r="I27" s="4"/>
    </row>
    <row r="28" spans="1:9" ht="15">
      <c r="A28" s="348"/>
      <c r="B28" s="349"/>
      <c r="C28" s="85"/>
      <c r="D28" s="85"/>
      <c r="E28" s="85"/>
      <c r="F28" s="85"/>
      <c r="G28" s="85"/>
      <c r="H28" s="4"/>
      <c r="I28" s="4"/>
    </row>
    <row r="29" spans="1:9" ht="15">
      <c r="A29" s="348"/>
      <c r="B29" s="349"/>
      <c r="C29" s="85"/>
      <c r="D29" s="85"/>
      <c r="E29" s="85"/>
      <c r="F29" s="85"/>
      <c r="G29" s="85"/>
      <c r="H29" s="4"/>
      <c r="I29" s="4"/>
    </row>
    <row r="30" spans="1:9" ht="15">
      <c r="A30" s="348"/>
      <c r="B30" s="349"/>
      <c r="C30" s="85"/>
      <c r="D30" s="85"/>
      <c r="E30" s="85"/>
      <c r="F30" s="85"/>
      <c r="G30" s="85"/>
      <c r="H30" s="4"/>
      <c r="I30" s="4"/>
    </row>
    <row r="31" spans="1:9" ht="15">
      <c r="A31" s="348"/>
      <c r="B31" s="349"/>
      <c r="C31" s="85"/>
      <c r="D31" s="85"/>
      <c r="E31" s="85"/>
      <c r="F31" s="85"/>
      <c r="G31" s="85"/>
      <c r="H31" s="4"/>
      <c r="I31" s="4"/>
    </row>
    <row r="32" spans="1:9" ht="15">
      <c r="A32" s="348"/>
      <c r="B32" s="349"/>
      <c r="C32" s="85"/>
      <c r="D32" s="85"/>
      <c r="E32" s="85"/>
      <c r="F32" s="85"/>
      <c r="G32" s="85"/>
      <c r="H32" s="4"/>
      <c r="I32" s="4"/>
    </row>
    <row r="33" spans="1:9" ht="15">
      <c r="A33" s="348"/>
      <c r="B33" s="349"/>
      <c r="C33" s="85"/>
      <c r="D33" s="85"/>
      <c r="E33" s="85"/>
      <c r="F33" s="85"/>
      <c r="G33" s="85"/>
      <c r="H33" s="4"/>
      <c r="I33" s="4"/>
    </row>
    <row r="34" spans="1:9" ht="15">
      <c r="A34" s="348"/>
      <c r="B34" s="350"/>
      <c r="C34" s="97"/>
      <c r="D34" s="97"/>
      <c r="E34" s="97"/>
      <c r="F34" s="97"/>
      <c r="G34" s="97" t="s">
        <v>311</v>
      </c>
      <c r="H34" s="84">
        <f>SUM(H9:H33)</f>
        <v>60</v>
      </c>
      <c r="I34" s="84">
        <f>SUM(I9:I33)</f>
        <v>60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7" t="s">
        <v>409</v>
      </c>
      <c r="B36" s="43"/>
      <c r="C36" s="43"/>
      <c r="D36" s="43"/>
      <c r="E36" s="43"/>
      <c r="F36" s="43"/>
      <c r="G36" s="2"/>
      <c r="H36" s="2"/>
    </row>
    <row r="37" spans="1:9" ht="15">
      <c r="A37" s="197"/>
      <c r="B37" s="43"/>
      <c r="C37" s="43"/>
      <c r="D37" s="43"/>
      <c r="E37" s="43"/>
      <c r="F37" s="43"/>
      <c r="G37" s="2"/>
      <c r="H37" s="2"/>
    </row>
    <row r="38" spans="1:9" ht="15">
      <c r="A38" s="197"/>
      <c r="B38" s="2"/>
      <c r="C38" s="2"/>
      <c r="D38" s="2"/>
      <c r="E38" s="2"/>
      <c r="F38" s="2"/>
      <c r="G38" s="2"/>
      <c r="H38" s="2"/>
    </row>
    <row r="39" spans="1:9" ht="15">
      <c r="A39" s="19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17:C17">
      <formula1>1</formula1>
      <formula2>70</formula2>
    </dataValidation>
  </dataValidation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H17" sqref="H17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2" t="s">
        <v>410</v>
      </c>
      <c r="B1" s="72"/>
      <c r="C1" s="75"/>
      <c r="D1" s="75"/>
      <c r="E1" s="75"/>
      <c r="F1" s="75"/>
      <c r="G1" s="462" t="s">
        <v>97</v>
      </c>
      <c r="H1" s="462"/>
    </row>
    <row r="2" spans="1:10" ht="15">
      <c r="A2" s="74" t="s">
        <v>128</v>
      </c>
      <c r="B2" s="72"/>
      <c r="C2" s="75"/>
      <c r="D2" s="75"/>
      <c r="E2" s="75"/>
      <c r="F2" s="75"/>
      <c r="G2" s="466" t="str">
        <f>'ფორმა N1'!L2</f>
        <v>10/04/2019-30/04/2019</v>
      </c>
      <c r="H2" s="466"/>
    </row>
    <row r="3" spans="1:10" ht="15">
      <c r="A3" s="74"/>
      <c r="B3" s="74"/>
      <c r="C3" s="74"/>
      <c r="D3" s="74"/>
      <c r="E3" s="74"/>
      <c r="F3" s="74"/>
      <c r="G3" s="255"/>
      <c r="H3" s="255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78" t="str">
        <f>'ფორმა N1'!A5</f>
        <v>ახალი ქრისტიან-დემოკრატები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4"/>
      <c r="B7" s="254"/>
      <c r="C7" s="254"/>
      <c r="D7" s="254"/>
      <c r="E7" s="254"/>
      <c r="F7" s="254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10" t="s">
        <v>319</v>
      </c>
    </row>
    <row r="9" spans="1:10" ht="15">
      <c r="A9" s="96"/>
      <c r="B9" s="96"/>
      <c r="C9" s="96"/>
      <c r="D9" s="422"/>
      <c r="E9" s="96"/>
      <c r="F9" s="96"/>
      <c r="G9" s="4"/>
      <c r="H9" s="4"/>
      <c r="J9" s="210" t="s">
        <v>0</v>
      </c>
    </row>
    <row r="10" spans="1:10" ht="15">
      <c r="A10" s="96"/>
      <c r="B10" s="96"/>
      <c r="C10" s="96"/>
      <c r="D10" s="422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>
      <c r="A35" s="208"/>
      <c r="B35" s="208"/>
      <c r="C35" s="208"/>
      <c r="D35" s="208"/>
      <c r="E35" s="208"/>
      <c r="F35" s="208"/>
      <c r="G35" s="208"/>
      <c r="H35" s="180"/>
      <c r="I35" s="180"/>
    </row>
    <row r="36" spans="1:9" ht="15">
      <c r="A36" s="209" t="s">
        <v>411</v>
      </c>
      <c r="B36" s="209"/>
      <c r="C36" s="208"/>
      <c r="D36" s="208"/>
      <c r="E36" s="208"/>
      <c r="F36" s="208"/>
      <c r="G36" s="208"/>
      <c r="H36" s="180"/>
      <c r="I36" s="180"/>
    </row>
    <row r="37" spans="1:9" ht="15">
      <c r="A37" s="209"/>
      <c r="B37" s="209"/>
      <c r="C37" s="208"/>
      <c r="D37" s="208"/>
      <c r="E37" s="208"/>
      <c r="F37" s="208"/>
      <c r="G37" s="208"/>
      <c r="H37" s="180"/>
      <c r="I37" s="180"/>
    </row>
    <row r="38" spans="1:9" ht="15">
      <c r="A38" s="209"/>
      <c r="B38" s="209"/>
      <c r="C38" s="180"/>
      <c r="D38" s="180"/>
      <c r="E38" s="180"/>
      <c r="F38" s="180"/>
      <c r="G38" s="180"/>
      <c r="H38" s="180"/>
      <c r="I38" s="180"/>
    </row>
    <row r="39" spans="1:9" ht="15">
      <c r="A39" s="209"/>
      <c r="B39" s="209"/>
      <c r="C39" s="180"/>
      <c r="D39" s="180"/>
      <c r="E39" s="180"/>
      <c r="F39" s="180"/>
      <c r="G39" s="180"/>
      <c r="H39" s="180"/>
      <c r="I39" s="180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376</v>
      </c>
      <c r="D44" s="186"/>
      <c r="E44" s="208"/>
      <c r="F44" s="186"/>
      <c r="G44" s="186"/>
      <c r="H44" s="180"/>
      <c r="I44" s="187"/>
    </row>
    <row r="45" spans="1:9" ht="15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19</vt:i4>
      </vt:variant>
    </vt:vector>
  </HeadingPairs>
  <TitlesOfParts>
    <vt:vector size="40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ფორმა 9.7.1</vt:lpstr>
      <vt:lpstr>შემაჯამებელი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9.7.1'!Print_Area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2019-05-02T08:24:37Z</cp:lastPrinted>
  <dcterms:created xsi:type="dcterms:W3CDTF">2011-12-27T13:20:18Z</dcterms:created>
  <dcterms:modified xsi:type="dcterms:W3CDTF">2019-05-02T08:26:36Z</dcterms:modified>
</cp:coreProperties>
</file>