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0730" windowHeight="11760" tabRatio="954" firstSheet="2" activeTab="1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51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N5.1'!$B$9:$D$19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3">#REF!</definedName>
    <definedName name="Date" localSheetId="18">#REF!</definedName>
    <definedName name="Date">#REF!</definedName>
    <definedName name="_xlnm.Print_Area" localSheetId="6">'ფორმა 5.2'!$A$1:$I$26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9.1'!$A$1:$I$55</definedName>
    <definedName name="_xlnm.Print_Area" localSheetId="15">'ფორმა 9.2'!$A$1:$K$29</definedName>
    <definedName name="_xlnm.Print_Area" localSheetId="16">'ფორმა 9.6'!$A$1:$I$35</definedName>
    <definedName name="_xlnm.Print_Area" localSheetId="12">'ფორმა N 8.1'!$A$1:$H$23</definedName>
    <definedName name="_xlnm.Print_Area" localSheetId="17">'ფორმა N 9.7'!$A$1:$I$57</definedName>
    <definedName name="_xlnm.Print_Area" localSheetId="0">'ფორმა N1'!$A$1:$L$38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N5.1'!$A$1:$D$33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I10" i="9" l="1"/>
  <c r="D12" i="7"/>
  <c r="C12" i="7"/>
  <c r="I2" i="51" l="1"/>
  <c r="J39" i="51"/>
  <c r="J36" i="51" s="1"/>
  <c r="I39" i="51"/>
  <c r="H39" i="51"/>
  <c r="H36" i="51" s="1"/>
  <c r="G39" i="51"/>
  <c r="F39" i="51"/>
  <c r="F36" i="51" s="1"/>
  <c r="E39" i="51"/>
  <c r="D39" i="51"/>
  <c r="D36" i="51" s="1"/>
  <c r="C39" i="51"/>
  <c r="B39" i="51"/>
  <c r="B36" i="51" s="1"/>
  <c r="I36" i="51"/>
  <c r="G36" i="51"/>
  <c r="E36" i="51"/>
  <c r="C36" i="51"/>
  <c r="J32" i="51"/>
  <c r="I32" i="51"/>
  <c r="H32" i="51"/>
  <c r="G32" i="51"/>
  <c r="F32" i="51"/>
  <c r="E32" i="51"/>
  <c r="D32" i="51"/>
  <c r="C32" i="51"/>
  <c r="B32" i="51"/>
  <c r="J24" i="51"/>
  <c r="I24" i="51"/>
  <c r="H24" i="51"/>
  <c r="G24" i="51"/>
  <c r="F24" i="51"/>
  <c r="E24" i="51"/>
  <c r="D24" i="51"/>
  <c r="C24" i="51"/>
  <c r="B24" i="51"/>
  <c r="J23" i="51"/>
  <c r="I23" i="51"/>
  <c r="J22" i="51"/>
  <c r="I22" i="51"/>
  <c r="J21" i="51"/>
  <c r="I21" i="51"/>
  <c r="J20" i="51"/>
  <c r="I20" i="51"/>
  <c r="J19" i="51"/>
  <c r="J17" i="51" s="1"/>
  <c r="J9" i="51" s="1"/>
  <c r="I19" i="51"/>
  <c r="H19" i="51"/>
  <c r="H17" i="51" s="1"/>
  <c r="H9" i="51" s="1"/>
  <c r="G19" i="51"/>
  <c r="F19" i="51"/>
  <c r="F17" i="51" s="1"/>
  <c r="F9" i="51" s="1"/>
  <c r="E19" i="51"/>
  <c r="D19" i="51"/>
  <c r="D17" i="51" s="1"/>
  <c r="D9" i="51" s="1"/>
  <c r="C19" i="51"/>
  <c r="B19" i="51"/>
  <c r="B17" i="51" s="1"/>
  <c r="B9" i="51" s="1"/>
  <c r="J18" i="51"/>
  <c r="I18" i="51"/>
  <c r="I17" i="51"/>
  <c r="G17" i="51"/>
  <c r="E17" i="51"/>
  <c r="C17" i="51"/>
  <c r="J16" i="51"/>
  <c r="I16" i="51"/>
  <c r="J15" i="51"/>
  <c r="I15" i="51"/>
  <c r="J14" i="51"/>
  <c r="I14" i="51"/>
  <c r="H14" i="51"/>
  <c r="G14" i="51"/>
  <c r="F14" i="51"/>
  <c r="E14" i="51"/>
  <c r="D14" i="51"/>
  <c r="C14" i="51"/>
  <c r="B14" i="51"/>
  <c r="J13" i="51"/>
  <c r="I13" i="51"/>
  <c r="J12" i="51"/>
  <c r="I12" i="51"/>
  <c r="J11" i="51"/>
  <c r="I11" i="51"/>
  <c r="J10" i="51"/>
  <c r="I10" i="51"/>
  <c r="I9" i="51" s="1"/>
  <c r="H10" i="51"/>
  <c r="G10" i="51"/>
  <c r="G9" i="51" s="1"/>
  <c r="F10" i="51"/>
  <c r="E10" i="51"/>
  <c r="E9" i="51" s="1"/>
  <c r="D10" i="51"/>
  <c r="C10" i="51"/>
  <c r="C9" i="51" s="1"/>
  <c r="B10" i="51"/>
  <c r="A5" i="51"/>
  <c r="A4" i="51"/>
  <c r="C25" i="50" l="1"/>
  <c r="C23" i="50"/>
  <c r="C21" i="50"/>
  <c r="C19" i="50"/>
  <c r="C18" i="50"/>
  <c r="C12" i="50"/>
  <c r="C2" i="50" l="1"/>
  <c r="A6" i="50"/>
  <c r="I2" i="39" l="1"/>
  <c r="K2" i="49"/>
  <c r="I2" i="48"/>
  <c r="G2" i="18"/>
  <c r="I2" i="9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8"/>
  <c r="A5" i="9"/>
  <c r="A5" i="12"/>
  <c r="A6" i="46"/>
  <c r="A5" i="45"/>
  <c r="A5" i="44"/>
  <c r="A5" i="43"/>
  <c r="A5" i="47"/>
  <c r="A7" i="40"/>
  <c r="A5" i="7"/>
  <c r="A5" i="3"/>
  <c r="A5" i="27" s="1"/>
  <c r="I47" i="3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5" i="46"/>
  <c r="H34" i="45"/>
  <c r="G34" i="45"/>
  <c r="I12" i="43"/>
  <c r="H12" i="43"/>
  <c r="G12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l="1"/>
  <c r="A4" i="39" l="1"/>
  <c r="A4" i="35" l="1"/>
  <c r="D20" i="27" l="1"/>
  <c r="C20" i="27"/>
  <c r="G11" i="18" l="1"/>
  <c r="G10" i="18"/>
  <c r="A4" i="18"/>
  <c r="C64" i="12" l="1"/>
  <c r="D64" i="12"/>
  <c r="A4" i="9" l="1"/>
  <c r="A4" i="12"/>
  <c r="A4" i="7"/>
  <c r="D45" i="12" l="1"/>
  <c r="C45" i="12"/>
  <c r="D34" i="12"/>
  <c r="C34" i="12"/>
  <c r="D11" i="12"/>
  <c r="C11" i="12"/>
  <c r="D19" i="3"/>
  <c r="C19" i="3"/>
  <c r="D16" i="3"/>
  <c r="C16" i="3"/>
  <c r="D12" i="3"/>
  <c r="C26" i="3" l="1"/>
  <c r="C10" i="3" s="1"/>
  <c r="C9" i="3" s="1"/>
  <c r="D10" i="3"/>
  <c r="D10" i="12"/>
  <c r="D44" i="12"/>
  <c r="D26" i="3"/>
  <c r="C10" i="12"/>
  <c r="C44" i="12"/>
  <c r="D9" i="3" l="1"/>
  <c r="C17" i="50" s="1"/>
</calcChain>
</file>

<file path=xl/sharedStrings.xml><?xml version="1.0" encoding="utf-8"?>
<sst xmlns="http://schemas.openxmlformats.org/spreadsheetml/2006/main" count="1355" uniqueCount="851">
  <si>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</si>
  <si>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</si>
  <si>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</si>
  <si>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</si>
  <si>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</si>
  <si>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</si>
  <si>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</si>
  <si>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</si>
  <si>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</si>
  <si>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</si>
  <si>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</si>
  <si>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</si>
  <si>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</si>
  <si>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</si>
  <si>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</si>
  <si>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</si>
  <si>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</si>
  <si>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</si>
  <si>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</si>
  <si>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</si>
  <si>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</si>
  <si>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</si>
  <si>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</si>
  <si>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</si>
  <si>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</si>
  <si>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</si>
  <si>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</si>
  <si>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</si>
  <si>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</si>
  <si>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</si>
  <si>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</si>
  <si>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</si>
  <si>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</si>
  <si>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</si>
  <si>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</si>
  <si>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</si>
  <si>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</si>
  <si>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</si>
  <si>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</si>
  <si>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</si>
  <si>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</si>
  <si>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</si>
  <si>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</si>
  <si>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</si>
  <si>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</si>
  <si>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</si>
  <si>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</si>
  <si>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</si>
  <si>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</si>
  <si>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</si>
  <si>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</si>
  <si>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</si>
  <si>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</si>
  <si>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</si>
  <si>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</si>
  <si>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</si>
  <si>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</si>
  <si>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</si>
  <si>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</si>
  <si>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</si>
  <si>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</si>
  <si>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</si>
  <si>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</si>
  <si>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</si>
  <si>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</si>
  <si>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</si>
  <si>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</si>
  <si>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</si>
  <si>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</si>
  <si>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</si>
  <si>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</si>
  <si>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</si>
  <si>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</si>
  <si>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</si>
  <si>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</si>
  <si>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</si>
  <si>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</si>
  <si>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</si>
  <si>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</si>
  <si>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</si>
  <si>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</si>
  <si>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</si>
  <si>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</si>
  <si>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</si>
  <si>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</si>
  <si>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</si>
  <si>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</si>
  <si>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</si>
  <si>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</si>
  <si>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</si>
  <si>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</si>
  <si>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</si>
  <si>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</si>
  <si>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</si>
  <si>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</si>
  <si>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</si>
  <si>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</si>
  <si>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</si>
  <si>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</si>
  <si>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</si>
  <si>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</si>
  <si>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</si>
  <si>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</si>
  <si>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</si>
  <si>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</si>
  <si>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</si>
  <si>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</si>
  <si>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</si>
  <si>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</si>
  <si>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</si>
  <si>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</si>
  <si>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</si>
  <si>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</si>
  <si>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</si>
  <si>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</si>
  <si>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</si>
  <si>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</si>
  <si>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</si>
  <si>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</si>
  <si>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</si>
  <si>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</si>
  <si>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</si>
  <si>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</si>
  <si>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</si>
  <si>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</si>
  <si>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</si>
  <si>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</si>
  <si>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</si>
  <si>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</si>
  <si>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</si>
  <si>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</si>
  <si>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</si>
  <si>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</si>
  <si>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</si>
  <si>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</si>
  <si>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</si>
  <si>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</si>
  <si>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</si>
  <si>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</si>
  <si>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</si>
  <si>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</si>
  <si>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</si>
  <si>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</si>
  <si>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</si>
  <si>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</si>
  <si>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</si>
  <si>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</si>
  <si>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</si>
  <si>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</si>
  <si>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</si>
  <si>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</si>
  <si>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</si>
  <si>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</si>
  <si>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</si>
  <si>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</si>
  <si>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</si>
  <si>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</si>
  <si>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</si>
  <si>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</si>
  <si>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</si>
  <si>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</si>
  <si>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</si>
  <si>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</si>
  <si>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</si>
  <si>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</si>
  <si>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</si>
  <si>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</si>
  <si>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</si>
  <si>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</si>
  <si>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</si>
  <si>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</si>
  <si>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</si>
  <si>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</si>
  <si>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</si>
  <si>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</si>
  <si>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</si>
  <si>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</si>
  <si>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</si>
  <si>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</si>
  <si>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</si>
  <si>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</si>
  <si>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</si>
  <si>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</si>
  <si>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</si>
  <si>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</si>
  <si>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</si>
  <si>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</si>
  <si>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</si>
  <si>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</si>
  <si>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</si>
  <si>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</si>
  <si>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</si>
  <si>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</si>
  <si>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</si>
  <si>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</si>
  <si>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</si>
  <si>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</si>
  <si>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</si>
  <si>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</si>
  <si>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</si>
  <si>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</si>
  <si>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</si>
  <si>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</si>
  <si>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</si>
  <si>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</si>
  <si>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</si>
  <si>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</si>
  <si>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</si>
  <si>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</si>
  <si>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</si>
  <si>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</si>
  <si>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</si>
  <si>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</si>
  <si>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</si>
  <si>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</si>
  <si>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</si>
  <si>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</si>
  <si>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</si>
  <si>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</si>
  <si>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</si>
  <si>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</si>
  <si>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</si>
  <si>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</si>
  <si>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</si>
  <si>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</si>
  <si>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</si>
  <si>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</si>
  <si>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</si>
  <si>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</si>
  <si>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</si>
  <si>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</si>
  <si>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</si>
  <si>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</si>
  <si>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</si>
  <si>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</si>
  <si>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</si>
  <si>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</si>
  <si>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</si>
  <si>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</si>
  <si>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</si>
  <si>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</si>
  <si>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</si>
  <si>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</si>
  <si>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</si>
  <si>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</si>
  <si>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</si>
  <si>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</si>
  <si>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</si>
  <si>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</si>
  <si>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</si>
  <si>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</si>
  <si>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</si>
  <si>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</si>
  <si>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</si>
  <si>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</si>
  <si>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</si>
  <si>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</si>
  <si>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</si>
  <si>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</si>
  <si>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</si>
  <si>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</si>
  <si>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</si>
  <si>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</si>
  <si>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</si>
  <si>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</si>
  <si>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</si>
  <si>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</si>
  <si>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</si>
  <si>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</si>
  <si>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</si>
  <si>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</si>
  <si>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</si>
  <si>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</si>
  <si>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</si>
  <si>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</si>
  <si>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</si>
  <si>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</si>
  <si>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</si>
  <si>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</si>
  <si>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</si>
  <si>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</si>
  <si>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</si>
  <si>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</si>
  <si>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</si>
  <si>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</si>
  <si>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</si>
  <si>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</si>
  <si>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</si>
  <si>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</si>
  <si>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</si>
  <si>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</si>
  <si>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</si>
  <si>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</si>
  <si>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</si>
  <si>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</si>
  <si>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</si>
  <si>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</si>
  <si>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</si>
  <si>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</si>
  <si>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</si>
  <si>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</si>
  <si>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</si>
  <si>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</si>
  <si>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</si>
  <si>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</si>
  <si>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</si>
  <si>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</si>
  <si>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</si>
  <si>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</si>
  <si>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</si>
  <si>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</si>
  <si>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</si>
  <si>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</si>
  <si>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</si>
  <si>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</si>
  <si>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</si>
  <si>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</si>
  <si>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</si>
  <si>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</si>
  <si>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</si>
  <si>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</si>
  <si>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</si>
  <si>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</si>
  <si>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</si>
  <si>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</si>
  <si>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</si>
  <si>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</si>
  <si>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</si>
  <si>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</si>
  <si>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</si>
  <si>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</si>
  <si>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</si>
  <si>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</si>
  <si>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</si>
  <si>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</si>
  <si>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</si>
  <si>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</si>
  <si>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</si>
  <si>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</si>
  <si>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</si>
  <si>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</si>
  <si>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</si>
  <si>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</si>
  <si>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</si>
  <si>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</si>
  <si>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</si>
  <si>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</si>
  <si>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</si>
  <si>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</si>
  <si>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</si>
  <si>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</si>
  <si>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</si>
  <si>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</si>
  <si>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</si>
  <si>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</si>
  <si>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</si>
  <si>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</si>
  <si>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</si>
  <si>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</si>
  <si>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</si>
  <si>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</si>
  <si>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</si>
  <si>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</si>
  <si>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</si>
  <si>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</si>
  <si>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</si>
  <si>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</si>
  <si>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</si>
  <si>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</si>
  <si>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</si>
  <si>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</si>
  <si>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</si>
  <si>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</si>
  <si>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</si>
  <si>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</si>
  <si>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</si>
  <si>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</si>
  <si>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</si>
  <si>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</si>
  <si>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</si>
  <si>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</si>
  <si>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</si>
  <si>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</si>
  <si>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</si>
  <si>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</si>
  <si>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</si>
  <si>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</si>
  <si>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</si>
  <si>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</si>
  <si>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</si>
  <si>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</si>
  <si>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</si>
  <si>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</si>
  <si>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</si>
  <si>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</si>
  <si>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</si>
  <si>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</si>
  <si>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</si>
  <si>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</si>
  <si>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</si>
  <si>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</si>
  <si>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</si>
  <si>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</si>
  <si>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</si>
  <si>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</si>
  <si>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</si>
  <si>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</si>
  <si>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</si>
  <si>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</si>
  <si>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</si>
  <si>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</si>
  <si>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</si>
  <si>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</si>
  <si>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</si>
  <si>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</si>
  <si>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</si>
  <si>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</si>
  <si>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</si>
  <si>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</si>
  <si>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</si>
  <si>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</si>
  <si>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</si>
  <si>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</si>
  <si>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</si>
  <si>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</si>
  <si>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</si>
  <si>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</si>
  <si>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</si>
  <si>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</si>
  <si>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</si>
  <si>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</si>
  <si>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</si>
  <si>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</si>
  <si>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</si>
  <si>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</si>
  <si>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</si>
  <si>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</si>
  <si>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</si>
  <si>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</si>
  <si>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</si>
  <si>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</si>
  <si>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</si>
  <si>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</si>
  <si>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</si>
  <si>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</si>
  <si>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</si>
  <si>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</si>
  <si>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</si>
  <si>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</si>
  <si>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</si>
  <si>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</si>
  <si>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</si>
  <si>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</si>
  <si>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</si>
  <si>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</si>
  <si>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</si>
  <si>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</si>
  <si>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</si>
  <si>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</si>
  <si>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</si>
  <si>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</si>
  <si>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</si>
  <si>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</si>
  <si>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</si>
  <si>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</si>
  <si>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</si>
  <si>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</si>
  <si>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</si>
  <si>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</si>
  <si>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</si>
  <si>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</si>
  <si>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</si>
  <si>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</si>
  <si>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</si>
  <si>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</si>
  <si>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</si>
  <si>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</si>
  <si>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„ერთიანი ნაციონალური მოძრაობა“</t>
  </si>
  <si>
    <t>03/20/2019-04/09/2019</t>
  </si>
  <si>
    <t>27.03.2019</t>
  </si>
  <si>
    <t>ფულადი შემოწირულობა</t>
  </si>
  <si>
    <t>ზურაბ ცერცვაძე</t>
  </si>
  <si>
    <t>38001003316</t>
  </si>
  <si>
    <t>GE05LB0711150553121002</t>
  </si>
  <si>
    <t>ლიბერთი ბანკი</t>
  </si>
  <si>
    <t>დავით ოსიყმიშვილი</t>
  </si>
  <si>
    <t>36001004323</t>
  </si>
  <si>
    <t>GE62LB0711141146528001</t>
  </si>
  <si>
    <t>თამაზ ქართველიშვილი</t>
  </si>
  <si>
    <t>57001055220</t>
  </si>
  <si>
    <t>GE76LB0711157283029000</t>
  </si>
  <si>
    <t>მანონი ურუშაძე</t>
  </si>
  <si>
    <t>26001007131</t>
  </si>
  <si>
    <t>GE77LB0711134961854000</t>
  </si>
  <si>
    <t>გიორგი ჩიაშვილი</t>
  </si>
  <si>
    <t>01019033114</t>
  </si>
  <si>
    <t>GE18LB0711191141845000</t>
  </si>
  <si>
    <t>ზვიად მაცაბერიძე</t>
  </si>
  <si>
    <t>01011022462</t>
  </si>
  <si>
    <t>GE50LB0711178415872000</t>
  </si>
  <si>
    <t>ბესარიონ გედენიძე</t>
  </si>
  <si>
    <t>01025012561</t>
  </si>
  <si>
    <t>GE68LB0711174338353001</t>
  </si>
  <si>
    <t>28.03.2019</t>
  </si>
  <si>
    <t>ვიქტორ გამყრელიძე</t>
  </si>
  <si>
    <t>34001000838</t>
  </si>
  <si>
    <t>GE79TB1100000366200158</t>
  </si>
  <si>
    <t>თიბისი ბანკი</t>
  </si>
  <si>
    <t>ნატალია მჭედლიშვილი</t>
  </si>
  <si>
    <t>01030029019</t>
  </si>
  <si>
    <t>GE27LB0002001005710000</t>
  </si>
  <si>
    <t>29.03.2019</t>
  </si>
  <si>
    <t>რამაზ ქერეჭაშვილი</t>
  </si>
  <si>
    <t>01030005969</t>
  </si>
  <si>
    <t>GE81LB0711175229717001</t>
  </si>
  <si>
    <t>ირაკლი ქავთარაძე</t>
  </si>
  <si>
    <t>01006011789</t>
  </si>
  <si>
    <t>GE43LB0711185501959000</t>
  </si>
  <si>
    <t>01.04.2019</t>
  </si>
  <si>
    <t>არაფულადი შემოწირულობა</t>
  </si>
  <si>
    <t>უშანგი ხიჯაკაძე</t>
  </si>
  <si>
    <t>56001005701</t>
  </si>
  <si>
    <t>საოფისე ფართი, ხარაგაული, სოლომონ მეფის ქუჩა 43, ფართ. 70 კვ. მ, საკადასტრო კოდი 36.01.33.166</t>
  </si>
  <si>
    <t>თხოვება</t>
  </si>
  <si>
    <t>პერიოდი 01.04.2019 - 31.12.2021 წ.წ.</t>
  </si>
  <si>
    <t>ელენე</t>
  </si>
  <si>
    <t>ჯავახაძე</t>
  </si>
  <si>
    <t>01018002147</t>
  </si>
  <si>
    <t>პოლიტსაბჭოს თავმჯდომარის მრჩეველი</t>
  </si>
  <si>
    <t>მანონი</t>
  </si>
  <si>
    <t>ურუშაძე</t>
  </si>
  <si>
    <t>კადრ. და საქმისწარმ. სამს. მთავარი სპეციალისტი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</si>
  <si>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</si>
  <si>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</si>
  <si>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</si>
  <si>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</si>
  <si>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200078888</t>
  </si>
  <si>
    <t>იჯარა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</si>
  <si>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</si>
  <si>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</si>
  <si>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</si>
  <si>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</si>
  <si>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</si>
  <si>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ორხევი, მუხაძის კორ. 11, სართ. 1, ბ. 2</t>
  </si>
  <si>
    <t>01.19.17.011.002.01.002</t>
  </si>
  <si>
    <t>01.07.2018 - 30.06.2019</t>
  </si>
  <si>
    <t>14001008499</t>
  </si>
  <si>
    <t>გიორგი დავითური</t>
  </si>
  <si>
    <t>თბილისი, ვაზისუბანი 1-ლი მ/რ N 15-ის მიმდებარედ</t>
  </si>
  <si>
    <t>01.17.07.021.013</t>
  </si>
  <si>
    <t>01.02.2019 - 31.12.2019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</si>
  <si>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</si>
  <si>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</si>
  <si>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</si>
  <si>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</si>
  <si>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</si>
  <si>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</si>
  <si>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</si>
  <si>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</si>
  <si>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05.12.2018 - 31.12.2019</t>
  </si>
  <si>
    <t>208147423</t>
  </si>
  <si>
    <t>შპს "განთიადი"</t>
  </si>
  <si>
    <t>თბილისი, ლიბანის ქ. 10 კორ. 2 ბ. 29</t>
  </si>
  <si>
    <t>01.11.03.008.003.01.029</t>
  </si>
  <si>
    <t>01004004483</t>
  </si>
  <si>
    <t xml:space="preserve">ი/მ ანგელინა ბადალაშვილი </t>
  </si>
  <si>
    <t>თბილისი, თემქის დასახლება კვარტალი X კორპუსი 36ა</t>
  </si>
  <si>
    <t xml:space="preserve">01.12.02.017.014.01.048 </t>
  </si>
  <si>
    <t>ელისო მახარობლიძის</t>
  </si>
  <si>
    <t>თბილისი, გორგასლის ქ. 55</t>
  </si>
  <si>
    <t>01.18.06.002.007.01.500</t>
  </si>
  <si>
    <t>04.12.2018 - 03.11.2020</t>
  </si>
  <si>
    <t>ია კიკუაშვილი</t>
  </si>
  <si>
    <t>თბილისი, ვარკეთილი-3, მე-4 მ/რ კორ. 419-ის მიმდებარედ</t>
  </si>
  <si>
    <t>01.19.39.002.030</t>
  </si>
  <si>
    <t>01027061897</t>
  </si>
  <si>
    <t>იამზე ტარტარაშვილი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</si>
  <si>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</si>
  <si>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</si>
  <si>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</si>
  <si>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</si>
  <si>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</si>
  <si>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</si>
  <si>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</si>
  <si>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</si>
  <si>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ხულო, მ. აბაშიძის 14</t>
  </si>
  <si>
    <t>23.11.01.117.01.501</t>
  </si>
  <si>
    <t>01.02.2019 - 30.06.2019</t>
  </si>
  <si>
    <t>61009006080</t>
  </si>
  <si>
    <t>გია ქედელიძე</t>
  </si>
  <si>
    <t>ქუთაისი, თამარ მეფის ქ. 44</t>
  </si>
  <si>
    <t>03.03.04.032.01.502</t>
  </si>
  <si>
    <t>09.11.2018 - 31.12.2019</t>
  </si>
  <si>
    <t>60001124127</t>
  </si>
  <si>
    <t>გურამ ნუცუბიძე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</si>
  <si>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</si>
  <si>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</si>
  <si>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</si>
  <si>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</si>
  <si>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</si>
  <si>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</si>
  <si>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</si>
  <si>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10.08.2017 - 05.08.2019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</si>
  <si>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</si>
  <si>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</si>
  <si>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</si>
  <si>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</si>
  <si>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</si>
  <si>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238769025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</si>
  <si>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</si>
  <si>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</si>
  <si>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</si>
  <si>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</si>
  <si>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</si>
  <si>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წყალტუბო, ილია ჭავჭავაძის 10 ბ. 15</t>
  </si>
  <si>
    <t>29.08.07.010.01.015</t>
  </si>
  <si>
    <t>04.03.2019 - 31.12.2019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</si>
  <si>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</si>
  <si>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</si>
  <si>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</si>
  <si>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</si>
  <si>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01.04.2019 - 31.12.2021</t>
  </si>
  <si>
    <t>ზუგდიდი, მეუნარგიას ქ. 12</t>
  </si>
  <si>
    <t>43.31.55.521</t>
  </si>
  <si>
    <t>07.04.2016 - 25.03.2020</t>
  </si>
  <si>
    <t>01027007262</t>
  </si>
  <si>
    <t>ი/მ ნუგზარ მეგნეიშვილი</t>
  </si>
  <si>
    <t>ზუგდიდი, მეუნარგიას ქ. 25</t>
  </si>
  <si>
    <t>43.31.55.087.01</t>
  </si>
  <si>
    <t>25.02.2019 - 25.05.2019</t>
  </si>
  <si>
    <t>19001003131</t>
  </si>
  <si>
    <t>მურმან მირცხულავა</t>
  </si>
  <si>
    <t>მარტვილი, თავისუფლების 10</t>
  </si>
  <si>
    <t>41.09.04.094.01.508</t>
  </si>
  <si>
    <t>25.08.2014 - 25.08.2019</t>
  </si>
  <si>
    <t>235447343</t>
  </si>
  <si>
    <t>მუნიციპალიტეტი, გამგეობა</t>
  </si>
  <si>
    <t>ოზურგეთი, დოლიძის ქ. №13</t>
  </si>
  <si>
    <t>26.26.01.078</t>
  </si>
  <si>
    <t>15.11.2018 - 14.10.2019</t>
  </si>
  <si>
    <t>01011021338</t>
  </si>
  <si>
    <t>დავით მჟავანაძე</t>
  </si>
  <si>
    <t>კასპი, კოსტავას ქ. 10</t>
  </si>
  <si>
    <t>68.10.02.039.01.502</t>
  </si>
  <si>
    <t>18.01.2019 - 17.12.2019</t>
  </si>
  <si>
    <t>01030030249</t>
  </si>
  <si>
    <t>გიორგი ქურდაძე</t>
  </si>
  <si>
    <t>გორი, გარსევანიშვილის ქ. 1</t>
  </si>
  <si>
    <t>66.45.18.089.02.502</t>
  </si>
  <si>
    <t>01.01.2019 - 30.06.2019</t>
  </si>
  <si>
    <t>59001049345</t>
  </si>
  <si>
    <t>თამარ ცერაძე</t>
  </si>
  <si>
    <t>მარნეული, რუსთაველის ქ. 39</t>
  </si>
  <si>
    <t>83.02.08.670.01.009</t>
  </si>
  <si>
    <t>16.01.2019 - 15.06.2019</t>
  </si>
  <si>
    <t>სურაია ჰასანოვა</t>
  </si>
  <si>
    <t>რუსთავი, კოსტრავას გამზ 22</t>
  </si>
  <si>
    <t>01.01.2019 - 31.12.2020</t>
  </si>
  <si>
    <t>35001045369</t>
  </si>
  <si>
    <t>ი/მ პაპუნა პაპავა</t>
  </si>
  <si>
    <t>ახალქალაქი, თამარ მეფის ქ. 56</t>
  </si>
  <si>
    <t>63.18.32.159</t>
  </si>
  <si>
    <t>15.01.2019 - 14.12.2019</t>
  </si>
  <si>
    <t>07001005442</t>
  </si>
  <si>
    <t>ი/მ გეორგი მხჩიან</t>
  </si>
  <si>
    <t>მცხეთა, მამულაშვილის ქ. 2</t>
  </si>
  <si>
    <t>72.07.04.581</t>
  </si>
  <si>
    <t>03.11.2018 - 02.09.2019</t>
  </si>
  <si>
    <t>01001028817</t>
  </si>
  <si>
    <t>მარიამ ლომაშვილი</t>
  </si>
  <si>
    <t>მცხეთა, ს. მუხრანი</t>
  </si>
  <si>
    <t>72.09.17.201</t>
  </si>
  <si>
    <t>01.03.2019 - 31.12.2019</t>
  </si>
  <si>
    <t>01015002668</t>
  </si>
  <si>
    <t>ი/მ სვეტლანა ოსეფაიშვილი</t>
  </si>
  <si>
    <t>გურჯაანი, თავისუფლების ქ. 26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</si>
  <si>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</si>
  <si>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</si>
  <si>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</si>
  <si>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</si>
  <si>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ლაგოდეხი, ჭავჭავაძის ქ. N2</t>
  </si>
  <si>
    <t>54.01.55.098</t>
  </si>
  <si>
    <t>06.02.2019 - 31.12.2019</t>
  </si>
  <si>
    <t>25001049879, 01008003272</t>
  </si>
  <si>
    <t>ნინო მამაცაშვილი</t>
  </si>
  <si>
    <t>საგარეჯო, დავით აღმაშენებლის ქ. 10</t>
  </si>
  <si>
    <t>55.12.00.384.01.012</t>
  </si>
  <si>
    <t>20.02.2019 - 31.12.2019</t>
  </si>
  <si>
    <t>36001000355</t>
  </si>
  <si>
    <t>თეა გოგიტაშვილი</t>
  </si>
  <si>
    <t>თელავი, ნადიკვარის ქ. 8</t>
  </si>
  <si>
    <t>53.20.42.614</t>
  </si>
  <si>
    <t>01.01.2019 - 31.12.2019</t>
  </si>
  <si>
    <t>29001003960</t>
  </si>
  <si>
    <t>ი/მ როზმარ გალდავა</t>
  </si>
  <si>
    <t>ავტომანქანა</t>
  </si>
  <si>
    <t xml:space="preserve">TOYOTA </t>
  </si>
  <si>
    <t xml:space="preserve"> HILUX 2.5 TD</t>
  </si>
  <si>
    <t>UNM001</t>
  </si>
  <si>
    <t>CAMRY</t>
  </si>
  <si>
    <t>UNM005</t>
  </si>
  <si>
    <t>HIACE</t>
  </si>
  <si>
    <t>ILI455</t>
  </si>
  <si>
    <t xml:space="preserve">KIA </t>
  </si>
  <si>
    <t>CERATO</t>
  </si>
  <si>
    <t>MNM100</t>
  </si>
  <si>
    <t>PICANTO</t>
  </si>
  <si>
    <t>SPORTAGE</t>
  </si>
  <si>
    <t>BBU254</t>
  </si>
  <si>
    <t>MAN</t>
  </si>
  <si>
    <t>10.163</t>
  </si>
  <si>
    <t>LLC349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</si>
  <si>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</si>
  <si>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</si>
  <si>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</si>
  <si>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</si>
  <si>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</si>
  <si>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</si>
  <si>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</si>
  <si>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</si>
  <si>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</si>
  <si>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</si>
  <si>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C 320</t>
  </si>
  <si>
    <t>VVA527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</si>
  <si>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</si>
  <si>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</si>
  <si>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</si>
  <si>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</si>
  <si>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</si>
  <si>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</si>
  <si>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20.05.2017 წ.</t>
  </si>
  <si>
    <t>შპს "დეიზი"</t>
  </si>
  <si>
    <t>ბანერები</t>
  </si>
  <si>
    <t>17.04.2017/ 31.12.2017</t>
  </si>
  <si>
    <t>შპს "ტორი პლიუსი"</t>
  </si>
  <si>
    <t>ბუკლეტები, დუპლეტი, ტრიპლეტი, სტიკერები</t>
  </si>
  <si>
    <t>17.03.2019 წ.</t>
  </si>
  <si>
    <t>შპს "ლენი და კომპანი"</t>
  </si>
  <si>
    <t>404860673</t>
  </si>
  <si>
    <t>სცენა და პოდიუმის მოწყობა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</si>
  <si>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</si>
  <si>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</si>
  <si>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</si>
  <si>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</si>
  <si>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</si>
  <si>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</si>
  <si>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</si>
  <si>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01.11.2018 წ.</t>
  </si>
  <si>
    <t>შპს "ასპ-გრუპი"</t>
  </si>
  <si>
    <t>406217721</t>
  </si>
  <si>
    <t>ავტოტექმომსახურება</t>
  </si>
  <si>
    <t>18.02.2019 წ.</t>
  </si>
  <si>
    <t>სს "ჰიუნდაი ავტო საქართველო"</t>
  </si>
  <si>
    <t>204478948</t>
  </si>
  <si>
    <t>შპს "ლუკა'</t>
  </si>
  <si>
    <t>200216006</t>
  </si>
  <si>
    <t>11.01.2013 წ.</t>
  </si>
  <si>
    <t>შპს "თეგეტა მოტორსი"</t>
  </si>
  <si>
    <t>19.09.2017 წ.</t>
  </si>
  <si>
    <t>ფ/პ გიორგი ერაძე</t>
  </si>
  <si>
    <t>60001022124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</si>
  <si>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</si>
  <si>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</si>
  <si>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</si>
  <si>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</si>
  <si>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</si>
  <si>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</si>
  <si>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</si>
  <si>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</si>
  <si>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</si>
  <si>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</si>
  <si>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</si>
  <si>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შპს "ლიტერა"</t>
  </si>
  <si>
    <t>204987933</t>
  </si>
  <si>
    <t>ა/მანქანის იჯარა</t>
  </si>
  <si>
    <t>შპს „მარკშეიდერი“</t>
  </si>
  <si>
    <t>228926062</t>
  </si>
  <si>
    <t>აიატ სულეიმანოვი</t>
  </si>
  <si>
    <t>28001033208</t>
  </si>
  <si>
    <t>16.12.2009 წ.</t>
  </si>
  <si>
    <t>ქობულეთი, მუნიციპალიტეტი, გამგეობა (საკრებულო)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</si>
  <si>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</si>
  <si>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</si>
  <si>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</si>
  <si>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</si>
  <si>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</si>
  <si>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</si>
  <si>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"სამაუწყებლო კომპანია "რუსთავი 2"</t>
  </si>
  <si>
    <t>211352016</t>
  </si>
  <si>
    <t>14.03.2019 წ.</t>
  </si>
  <si>
    <t>შპს "საქართველოს ფოსტა"</t>
  </si>
  <si>
    <t>203836233</t>
  </si>
  <si>
    <t>საფოსტო-საკურიერო მომსახურება</t>
  </si>
  <si>
    <t>24.03.2019 წ.</t>
  </si>
  <si>
    <t>ფ/პ ლალი კერესელიძე</t>
  </si>
  <si>
    <t>01024011170</t>
  </si>
  <si>
    <t>სინქრონული თარგმანი</t>
  </si>
  <si>
    <t>13.03.2019 წ.</t>
  </si>
  <si>
    <t>შპს "ინოვატორი"</t>
  </si>
  <si>
    <t>205102280</t>
  </si>
  <si>
    <t>კამერის შეკეთება აღდგენა</t>
  </si>
  <si>
    <t>01.01.2018 წ.</t>
  </si>
  <si>
    <t>შპს "მბს"</t>
  </si>
  <si>
    <t>203838277</t>
  </si>
  <si>
    <t>გარე მყარი დისკი</t>
  </si>
  <si>
    <t>22.02.2017 წ.</t>
  </si>
  <si>
    <t>შპს "ტერმინალ ვესტ თრეიდინგი"</t>
  </si>
  <si>
    <t>406119178</t>
  </si>
  <si>
    <t>სამეურნეო საქონელი</t>
  </si>
  <si>
    <t>10.02.2015 წ.</t>
  </si>
  <si>
    <t>ი/მ მიხეილ შამოიანი</t>
  </si>
  <si>
    <t>01027023320</t>
  </si>
  <si>
    <t>ჰიგიენური საშუალებები</t>
  </si>
  <si>
    <t>07.03.2019 წ.</t>
  </si>
  <si>
    <t>შპს "რედბილდი"</t>
  </si>
  <si>
    <t>420425622</t>
  </si>
  <si>
    <t>სამშენებლო მასალები</t>
  </si>
  <si>
    <t>17.02.2017 წ.</t>
  </si>
  <si>
    <t>შპს "ოფისლაინი"</t>
  </si>
  <si>
    <t>400170934</t>
  </si>
  <si>
    <t>საკანცელარიო საქონელი</t>
  </si>
  <si>
    <t>01.02.2019 წ.</t>
  </si>
  <si>
    <t>ი/მ ანგელინა ბადალაშვილი (ლაშა წამალაშვილი)</t>
  </si>
  <si>
    <t>04.12.2018 წ,</t>
  </si>
  <si>
    <t>ია კიკუაშვილი (პაატა კიკუაშვილი)</t>
  </si>
  <si>
    <t>01008018331 (01008038301)</t>
  </si>
  <si>
    <t>04.03.2019 წ.</t>
  </si>
  <si>
    <t>01.01.2019 წ.</t>
  </si>
  <si>
    <t>03.11.2018 წ.</t>
  </si>
  <si>
    <t>ი/მ როზმარი გალდავა</t>
  </si>
  <si>
    <t>ჯარიმის გადახდა (ფორმა N4)</t>
  </si>
  <si>
    <t>1.2.15.3</t>
  </si>
  <si>
    <t>ავტომანქანის პარკინგის (ფორმა N4)</t>
  </si>
  <si>
    <t>საერთაშორისო ორგანიზაციაში წევრობის (ფორმა N4)</t>
  </si>
  <si>
    <t>პარტიის სარეგისტრაციო მონაცემებში ცვლილების (ფორმა N4)</t>
  </si>
  <si>
    <t>არასწორად ჩარიცხული თანხის დაბრუნება (ფორმა N4)</t>
  </si>
  <si>
    <t>ლიბერთი</t>
  </si>
  <si>
    <t>GE03LB0123113007326003</t>
  </si>
  <si>
    <t>12/20/2005</t>
  </si>
  <si>
    <t>მოქმედი</t>
  </si>
  <si>
    <t>თბილისი, გლდანის მას.1-ლი მ/რ კორ. 23-ის მიმდებარედ</t>
  </si>
  <si>
    <t>01.11.12.007.021</t>
  </si>
  <si>
    <t>01.04.2019 - 31.08.2018</t>
  </si>
  <si>
    <t>01001029320</t>
  </si>
  <si>
    <t>ი/მ ლია კვიწინაძე</t>
  </si>
  <si>
    <t>ზესტაფონი, დავით აღმაშენებლის ქ. 27</t>
  </si>
  <si>
    <t>32.10.37.166.01.518</t>
  </si>
  <si>
    <t>01.04.2019 - 31.12.2019</t>
  </si>
  <si>
    <t>18001004846</t>
  </si>
  <si>
    <t>რუბენ ჩინჩალაძე</t>
  </si>
  <si>
    <t>KEK758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</si>
</sst>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  <numFmt numFmtId="170" formatCode="_(* #,##0.00_);_(* \(#,##0.00\);_(* &quot;-&quot;??_);_(@_)"/>
    <numFmt numFmtId="171" formatCode="#,##0.0"/>
  </numFmts>
  <fonts count="40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Sylfaen"/>
      <family val="1"/>
      <charset val="204"/>
    </font>
    <font>
      <b/>
      <sz val="10"/>
      <color indexed="8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30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170" fontId="14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3" fillId="0" borderId="0" xfId="0" applyFont="1" applyBorder="1" applyProtection="1"/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41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5" borderId="0" xfId="1" applyFont="1" applyFill="1" applyBorder="1" applyAlignment="1" applyProtection="1">
      <alignment horizontal="center" vertical="center"/>
    </xf>
    <xf numFmtId="169" fontId="18" fillId="0" borderId="0" xfId="1" applyNumberFormat="1" applyFont="1" applyFill="1" applyBorder="1" applyAlignment="1" applyProtection="1">
      <alignment vertical="center"/>
    </xf>
    <xf numFmtId="169" fontId="18" fillId="0" borderId="0" xfId="1" applyNumberFormat="1" applyFont="1" applyFill="1" applyBorder="1" applyAlignment="1" applyProtection="1">
      <alignment horizontal="right" vertical="center"/>
    </xf>
    <xf numFmtId="0" fontId="36" fillId="0" borderId="42" xfId="1" applyFont="1" applyFill="1" applyBorder="1" applyAlignment="1" applyProtection="1">
      <alignment horizontal="left" vertical="center"/>
    </xf>
    <xf numFmtId="0" fontId="20" fillId="0" borderId="0" xfId="9" applyFont="1" applyFill="1" applyBorder="1" applyAlignment="1" applyProtection="1">
      <alignment vertical="center"/>
      <protection locked="0"/>
    </xf>
    <xf numFmtId="0" fontId="22" fillId="0" borderId="0" xfId="9" applyFont="1" applyFill="1" applyBorder="1" applyAlignment="1" applyProtection="1">
      <alignment horizontal="right" vertical="center"/>
      <protection locked="0"/>
    </xf>
    <xf numFmtId="167" fontId="20" fillId="0" borderId="0" xfId="9" applyNumberFormat="1" applyFont="1" applyFill="1" applyBorder="1" applyAlignment="1" applyProtection="1">
      <alignment vertical="center"/>
      <protection locked="0"/>
    </xf>
    <xf numFmtId="0" fontId="36" fillId="0" borderId="0" xfId="0" applyFont="1" applyFill="1" applyBorder="1" applyProtection="1"/>
    <xf numFmtId="0" fontId="36" fillId="2" borderId="0" xfId="0" applyFont="1" applyFill="1" applyBorder="1" applyProtection="1"/>
    <xf numFmtId="0" fontId="36" fillId="0" borderId="1" xfId="1" applyFont="1" applyFill="1" applyBorder="1" applyAlignment="1" applyProtection="1">
      <alignment horizontal="left" vertical="center" wrapText="1" indent="1"/>
    </xf>
    <xf numFmtId="14" fontId="20" fillId="0" borderId="1" xfId="15" applyNumberFormat="1" applyFont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horizontal="right"/>
      <protection locked="0"/>
    </xf>
    <xf numFmtId="4" fontId="18" fillId="0" borderId="1" xfId="2" applyNumberFormat="1" applyFont="1" applyFill="1" applyBorder="1" applyAlignment="1" applyProtection="1">
      <alignment horizontal="right"/>
      <protection locked="0"/>
    </xf>
    <xf numFmtId="3" fontId="18" fillId="0" borderId="1" xfId="2" applyNumberFormat="1" applyFont="1" applyFill="1" applyBorder="1" applyAlignment="1" applyProtection="1">
      <alignment horizontal="right" vertical="center"/>
      <protection locked="0"/>
    </xf>
    <xf numFmtId="4" fontId="23" fillId="0" borderId="0" xfId="1" applyNumberFormat="1" applyFont="1" applyAlignment="1" applyProtection="1">
      <alignment horizontal="center" vertical="center"/>
      <protection locked="0"/>
    </xf>
    <xf numFmtId="3" fontId="24" fillId="0" borderId="0" xfId="1" applyNumberFormat="1" applyFont="1" applyAlignment="1" applyProtection="1">
      <alignment horizontal="center" vertical="center" wrapText="1"/>
      <protection locked="0"/>
    </xf>
    <xf numFmtId="1" fontId="25" fillId="0" borderId="9" xfId="2" applyNumberFormat="1" applyFont="1" applyFill="1" applyBorder="1" applyAlignment="1" applyProtection="1">
      <alignment horizontal="left" vertical="top" wrapText="1"/>
      <protection locked="0"/>
    </xf>
    <xf numFmtId="0" fontId="25" fillId="0" borderId="6" xfId="2" applyFont="1" applyFill="1" applyBorder="1" applyAlignment="1" applyProtection="1">
      <alignment horizontal="right" wrapText="1" indent="1"/>
      <protection locked="0"/>
    </xf>
    <xf numFmtId="2" fontId="37" fillId="0" borderId="27" xfId="2" applyNumberFormat="1" applyFont="1" applyFill="1" applyBorder="1" applyAlignment="1" applyProtection="1">
      <alignment horizontal="right" wrapText="1" indent="1"/>
    </xf>
    <xf numFmtId="0" fontId="17" fillId="5" borderId="0" xfId="2" applyFont="1" applyFill="1" applyProtection="1"/>
    <xf numFmtId="0" fontId="14" fillId="5" borderId="0" xfId="2" applyFill="1" applyProtection="1"/>
    <xf numFmtId="0" fontId="14" fillId="5" borderId="0" xfId="2" applyFill="1" applyProtection="1">
      <protection locked="0"/>
    </xf>
    <xf numFmtId="0" fontId="14" fillId="0" borderId="0" xfId="2" applyProtection="1">
      <protection locked="0"/>
    </xf>
    <xf numFmtId="0" fontId="18" fillId="5" borderId="0" xfId="2" applyFont="1" applyFill="1" applyProtection="1">
      <protection locked="0"/>
    </xf>
    <xf numFmtId="0" fontId="18" fillId="5" borderId="0" xfId="2" applyFont="1" applyFill="1" applyProtection="1"/>
    <xf numFmtId="0" fontId="18" fillId="5" borderId="0" xfId="2" applyFont="1" applyFill="1" applyBorder="1" applyProtection="1"/>
    <xf numFmtId="0" fontId="18" fillId="5" borderId="0" xfId="2" applyFont="1" applyFill="1" applyAlignment="1" applyProtection="1">
      <alignment horizontal="center" vertical="center"/>
    </xf>
    <xf numFmtId="0" fontId="18" fillId="0" borderId="0" xfId="2" applyFont="1" applyProtection="1">
      <protection locked="0"/>
    </xf>
    <xf numFmtId="0" fontId="23" fillId="0" borderId="0" xfId="2" applyFont="1" applyFill="1" applyBorder="1" applyAlignment="1" applyProtection="1">
      <alignment horizontal="left"/>
    </xf>
    <xf numFmtId="0" fontId="18" fillId="0" borderId="0" xfId="2" applyFont="1" applyFill="1" applyBorder="1" applyProtection="1"/>
    <xf numFmtId="0" fontId="18" fillId="0" borderId="0" xfId="2" applyFont="1" applyFill="1" applyProtection="1"/>
    <xf numFmtId="0" fontId="18" fillId="0" borderId="0" xfId="2" applyFont="1" applyFill="1" applyAlignment="1" applyProtection="1">
      <alignment horizontal="center" vertical="center"/>
    </xf>
    <xf numFmtId="0" fontId="12" fillId="5" borderId="0" xfId="2" applyFont="1" applyFill="1" applyProtection="1"/>
    <xf numFmtId="0" fontId="20" fillId="5" borderId="1" xfId="15" applyFont="1" applyFill="1" applyBorder="1" applyAlignment="1" applyProtection="1">
      <alignment vertical="center" wrapText="1"/>
    </xf>
    <xf numFmtId="0" fontId="20" fillId="5" borderId="1" xfId="15" applyFont="1" applyFill="1" applyBorder="1" applyAlignment="1" applyProtection="1">
      <alignment horizontal="center" vertical="center" wrapText="1"/>
    </xf>
    <xf numFmtId="0" fontId="21" fillId="5" borderId="0" xfId="15" applyFont="1" applyFill="1" applyProtection="1">
      <protection locked="0"/>
    </xf>
    <xf numFmtId="0" fontId="22" fillId="5" borderId="4" xfId="15" applyFont="1" applyFill="1" applyBorder="1" applyAlignment="1" applyProtection="1">
      <alignment horizontal="center" vertical="center" wrapText="1"/>
    </xf>
    <xf numFmtId="0" fontId="22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</xf>
    <xf numFmtId="0" fontId="20" fillId="0" borderId="0" xfId="15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horizont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4" fillId="0" borderId="0" xfId="2"/>
    <xf numFmtId="0" fontId="18" fillId="0" borderId="3" xfId="2" applyFont="1" applyBorder="1" applyProtection="1">
      <protection locked="0"/>
    </xf>
    <xf numFmtId="0" fontId="14" fillId="0" borderId="3" xfId="2" applyBorder="1"/>
    <xf numFmtId="0" fontId="23" fillId="0" borderId="0" xfId="2" applyFont="1" applyProtection="1">
      <protection locked="0"/>
    </xf>
    <xf numFmtId="0" fontId="18" fillId="0" borderId="0" xfId="2" applyFont="1" applyBorder="1" applyProtection="1">
      <protection locked="0"/>
    </xf>
    <xf numFmtId="0" fontId="14" fillId="0" borderId="0" xfId="2" applyBorder="1"/>
    <xf numFmtId="0" fontId="17" fillId="0" borderId="0" xfId="2" applyFont="1"/>
    <xf numFmtId="0" fontId="18" fillId="0" borderId="0" xfId="2" applyFont="1" applyAlignment="1" applyProtection="1">
      <alignment horizontal="right"/>
      <protection locked="0"/>
    </xf>
    <xf numFmtId="0" fontId="18" fillId="0" borderId="1" xfId="0" applyFont="1" applyFill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3" fontId="18" fillId="0" borderId="0" xfId="0" applyNumberFormat="1" applyFont="1" applyProtection="1">
      <protection locked="0"/>
    </xf>
    <xf numFmtId="4" fontId="18" fillId="0" borderId="0" xfId="0" applyNumberFormat="1" applyFont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/>
    </xf>
    <xf numFmtId="0" fontId="39" fillId="0" borderId="1" xfId="1" applyFont="1" applyFill="1" applyBorder="1" applyAlignment="1" applyProtection="1">
      <alignment horizontal="left" vertical="center" wrapText="1"/>
    </xf>
    <xf numFmtId="1" fontId="26" fillId="5" borderId="7" xfId="2" applyNumberFormat="1" applyFont="1" applyFill="1" applyBorder="1" applyAlignment="1" applyProtection="1">
      <alignment horizontal="center" vertical="top" wrapText="1"/>
      <protection locked="0"/>
    </xf>
    <xf numFmtId="171" fontId="18" fillId="2" borderId="0" xfId="0" applyNumberFormat="1" applyFont="1" applyFill="1" applyProtection="1">
      <protection locked="0"/>
    </xf>
    <xf numFmtId="169" fontId="20" fillId="0" borderId="2" xfId="296" applyNumberFormat="1" applyFont="1" applyBorder="1" applyAlignment="1" applyProtection="1">
      <alignment wrapText="1"/>
      <protection locked="0"/>
    </xf>
    <xf numFmtId="49" fontId="20" fillId="0" borderId="2" xfId="296" applyNumberFormat="1" applyFont="1" applyBorder="1" applyAlignment="1" applyProtection="1">
      <alignment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5" borderId="1" xfId="15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</cellXfs>
  <cellStyles count="330">
    <cellStyle name="Comma 2" xfId="16"/>
    <cellStyle name="Normal" xfId="0" builtinId="0"/>
    <cellStyle name="Normal 10" xfId="17"/>
    <cellStyle name="Normal 11" xfId="18"/>
    <cellStyle name="Normal 12" xfId="19"/>
    <cellStyle name="Normal 13" xfId="20"/>
    <cellStyle name="Normal 13 10" xfId="21"/>
    <cellStyle name="Normal 13 11" xfId="22"/>
    <cellStyle name="Normal 13 2" xfId="23"/>
    <cellStyle name="Normal 13 3" xfId="24"/>
    <cellStyle name="Normal 13 4" xfId="25"/>
    <cellStyle name="Normal 13 5" xfId="26"/>
    <cellStyle name="Normal 13 6" xfId="27"/>
    <cellStyle name="Normal 13 7" xfId="28"/>
    <cellStyle name="Normal 13 8" xfId="29"/>
    <cellStyle name="Normal 13 9" xfId="30"/>
    <cellStyle name="Normal 14" xfId="31"/>
    <cellStyle name="Normal 14 10" xfId="32"/>
    <cellStyle name="Normal 14 10 2" xfId="33"/>
    <cellStyle name="Normal 14 10 2 2" xfId="34"/>
    <cellStyle name="Normal 14 10 3" xfId="35"/>
    <cellStyle name="Normal 14 10 3 2" xfId="36"/>
    <cellStyle name="Normal 14 10 4" xfId="37"/>
    <cellStyle name="Normal 14 10 4 2" xfId="38"/>
    <cellStyle name="Normal 14 10 5" xfId="39"/>
    <cellStyle name="Normal 14 10 5 2" xfId="40"/>
    <cellStyle name="Normal 14 10 6" xfId="41"/>
    <cellStyle name="Normal 14 11" xfId="42"/>
    <cellStyle name="Normal 14 11 2" xfId="43"/>
    <cellStyle name="Normal 14 11 2 2" xfId="44"/>
    <cellStyle name="Normal 14 11 3" xfId="45"/>
    <cellStyle name="Normal 14 11 3 2" xfId="46"/>
    <cellStyle name="Normal 14 11 4" xfId="47"/>
    <cellStyle name="Normal 14 11 4 2" xfId="48"/>
    <cellStyle name="Normal 14 11 5" xfId="49"/>
    <cellStyle name="Normal 14 11 5 2" xfId="50"/>
    <cellStyle name="Normal 14 11 6" xfId="51"/>
    <cellStyle name="Normal 14 12" xfId="52"/>
    <cellStyle name="Normal 14 2" xfId="53"/>
    <cellStyle name="Normal 14 3" xfId="54"/>
    <cellStyle name="Normal 14 3 2" xfId="55"/>
    <cellStyle name="Normal 14 3 2 2" xfId="56"/>
    <cellStyle name="Normal 14 3 3" xfId="57"/>
    <cellStyle name="Normal 14 3 3 2" xfId="58"/>
    <cellStyle name="Normal 14 3 4" xfId="59"/>
    <cellStyle name="Normal 14 3 4 2" xfId="60"/>
    <cellStyle name="Normal 14 3 5" xfId="61"/>
    <cellStyle name="Normal 14 3 5 2" xfId="62"/>
    <cellStyle name="Normal 14 3 6" xfId="63"/>
    <cellStyle name="Normal 14 4" xfId="64"/>
    <cellStyle name="Normal 14 4 2" xfId="65"/>
    <cellStyle name="Normal 14 4 2 2" xfId="66"/>
    <cellStyle name="Normal 14 4 3" xfId="67"/>
    <cellStyle name="Normal 14 4 3 2" xfId="68"/>
    <cellStyle name="Normal 14 4 4" xfId="69"/>
    <cellStyle name="Normal 14 4 4 2" xfId="70"/>
    <cellStyle name="Normal 14 4 5" xfId="71"/>
    <cellStyle name="Normal 14 4 5 2" xfId="72"/>
    <cellStyle name="Normal 14 4 6" xfId="73"/>
    <cellStyle name="Normal 14 5" xfId="74"/>
    <cellStyle name="Normal 14 5 2" xfId="75"/>
    <cellStyle name="Normal 14 5 2 2" xfId="76"/>
    <cellStyle name="Normal 14 5 3" xfId="77"/>
    <cellStyle name="Normal 14 5 3 2" xfId="78"/>
    <cellStyle name="Normal 14 5 4" xfId="79"/>
    <cellStyle name="Normal 14 5 4 2" xfId="80"/>
    <cellStyle name="Normal 14 5 5" xfId="81"/>
    <cellStyle name="Normal 14 5 5 2" xfId="82"/>
    <cellStyle name="Normal 14 5 6" xfId="83"/>
    <cellStyle name="Normal 14 6" xfId="84"/>
    <cellStyle name="Normal 14 6 2" xfId="85"/>
    <cellStyle name="Normal 14 6 2 2" xfId="86"/>
    <cellStyle name="Normal 14 6 3" xfId="87"/>
    <cellStyle name="Normal 14 6 3 2" xfId="88"/>
    <cellStyle name="Normal 14 6 4" xfId="89"/>
    <cellStyle name="Normal 14 6 4 2" xfId="90"/>
    <cellStyle name="Normal 14 6 5" xfId="91"/>
    <cellStyle name="Normal 14 6 5 2" xfId="92"/>
    <cellStyle name="Normal 14 6 6" xfId="93"/>
    <cellStyle name="Normal 14 7" xfId="94"/>
    <cellStyle name="Normal 14 7 2" xfId="95"/>
    <cellStyle name="Normal 14 7 2 2" xfId="96"/>
    <cellStyle name="Normal 14 7 3" xfId="97"/>
    <cellStyle name="Normal 14 7 3 2" xfId="98"/>
    <cellStyle name="Normal 14 7 4" xfId="99"/>
    <cellStyle name="Normal 14 7 4 2" xfId="100"/>
    <cellStyle name="Normal 14 7 5" xfId="101"/>
    <cellStyle name="Normal 14 7 5 2" xfId="102"/>
    <cellStyle name="Normal 14 7 6" xfId="103"/>
    <cellStyle name="Normal 14 8" xfId="104"/>
    <cellStyle name="Normal 14 8 2" xfId="105"/>
    <cellStyle name="Normal 14 8 2 2" xfId="106"/>
    <cellStyle name="Normal 14 8 3" xfId="107"/>
    <cellStyle name="Normal 14 8 3 2" xfId="108"/>
    <cellStyle name="Normal 14 8 4" xfId="109"/>
    <cellStyle name="Normal 14 8 4 2" xfId="110"/>
    <cellStyle name="Normal 14 8 5" xfId="111"/>
    <cellStyle name="Normal 14 8 5 2" xfId="112"/>
    <cellStyle name="Normal 14 8 6" xfId="113"/>
    <cellStyle name="Normal 14 9" xfId="114"/>
    <cellStyle name="Normal 14 9 2" xfId="115"/>
    <cellStyle name="Normal 14 9 2 2" xfId="116"/>
    <cellStyle name="Normal 14 9 3" xfId="117"/>
    <cellStyle name="Normal 14 9 3 2" xfId="118"/>
    <cellStyle name="Normal 14 9 4" xfId="119"/>
    <cellStyle name="Normal 14 9 4 2" xfId="120"/>
    <cellStyle name="Normal 14 9 5" xfId="121"/>
    <cellStyle name="Normal 14 9 5 2" xfId="122"/>
    <cellStyle name="Normal 14 9 6" xfId="123"/>
    <cellStyle name="Normal 15" xfId="124"/>
    <cellStyle name="Normal 15 10" xfId="125"/>
    <cellStyle name="Normal 15 2" xfId="126"/>
    <cellStyle name="Normal 15 3" xfId="127"/>
    <cellStyle name="Normal 15 4" xfId="128"/>
    <cellStyle name="Normal 15 5" xfId="129"/>
    <cellStyle name="Normal 15 6" xfId="130"/>
    <cellStyle name="Normal 15 7" xfId="131"/>
    <cellStyle name="Normal 15 8" xfId="132"/>
    <cellStyle name="Normal 15 9" xfId="133"/>
    <cellStyle name="Normal 16" xfId="134"/>
    <cellStyle name="Normal 17" xfId="135"/>
    <cellStyle name="Normal 18" xfId="136"/>
    <cellStyle name="Normal 19" xfId="137"/>
    <cellStyle name="Normal 19 2" xfId="138"/>
    <cellStyle name="Normal 19 2 2" xfId="139"/>
    <cellStyle name="Normal 2" xfId="2"/>
    <cellStyle name="Normal 2 10" xfId="140"/>
    <cellStyle name="Normal 2 11" xfId="141"/>
    <cellStyle name="Normal 2 12" xfId="142"/>
    <cellStyle name="Normal 2 13" xfId="143"/>
    <cellStyle name="Normal 2 14" xfId="144"/>
    <cellStyle name="Normal 2 15" xfId="145"/>
    <cellStyle name="Normal 2 16" xfId="146"/>
    <cellStyle name="Normal 2 17" xfId="147"/>
    <cellStyle name="Normal 2 2" xfId="148"/>
    <cellStyle name="Normal 2 3" xfId="149"/>
    <cellStyle name="Normal 2 4" xfId="150"/>
    <cellStyle name="Normal 2 5" xfId="151"/>
    <cellStyle name="Normal 2 6" xfId="152"/>
    <cellStyle name="Normal 2 7" xfId="153"/>
    <cellStyle name="Normal 2 8" xfId="154"/>
    <cellStyle name="Normal 2 9" xfId="155"/>
    <cellStyle name="Normal 2_ფორმა N5" xfId="156"/>
    <cellStyle name="Normal 20" xfId="157"/>
    <cellStyle name="Normal 21" xfId="158"/>
    <cellStyle name="Normal 21 2" xfId="159"/>
    <cellStyle name="Normal 22" xfId="160"/>
    <cellStyle name="Normal 23" xfId="161"/>
    <cellStyle name="Normal 24" xfId="162"/>
    <cellStyle name="Normal 25" xfId="163"/>
    <cellStyle name="Normal 26" xfId="164"/>
    <cellStyle name="Normal 27" xfId="165"/>
    <cellStyle name="Normal 28" xfId="166"/>
    <cellStyle name="Normal 29" xfId="167"/>
    <cellStyle name="Normal 3" xfId="3"/>
    <cellStyle name="Normal 30" xfId="168"/>
    <cellStyle name="Normal 31" xfId="169"/>
    <cellStyle name="Normal 32" xfId="170"/>
    <cellStyle name="Normal 33" xfId="171"/>
    <cellStyle name="Normal 4" xfId="4"/>
    <cellStyle name="Normal 4 10" xfId="172"/>
    <cellStyle name="Normal 4 10 2" xfId="173"/>
    <cellStyle name="Normal 4 11" xfId="174"/>
    <cellStyle name="Normal 4 12" xfId="175"/>
    <cellStyle name="Normal 4 13" xfId="176"/>
    <cellStyle name="Normal 4 14" xfId="177"/>
    <cellStyle name="Normal 4 15" xfId="178"/>
    <cellStyle name="Normal 4 16" xfId="179"/>
    <cellStyle name="Normal 4 17" xfId="180"/>
    <cellStyle name="Normal 4 18" xfId="181"/>
    <cellStyle name="Normal 4 19" xfId="182"/>
    <cellStyle name="Normal 4 2" xfId="15"/>
    <cellStyle name="Normal 4 2 2" xfId="183"/>
    <cellStyle name="Normal 4 2 2 2" xfId="184"/>
    <cellStyle name="Normal 4 2 2 3" xfId="185"/>
    <cellStyle name="Normal 4 2 2 4" xfId="186"/>
    <cellStyle name="Normal 4 2 2 5" xfId="187"/>
    <cellStyle name="Normal 4 2 2_ფორმა N5" xfId="188"/>
    <cellStyle name="Normal 4 2 3" xfId="189"/>
    <cellStyle name="Normal 4 2 4" xfId="190"/>
    <cellStyle name="Normal 4 2 5" xfId="191"/>
    <cellStyle name="Normal 4 2 6" xfId="192"/>
    <cellStyle name="Normal 4 2 7" xfId="193"/>
    <cellStyle name="Normal 4 2 8" xfId="194"/>
    <cellStyle name="Normal 4 2_ფორმა N5" xfId="195"/>
    <cellStyle name="Normal 4 20" xfId="196"/>
    <cellStyle name="Normal 4 21" xfId="197"/>
    <cellStyle name="Normal 4 22" xfId="198"/>
    <cellStyle name="Normal 4 23" xfId="199"/>
    <cellStyle name="Normal 4 24" xfId="200"/>
    <cellStyle name="Normal 4 25" xfId="201"/>
    <cellStyle name="Normal 4 26" xfId="202"/>
    <cellStyle name="Normal 4 3" xfId="203"/>
    <cellStyle name="Normal 4 3 2" xfId="204"/>
    <cellStyle name="Normal 4 3 3" xfId="205"/>
    <cellStyle name="Normal 4 3 4" xfId="206"/>
    <cellStyle name="Normal 4 3_ფორმა N5" xfId="207"/>
    <cellStyle name="Normal 4 4" xfId="208"/>
    <cellStyle name="Normal 4 4 2" xfId="209"/>
    <cellStyle name="Normal 4 4 2 2" xfId="210"/>
    <cellStyle name="Normal 4 4 2 3" xfId="211"/>
    <cellStyle name="Normal 4 4 2 4" xfId="212"/>
    <cellStyle name="Normal 4 4 2 5" xfId="213"/>
    <cellStyle name="Normal 4 4 2_ფორმა N5" xfId="214"/>
    <cellStyle name="Normal 4 4 3" xfId="215"/>
    <cellStyle name="Normal 4 4 4" xfId="216"/>
    <cellStyle name="Normal 4 4 5" xfId="217"/>
    <cellStyle name="Normal 4 4 6" xfId="218"/>
    <cellStyle name="Normal 4 4_ფორმა N5" xfId="219"/>
    <cellStyle name="Normal 4 5" xfId="220"/>
    <cellStyle name="Normal 4 5 2" xfId="221"/>
    <cellStyle name="Normal 4 5 3" xfId="222"/>
    <cellStyle name="Normal 4 5 4" xfId="223"/>
    <cellStyle name="Normal 4 5_ფორმა N5" xfId="224"/>
    <cellStyle name="Normal 4 6" xfId="225"/>
    <cellStyle name="Normal 4 7" xfId="226"/>
    <cellStyle name="Normal 4 8" xfId="227"/>
    <cellStyle name="Normal 4 9" xfId="228"/>
    <cellStyle name="Normal 4 9 2" xfId="229"/>
    <cellStyle name="Normal 4 9_ფორმა N5" xfId="230"/>
    <cellStyle name="Normal 4_ფორმა N 8.1" xfId="231"/>
    <cellStyle name="Normal 5" xfId="5"/>
    <cellStyle name="Normal 5 10" xfId="232"/>
    <cellStyle name="Normal 5 11" xfId="233"/>
    <cellStyle name="Normal 5 12" xfId="234"/>
    <cellStyle name="Normal 5 13" xfId="235"/>
    <cellStyle name="Normal 5 14" xfId="236"/>
    <cellStyle name="Normal 5 15" xfId="237"/>
    <cellStyle name="Normal 5 16" xfId="238"/>
    <cellStyle name="Normal 5 17" xfId="239"/>
    <cellStyle name="Normal 5 18" xfId="240"/>
    <cellStyle name="Normal 5 19" xfId="241"/>
    <cellStyle name="Normal 5 2" xfId="6"/>
    <cellStyle name="Normal 5 2 10" xfId="242"/>
    <cellStyle name="Normal 5 2 11" xfId="243"/>
    <cellStyle name="Normal 5 2 12" xfId="244"/>
    <cellStyle name="Normal 5 2 13" xfId="245"/>
    <cellStyle name="Normal 5 2 14" xfId="246"/>
    <cellStyle name="Normal 5 2 15" xfId="247"/>
    <cellStyle name="Normal 5 2 16" xfId="248"/>
    <cellStyle name="Normal 5 2 17" xfId="249"/>
    <cellStyle name="Normal 5 2 18" xfId="250"/>
    <cellStyle name="Normal 5 2 19" xfId="251"/>
    <cellStyle name="Normal 5 2 2" xfId="7"/>
    <cellStyle name="Normal 5 2 2 10" xfId="252"/>
    <cellStyle name="Normal 5 2 2 11" xfId="253"/>
    <cellStyle name="Normal 5 2 2 12" xfId="254"/>
    <cellStyle name="Normal 5 2 2 13" xfId="255"/>
    <cellStyle name="Normal 5 2 2 14" xfId="256"/>
    <cellStyle name="Normal 5 2 2 15" xfId="257"/>
    <cellStyle name="Normal 5 2 2 16" xfId="258"/>
    <cellStyle name="Normal 5 2 2 17" xfId="259"/>
    <cellStyle name="Normal 5 2 2 18" xfId="260"/>
    <cellStyle name="Normal 5 2 2 19" xfId="261"/>
    <cellStyle name="Normal 5 2 2 2" xfId="14"/>
    <cellStyle name="Normal 5 2 2 2 2" xfId="262"/>
    <cellStyle name="Normal 5 2 2 20" xfId="263"/>
    <cellStyle name="Normal 5 2 2 3" xfId="264"/>
    <cellStyle name="Normal 5 2 2 4" xfId="265"/>
    <cellStyle name="Normal 5 2 2 5" xfId="266"/>
    <cellStyle name="Normal 5 2 2 6" xfId="267"/>
    <cellStyle name="Normal 5 2 2 7" xfId="268"/>
    <cellStyle name="Normal 5 2 2 8" xfId="269"/>
    <cellStyle name="Normal 5 2 2 9" xfId="270"/>
    <cellStyle name="Normal 5 2 2_ფორმა N5" xfId="271"/>
    <cellStyle name="Normal 5 2 20" xfId="272"/>
    <cellStyle name="Normal 5 2 21" xfId="273"/>
    <cellStyle name="Normal 5 2 22" xfId="274"/>
    <cellStyle name="Normal 5 2 3" xfId="8"/>
    <cellStyle name="Normal 5 2 3 2" xfId="11"/>
    <cellStyle name="Normal 5 2 3 2 2" xfId="275"/>
    <cellStyle name="Normal 5 2 3 3" xfId="276"/>
    <cellStyle name="Normal 5 2 3 4" xfId="277"/>
    <cellStyle name="Normal 5 2 3 5" xfId="278"/>
    <cellStyle name="Normal 5 2 3_ფორმა N5" xfId="279"/>
    <cellStyle name="Normal 5 2 4" xfId="280"/>
    <cellStyle name="Normal 5 2 5" xfId="281"/>
    <cellStyle name="Normal 5 2 6" xfId="282"/>
    <cellStyle name="Normal 5 2 7" xfId="283"/>
    <cellStyle name="Normal 5 2 8" xfId="284"/>
    <cellStyle name="Normal 5 2 9" xfId="285"/>
    <cellStyle name="Normal 5 2_ფორმა N 8.1" xfId="286"/>
    <cellStyle name="Normal 5 20" xfId="287"/>
    <cellStyle name="Normal 5 21" xfId="288"/>
    <cellStyle name="Normal 5 22" xfId="289"/>
    <cellStyle name="Normal 5 23" xfId="290"/>
    <cellStyle name="Normal 5 24" xfId="291"/>
    <cellStyle name="Normal 5 25" xfId="292"/>
    <cellStyle name="Normal 5 26" xfId="293"/>
    <cellStyle name="Normal 5 3" xfId="9"/>
    <cellStyle name="Normal 5 3 2" xfId="10"/>
    <cellStyle name="Normal 5 3 2 2" xfId="294"/>
    <cellStyle name="Normal 5 3 2 2 2" xfId="295"/>
    <cellStyle name="Normal 5 3 3" xfId="296"/>
    <cellStyle name="Normal 5 3 3 2" xfId="297"/>
    <cellStyle name="Normal 5 3 4" xfId="298"/>
    <cellStyle name="Normal 5 3 5" xfId="299"/>
    <cellStyle name="Normal 5 3_ფორმა N5" xfId="300"/>
    <cellStyle name="Normal 5 4" xfId="301"/>
    <cellStyle name="Normal 5 4 2" xfId="302"/>
    <cellStyle name="Normal 5 4 3" xfId="303"/>
    <cellStyle name="Normal 5 4 4" xfId="304"/>
    <cellStyle name="Normal 5 4_ფორმა N5" xfId="305"/>
    <cellStyle name="Normal 5 5" xfId="306"/>
    <cellStyle name="Normal 5 6" xfId="307"/>
    <cellStyle name="Normal 5 7" xfId="308"/>
    <cellStyle name="Normal 5 8" xfId="309"/>
    <cellStyle name="Normal 5 9" xfId="310"/>
    <cellStyle name="Normal 5_ფორმა N 8.1" xfId="311"/>
    <cellStyle name="Normal 6" xfId="12"/>
    <cellStyle name="Normal 6 2" xfId="312"/>
    <cellStyle name="Normal 6 3" xfId="313"/>
    <cellStyle name="Normal 6 4" xfId="314"/>
    <cellStyle name="Normal 6 5" xfId="315"/>
    <cellStyle name="Normal 6 6" xfId="316"/>
    <cellStyle name="Normal 6 7" xfId="317"/>
    <cellStyle name="Normal 7" xfId="13"/>
    <cellStyle name="Normal 7 2" xfId="318"/>
    <cellStyle name="Normal 7 3" xfId="319"/>
    <cellStyle name="Normal 7 4" xfId="320"/>
    <cellStyle name="Normal 7 5" xfId="321"/>
    <cellStyle name="Normal 8" xfId="322"/>
    <cellStyle name="Normal 8 2" xfId="323"/>
    <cellStyle name="Normal 8 3" xfId="324"/>
    <cellStyle name="Normal 8 4" xfId="325"/>
    <cellStyle name="Normal 8 5" xfId="326"/>
    <cellStyle name="Normal 8 6" xfId="327"/>
    <cellStyle name="Normal 9" xfId="328"/>
    <cellStyle name="Normal 9 2" xfId="32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%20Compi/Desktop/UNM%202018%20Anual/cliuri_deklaraciis_formebi%20_01.01.-%20%20%2031.12.2017%20UN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%20Compi/Desktop/UNM%202018%20Anual/cliuri_deklaraciis_formebi-01.01.-31.12.2018-UNM%20-&#4306;&#4304;&#4307;&#4304;&#4321;&#4304;&#4306;&#4310;&#4304;&#4309;&#4316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 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„ერთიანი ნაციონალური მოძრაობა“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="80" zoomScaleNormal="80" zoomScaleSheetLayoutView="80" workbookViewId="0">
      <selection activeCell="H12" sqref="H12"/>
    </sheetView>
  </sheetViews>
  <sheetFormatPr defaultRowHeight="15" x14ac:dyDescent="0.2"/>
  <cols>
    <col min="1" max="1" width="6.28515625" style="244" bestFit="1" customWidth="1"/>
    <col min="2" max="2" width="13.140625" style="244" customWidth="1"/>
    <col min="3" max="3" width="17.85546875" style="244" customWidth="1"/>
    <col min="4" max="4" width="15.140625" style="244" customWidth="1"/>
    <col min="5" max="5" width="24.5703125" style="244" customWidth="1"/>
    <col min="6" max="8" width="19.140625" style="245" customWidth="1"/>
    <col min="9" max="11" width="20.42578125" style="244" customWidth="1"/>
    <col min="12" max="12" width="21.85546875" style="244" customWidth="1"/>
    <col min="13" max="16384" width="9.140625" style="244"/>
  </cols>
  <sheetData>
    <row r="1" spans="1:12" s="255" customFormat="1" x14ac:dyDescent="0.2">
      <c r="A1" s="320" t="s">
        <v>289</v>
      </c>
      <c r="B1" s="309"/>
      <c r="C1" s="309"/>
      <c r="D1" s="309"/>
      <c r="E1" s="310"/>
      <c r="F1" s="304"/>
      <c r="G1" s="310"/>
      <c r="H1" s="319"/>
      <c r="I1" s="309"/>
      <c r="J1" s="310"/>
      <c r="K1" s="310"/>
      <c r="L1" s="318" t="s">
        <v>97</v>
      </c>
    </row>
    <row r="2" spans="1:12" s="255" customFormat="1" x14ac:dyDescent="0.2">
      <c r="A2" s="317" t="s">
        <v>128</v>
      </c>
      <c r="B2" s="309"/>
      <c r="C2" s="309"/>
      <c r="D2" s="309"/>
      <c r="E2" s="310"/>
      <c r="F2" s="304"/>
      <c r="G2" s="310"/>
      <c r="H2" s="316"/>
      <c r="I2" s="309"/>
      <c r="J2" s="310"/>
      <c r="K2" s="310"/>
      <c r="L2" s="376" t="s">
        <v>478</v>
      </c>
    </row>
    <row r="3" spans="1:12" s="255" customFormat="1" x14ac:dyDescent="0.2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55" customFormat="1" x14ac:dyDescent="0.2">
      <c r="A4" s="341" t="s">
        <v>257</v>
      </c>
      <c r="B4" s="304"/>
      <c r="C4" s="304"/>
      <c r="D4" s="349"/>
      <c r="E4" s="350"/>
      <c r="F4" s="311"/>
      <c r="G4" s="310"/>
      <c r="H4" s="351"/>
      <c r="I4" s="350"/>
      <c r="J4" s="309"/>
      <c r="K4" s="310"/>
      <c r="L4" s="308"/>
    </row>
    <row r="5" spans="1:12" s="255" customFormat="1" ht="15.75" thickBot="1" x14ac:dyDescent="0.25">
      <c r="A5" s="407" t="s">
        <v>477</v>
      </c>
      <c r="B5" s="408"/>
      <c r="C5" s="409"/>
      <c r="D5" s="410"/>
      <c r="E5" s="310"/>
      <c r="F5" s="311"/>
      <c r="G5" s="311"/>
      <c r="H5" s="311"/>
      <c r="I5" s="310"/>
      <c r="J5" s="309"/>
      <c r="K5" s="309"/>
      <c r="L5" s="308"/>
    </row>
    <row r="6" spans="1:12" ht="15.75" thickBot="1" x14ac:dyDescent="0.25">
      <c r="A6" s="307"/>
      <c r="B6" s="306"/>
      <c r="C6" s="305"/>
      <c r="D6" s="305"/>
      <c r="E6" s="305"/>
      <c r="F6" s="304"/>
      <c r="G6" s="304"/>
      <c r="H6" s="304"/>
      <c r="I6" s="471" t="s">
        <v>405</v>
      </c>
      <c r="J6" s="472"/>
      <c r="K6" s="473"/>
      <c r="L6" s="303"/>
    </row>
    <row r="7" spans="1:12" s="291" customFormat="1" ht="51.75" thickBot="1" x14ac:dyDescent="0.25">
      <c r="A7" s="302" t="s">
        <v>64</v>
      </c>
      <c r="B7" s="301" t="s">
        <v>129</v>
      </c>
      <c r="C7" s="301" t="s">
        <v>404</v>
      </c>
      <c r="D7" s="300" t="s">
        <v>263</v>
      </c>
      <c r="E7" s="299" t="s">
        <v>403</v>
      </c>
      <c r="F7" s="298" t="s">
        <v>402</v>
      </c>
      <c r="G7" s="297" t="s">
        <v>216</v>
      </c>
      <c r="H7" s="296" t="s">
        <v>213</v>
      </c>
      <c r="I7" s="295" t="s">
        <v>401</v>
      </c>
      <c r="J7" s="294" t="s">
        <v>260</v>
      </c>
      <c r="K7" s="293" t="s">
        <v>217</v>
      </c>
      <c r="L7" s="292" t="s">
        <v>218</v>
      </c>
    </row>
    <row r="8" spans="1:12" s="285" customFormat="1" ht="15.75" thickBot="1" x14ac:dyDescent="0.25">
      <c r="A8" s="289">
        <v>1</v>
      </c>
      <c r="B8" s="288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25.5" x14ac:dyDescent="0.2">
      <c r="A9" s="284">
        <v>1</v>
      </c>
      <c r="B9" s="275" t="s">
        <v>479</v>
      </c>
      <c r="C9" s="274" t="s">
        <v>480</v>
      </c>
      <c r="D9" s="283">
        <v>1000</v>
      </c>
      <c r="E9" s="282" t="s">
        <v>481</v>
      </c>
      <c r="F9" s="271" t="s">
        <v>482</v>
      </c>
      <c r="G9" s="281" t="s">
        <v>483</v>
      </c>
      <c r="H9" s="281" t="s">
        <v>484</v>
      </c>
      <c r="I9" s="280"/>
      <c r="J9" s="279"/>
      <c r="K9" s="278"/>
      <c r="L9" s="277"/>
    </row>
    <row r="10" spans="1:12" ht="25.5" x14ac:dyDescent="0.2">
      <c r="A10" s="276">
        <v>2</v>
      </c>
      <c r="B10" s="275" t="s">
        <v>479</v>
      </c>
      <c r="C10" s="274" t="s">
        <v>480</v>
      </c>
      <c r="D10" s="273">
        <v>1000</v>
      </c>
      <c r="E10" s="272" t="s">
        <v>485</v>
      </c>
      <c r="F10" s="271" t="s">
        <v>486</v>
      </c>
      <c r="G10" s="271" t="s">
        <v>487</v>
      </c>
      <c r="H10" s="271" t="s">
        <v>484</v>
      </c>
      <c r="I10" s="270"/>
      <c r="J10" s="269"/>
      <c r="K10" s="268"/>
      <c r="L10" s="267"/>
    </row>
    <row r="11" spans="1:12" ht="25.5" x14ac:dyDescent="0.2">
      <c r="A11" s="276">
        <v>3</v>
      </c>
      <c r="B11" s="275" t="s">
        <v>479</v>
      </c>
      <c r="C11" s="274" t="s">
        <v>480</v>
      </c>
      <c r="D11" s="273">
        <v>1500</v>
      </c>
      <c r="E11" s="272" t="s">
        <v>488</v>
      </c>
      <c r="F11" s="311" t="s">
        <v>489</v>
      </c>
      <c r="G11" s="271" t="s">
        <v>490</v>
      </c>
      <c r="H11" s="271" t="s">
        <v>484</v>
      </c>
      <c r="I11" s="270"/>
      <c r="J11" s="269"/>
      <c r="K11" s="268"/>
      <c r="L11" s="267"/>
    </row>
    <row r="12" spans="1:12" ht="25.5" x14ac:dyDescent="0.2">
      <c r="A12" s="276">
        <v>4</v>
      </c>
      <c r="B12" s="275" t="s">
        <v>479</v>
      </c>
      <c r="C12" s="274" t="s">
        <v>480</v>
      </c>
      <c r="D12" s="273">
        <v>1500</v>
      </c>
      <c r="E12" s="272" t="s">
        <v>491</v>
      </c>
      <c r="F12" s="271" t="s">
        <v>492</v>
      </c>
      <c r="G12" s="271" t="s">
        <v>493</v>
      </c>
      <c r="H12" s="271" t="s">
        <v>484</v>
      </c>
      <c r="I12" s="270"/>
      <c r="J12" s="269"/>
      <c r="K12" s="268"/>
      <c r="L12" s="267"/>
    </row>
    <row r="13" spans="1:12" ht="25.5" x14ac:dyDescent="0.2">
      <c r="A13" s="276">
        <v>5</v>
      </c>
      <c r="B13" s="275" t="s">
        <v>479</v>
      </c>
      <c r="C13" s="274" t="s">
        <v>480</v>
      </c>
      <c r="D13" s="273">
        <v>2500</v>
      </c>
      <c r="E13" s="272" t="s">
        <v>494</v>
      </c>
      <c r="F13" s="271" t="s">
        <v>495</v>
      </c>
      <c r="G13" s="271" t="s">
        <v>496</v>
      </c>
      <c r="H13" s="271" t="s">
        <v>484</v>
      </c>
      <c r="I13" s="270"/>
      <c r="J13" s="269"/>
      <c r="K13" s="268"/>
      <c r="L13" s="267"/>
    </row>
    <row r="14" spans="1:12" ht="25.5" x14ac:dyDescent="0.2">
      <c r="A14" s="276">
        <v>6</v>
      </c>
      <c r="B14" s="275" t="s">
        <v>479</v>
      </c>
      <c r="C14" s="274" t="s">
        <v>480</v>
      </c>
      <c r="D14" s="273">
        <v>1000</v>
      </c>
      <c r="E14" s="272" t="s">
        <v>497</v>
      </c>
      <c r="F14" s="271" t="s">
        <v>498</v>
      </c>
      <c r="G14" s="271" t="s">
        <v>499</v>
      </c>
      <c r="H14" s="271" t="s">
        <v>484</v>
      </c>
      <c r="I14" s="270"/>
      <c r="J14" s="269"/>
      <c r="K14" s="268"/>
      <c r="L14" s="267"/>
    </row>
    <row r="15" spans="1:12" ht="25.5" x14ac:dyDescent="0.2">
      <c r="A15" s="276">
        <v>7</v>
      </c>
      <c r="B15" s="275" t="s">
        <v>479</v>
      </c>
      <c r="C15" s="274" t="s">
        <v>480</v>
      </c>
      <c r="D15" s="273">
        <v>2500</v>
      </c>
      <c r="E15" s="272" t="s">
        <v>500</v>
      </c>
      <c r="F15" s="271" t="s">
        <v>501</v>
      </c>
      <c r="G15" s="271" t="s">
        <v>502</v>
      </c>
      <c r="H15" s="271" t="s">
        <v>484</v>
      </c>
      <c r="I15" s="270"/>
      <c r="J15" s="269"/>
      <c r="K15" s="268"/>
      <c r="L15" s="267"/>
    </row>
    <row r="16" spans="1:12" ht="25.5" x14ac:dyDescent="0.2">
      <c r="A16" s="276">
        <v>8</v>
      </c>
      <c r="B16" s="275" t="s">
        <v>503</v>
      </c>
      <c r="C16" s="274" t="s">
        <v>480</v>
      </c>
      <c r="D16" s="273">
        <v>100</v>
      </c>
      <c r="E16" s="272" t="s">
        <v>504</v>
      </c>
      <c r="F16" s="271" t="s">
        <v>505</v>
      </c>
      <c r="G16" s="271" t="s">
        <v>506</v>
      </c>
      <c r="H16" s="271" t="s">
        <v>507</v>
      </c>
      <c r="I16" s="270"/>
      <c r="J16" s="269"/>
      <c r="K16" s="268"/>
      <c r="L16" s="267"/>
    </row>
    <row r="17" spans="1:12" ht="25.5" x14ac:dyDescent="0.2">
      <c r="A17" s="276">
        <v>9</v>
      </c>
      <c r="B17" s="275" t="s">
        <v>503</v>
      </c>
      <c r="C17" s="274" t="s">
        <v>480</v>
      </c>
      <c r="D17" s="273">
        <v>500</v>
      </c>
      <c r="E17" s="272" t="s">
        <v>508</v>
      </c>
      <c r="F17" s="271" t="s">
        <v>509</v>
      </c>
      <c r="G17" s="271" t="s">
        <v>510</v>
      </c>
      <c r="H17" s="271" t="s">
        <v>484</v>
      </c>
      <c r="I17" s="270"/>
      <c r="J17" s="269"/>
      <c r="K17" s="268"/>
      <c r="L17" s="267"/>
    </row>
    <row r="18" spans="1:12" ht="25.5" x14ac:dyDescent="0.2">
      <c r="A18" s="276">
        <v>10</v>
      </c>
      <c r="B18" s="275" t="s">
        <v>511</v>
      </c>
      <c r="C18" s="274" t="s">
        <v>480</v>
      </c>
      <c r="D18" s="273">
        <v>1000</v>
      </c>
      <c r="E18" s="272" t="s">
        <v>512</v>
      </c>
      <c r="F18" s="271" t="s">
        <v>513</v>
      </c>
      <c r="G18" s="271" t="s">
        <v>514</v>
      </c>
      <c r="H18" s="271" t="s">
        <v>484</v>
      </c>
      <c r="I18" s="270"/>
      <c r="J18" s="269"/>
      <c r="K18" s="268"/>
      <c r="L18" s="267"/>
    </row>
    <row r="19" spans="1:12" ht="25.5" x14ac:dyDescent="0.2">
      <c r="A19" s="276">
        <v>11</v>
      </c>
      <c r="B19" s="275" t="s">
        <v>511</v>
      </c>
      <c r="C19" s="274" t="s">
        <v>480</v>
      </c>
      <c r="D19" s="273">
        <v>2000</v>
      </c>
      <c r="E19" s="272" t="s">
        <v>515</v>
      </c>
      <c r="F19" s="271" t="s">
        <v>516</v>
      </c>
      <c r="G19" s="271" t="s">
        <v>517</v>
      </c>
      <c r="H19" s="271" t="s">
        <v>484</v>
      </c>
      <c r="I19" s="270"/>
      <c r="J19" s="269"/>
      <c r="K19" s="268"/>
      <c r="L19" s="267"/>
    </row>
    <row r="20" spans="1:12" ht="63.75" x14ac:dyDescent="0.2">
      <c r="A20" s="276">
        <v>12</v>
      </c>
      <c r="B20" s="275" t="s">
        <v>518</v>
      </c>
      <c r="C20" s="274" t="s">
        <v>519</v>
      </c>
      <c r="D20" s="273">
        <v>6963</v>
      </c>
      <c r="E20" s="272" t="s">
        <v>520</v>
      </c>
      <c r="F20" s="271" t="s">
        <v>521</v>
      </c>
      <c r="G20" s="271"/>
      <c r="H20" s="271"/>
      <c r="I20" s="270" t="s">
        <v>522</v>
      </c>
      <c r="J20" s="269" t="s">
        <v>523</v>
      </c>
      <c r="K20" s="468" t="s">
        <v>524</v>
      </c>
      <c r="L20" s="267"/>
    </row>
    <row r="21" spans="1:12" ht="15.75" thickBot="1" x14ac:dyDescent="0.25">
      <c r="A21" s="266" t="s">
        <v>259</v>
      </c>
      <c r="B21" s="265"/>
      <c r="C21" s="264"/>
      <c r="D21" s="263"/>
      <c r="E21" s="262"/>
      <c r="F21" s="261"/>
      <c r="G21" s="261"/>
      <c r="H21" s="261"/>
      <c r="I21" s="260"/>
      <c r="J21" s="259"/>
      <c r="K21" s="258"/>
      <c r="L21" s="257"/>
    </row>
    <row r="22" spans="1:12" x14ac:dyDescent="0.2">
      <c r="A22" s="247"/>
      <c r="B22" s="248"/>
      <c r="C22" s="247"/>
      <c r="D22" s="248"/>
      <c r="E22" s="247"/>
      <c r="F22" s="248"/>
      <c r="G22" s="247"/>
      <c r="H22" s="248"/>
      <c r="I22" s="247"/>
      <c r="J22" s="248"/>
      <c r="K22" s="247"/>
      <c r="L22" s="248"/>
    </row>
    <row r="23" spans="1:12" x14ac:dyDescent="0.2">
      <c r="A23" s="247"/>
      <c r="B23" s="254"/>
      <c r="C23" s="247"/>
      <c r="D23" s="254"/>
      <c r="E23" s="247"/>
      <c r="F23" s="254"/>
      <c r="G23" s="247"/>
      <c r="H23" s="254"/>
      <c r="I23" s="247"/>
      <c r="J23" s="254"/>
      <c r="K23" s="247"/>
      <c r="L23" s="254"/>
    </row>
    <row r="24" spans="1:12" s="255" customFormat="1" x14ac:dyDescent="0.2">
      <c r="A24" s="470" t="s">
        <v>375</v>
      </c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0"/>
    </row>
    <row r="25" spans="1:12" s="256" customFormat="1" ht="12.75" x14ac:dyDescent="0.2">
      <c r="A25" s="470" t="s">
        <v>400</v>
      </c>
      <c r="B25" s="470"/>
      <c r="C25" s="470"/>
      <c r="D25" s="470"/>
      <c r="E25" s="470"/>
      <c r="F25" s="470"/>
      <c r="G25" s="470"/>
      <c r="H25" s="470"/>
      <c r="I25" s="470"/>
      <c r="J25" s="470"/>
      <c r="K25" s="470"/>
      <c r="L25" s="470"/>
    </row>
    <row r="26" spans="1:12" s="256" customFormat="1" ht="12.75" x14ac:dyDescent="0.2">
      <c r="A26" s="470"/>
      <c r="B26" s="470"/>
      <c r="C26" s="470"/>
      <c r="D26" s="470"/>
      <c r="E26" s="470"/>
      <c r="F26" s="470"/>
      <c r="G26" s="470"/>
      <c r="H26" s="470"/>
      <c r="I26" s="470"/>
      <c r="J26" s="470"/>
      <c r="K26" s="470"/>
      <c r="L26" s="470"/>
    </row>
    <row r="27" spans="1:12" s="255" customFormat="1" x14ac:dyDescent="0.2">
      <c r="A27" s="470" t="s">
        <v>399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</row>
    <row r="28" spans="1:12" s="255" customFormat="1" x14ac:dyDescent="0.2">
      <c r="A28" s="470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</row>
    <row r="29" spans="1:12" s="255" customFormat="1" x14ac:dyDescent="0.2">
      <c r="A29" s="470" t="s">
        <v>398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2" s="255" customFormat="1" x14ac:dyDescent="0.2">
      <c r="A30" s="247"/>
      <c r="B30" s="248"/>
      <c r="C30" s="247"/>
      <c r="D30" s="248"/>
      <c r="E30" s="247"/>
      <c r="F30" s="248"/>
      <c r="G30" s="247"/>
      <c r="H30" s="248"/>
      <c r="I30" s="247"/>
      <c r="J30" s="248"/>
      <c r="K30" s="247"/>
      <c r="L30" s="248"/>
    </row>
    <row r="31" spans="1:12" s="255" customFormat="1" x14ac:dyDescent="0.2">
      <c r="A31" s="247"/>
      <c r="B31" s="254"/>
      <c r="C31" s="247"/>
      <c r="D31" s="254"/>
      <c r="E31" s="247"/>
      <c r="F31" s="254"/>
      <c r="G31" s="247"/>
      <c r="H31" s="254"/>
      <c r="I31" s="247"/>
      <c r="J31" s="254"/>
      <c r="K31" s="247"/>
      <c r="L31" s="254"/>
    </row>
    <row r="32" spans="1:12" s="255" customFormat="1" x14ac:dyDescent="0.2">
      <c r="A32" s="247"/>
      <c r="B32" s="248"/>
      <c r="C32" s="247"/>
      <c r="D32" s="248"/>
      <c r="E32" s="247"/>
      <c r="F32" s="248"/>
      <c r="G32" s="247"/>
      <c r="H32" s="248"/>
      <c r="I32" s="247"/>
      <c r="J32" s="248"/>
      <c r="K32" s="247"/>
      <c r="L32" s="248"/>
    </row>
    <row r="33" spans="1:12" x14ac:dyDescent="0.2">
      <c r="A33" s="247"/>
      <c r="B33" s="254"/>
      <c r="C33" s="247"/>
      <c r="D33" s="254"/>
      <c r="E33" s="247"/>
      <c r="F33" s="254"/>
      <c r="G33" s="247"/>
      <c r="H33" s="254"/>
      <c r="I33" s="247"/>
      <c r="J33" s="254"/>
      <c r="K33" s="247"/>
      <c r="L33" s="254"/>
    </row>
    <row r="34" spans="1:12" s="249" customFormat="1" x14ac:dyDescent="0.2">
      <c r="A34" s="476" t="s">
        <v>96</v>
      </c>
      <c r="B34" s="476"/>
      <c r="C34" s="248"/>
      <c r="D34" s="247"/>
      <c r="E34" s="248"/>
      <c r="F34" s="248"/>
      <c r="G34" s="247"/>
      <c r="H34" s="248"/>
      <c r="I34" s="248"/>
      <c r="J34" s="247"/>
      <c r="K34" s="248"/>
      <c r="L34" s="247"/>
    </row>
    <row r="35" spans="1:12" s="249" customFormat="1" x14ac:dyDescent="0.2">
      <c r="A35" s="248"/>
      <c r="B35" s="247"/>
      <c r="C35" s="252"/>
      <c r="D35" s="253"/>
      <c r="E35" s="252"/>
      <c r="F35" s="248"/>
      <c r="G35" s="247"/>
      <c r="H35" s="251"/>
      <c r="I35" s="248"/>
      <c r="J35" s="247"/>
      <c r="K35" s="248"/>
      <c r="L35" s="247"/>
    </row>
    <row r="36" spans="1:12" s="249" customFormat="1" ht="15" customHeight="1" x14ac:dyDescent="0.2">
      <c r="A36" s="248"/>
      <c r="B36" s="247"/>
      <c r="C36" s="469" t="s">
        <v>251</v>
      </c>
      <c r="D36" s="469"/>
      <c r="E36" s="469"/>
      <c r="F36" s="248"/>
      <c r="G36" s="247"/>
      <c r="H36" s="474" t="s">
        <v>397</v>
      </c>
      <c r="I36" s="250"/>
      <c r="J36" s="247"/>
      <c r="K36" s="248"/>
      <c r="L36" s="247"/>
    </row>
    <row r="37" spans="1:12" s="249" customFormat="1" x14ac:dyDescent="0.2">
      <c r="A37" s="248"/>
      <c r="B37" s="247"/>
      <c r="C37" s="248"/>
      <c r="D37" s="247"/>
      <c r="E37" s="248"/>
      <c r="F37" s="248"/>
      <c r="G37" s="247"/>
      <c r="H37" s="475"/>
      <c r="I37" s="250"/>
      <c r="J37" s="247"/>
      <c r="K37" s="248"/>
      <c r="L37" s="247"/>
    </row>
    <row r="38" spans="1:12" s="246" customFormat="1" x14ac:dyDescent="0.2">
      <c r="A38" s="248"/>
      <c r="B38" s="247"/>
      <c r="C38" s="469" t="s">
        <v>127</v>
      </c>
      <c r="D38" s="469"/>
      <c r="E38" s="469"/>
      <c r="F38" s="248"/>
      <c r="G38" s="247"/>
      <c r="H38" s="248"/>
      <c r="I38" s="248"/>
      <c r="J38" s="247"/>
      <c r="K38" s="248"/>
      <c r="L38" s="247"/>
    </row>
    <row r="39" spans="1:12" s="246" customFormat="1" x14ac:dyDescent="0.2">
      <c r="E39" s="244"/>
    </row>
    <row r="40" spans="1:12" s="246" customFormat="1" x14ac:dyDescent="0.2">
      <c r="E40" s="244"/>
    </row>
    <row r="41" spans="1:12" s="246" customFormat="1" x14ac:dyDescent="0.2">
      <c r="E41" s="244"/>
    </row>
    <row r="42" spans="1:12" s="246" customFormat="1" x14ac:dyDescent="0.2">
      <c r="E42" s="244"/>
    </row>
    <row r="43" spans="1:12" s="246" customFormat="1" x14ac:dyDescent="0.2"/>
  </sheetData>
  <mergeCells count="9">
    <mergeCell ref="C38:E38"/>
    <mergeCell ref="A25:L26"/>
    <mergeCell ref="A27:L28"/>
    <mergeCell ref="A29:L29"/>
    <mergeCell ref="I6:K6"/>
    <mergeCell ref="H36:H37"/>
    <mergeCell ref="A34:B34"/>
    <mergeCell ref="A24:L24"/>
    <mergeCell ref="C36:E3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1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J23" sqref="J23"/>
    </sheetView>
  </sheetViews>
  <sheetFormatPr defaultRowHeight="12.75" x14ac:dyDescent="0.2"/>
  <cols>
    <col min="1" max="1" width="5.42578125" style="169" customWidth="1"/>
    <col min="2" max="2" width="20" style="169" customWidth="1"/>
    <col min="3" max="3" width="27.5703125" style="169" customWidth="1"/>
    <col min="4" max="4" width="19.28515625" style="169" customWidth="1"/>
    <col min="5" max="5" width="16.85546875" style="169" customWidth="1"/>
    <col min="6" max="6" width="13.140625" style="169" customWidth="1"/>
    <col min="7" max="7" width="17" style="169" customWidth="1"/>
    <col min="8" max="8" width="13.7109375" style="169" customWidth="1"/>
    <col min="9" max="9" width="19.42578125" style="169" bestFit="1" customWidth="1"/>
    <col min="10" max="10" width="18.5703125" style="169" bestFit="1" customWidth="1"/>
    <col min="11" max="11" width="16.7109375" style="169" customWidth="1"/>
    <col min="12" max="12" width="17.7109375" style="169" customWidth="1"/>
    <col min="13" max="13" width="12.85546875" style="169" customWidth="1"/>
    <col min="14" max="16384" width="9.140625" style="169"/>
  </cols>
  <sheetData>
    <row r="2" spans="1:13" ht="15" x14ac:dyDescent="0.3">
      <c r="A2" s="484" t="s">
        <v>412</v>
      </c>
      <c r="B2" s="484"/>
      <c r="C2" s="484"/>
      <c r="D2" s="484"/>
      <c r="E2" s="484"/>
      <c r="F2" s="323"/>
      <c r="G2" s="69"/>
      <c r="H2" s="69"/>
      <c r="I2" s="69"/>
      <c r="J2" s="69"/>
      <c r="K2" s="242"/>
      <c r="L2" s="243"/>
      <c r="M2" s="243" t="s">
        <v>97</v>
      </c>
    </row>
    <row r="3" spans="1:13" ht="15" x14ac:dyDescent="0.3">
      <c r="A3" s="68" t="s">
        <v>128</v>
      </c>
      <c r="B3" s="68"/>
      <c r="C3" s="66"/>
      <c r="D3" s="69"/>
      <c r="E3" s="69"/>
      <c r="F3" s="69"/>
      <c r="G3" s="69"/>
      <c r="H3" s="69"/>
      <c r="I3" s="69"/>
      <c r="J3" s="69"/>
      <c r="K3" s="242"/>
      <c r="L3" s="482" t="str">
        <f>'ფორმა N1'!L2</f>
        <v>03/20/2019-04/09/2019</v>
      </c>
      <c r="M3" s="482"/>
    </row>
    <row r="4" spans="1:13" ht="15" x14ac:dyDescent="0.3">
      <c r="A4" s="68"/>
      <c r="B4" s="68"/>
      <c r="C4" s="68"/>
      <c r="D4" s="66"/>
      <c r="E4" s="66"/>
      <c r="F4" s="66"/>
      <c r="G4" s="66"/>
      <c r="H4" s="66"/>
      <c r="I4" s="66"/>
      <c r="J4" s="66"/>
      <c r="K4" s="242"/>
      <c r="L4" s="242"/>
      <c r="M4" s="242"/>
    </row>
    <row r="5" spans="1:13" ht="15" x14ac:dyDescent="0.3">
      <c r="A5" s="69" t="s">
        <v>257</v>
      </c>
      <c r="B5" s="69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5" x14ac:dyDescent="0.3">
      <c r="A6" s="72" t="str">
        <f>'ფორმა N1'!A5</f>
        <v>მპგ „ერთიანი ნაციონალური მოძრაობა“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5" x14ac:dyDescent="0.2">
      <c r="A8" s="241"/>
      <c r="B8" s="348"/>
      <c r="C8" s="241"/>
      <c r="D8" s="241"/>
      <c r="E8" s="241"/>
      <c r="F8" s="241"/>
      <c r="G8" s="241"/>
      <c r="H8" s="241"/>
      <c r="I8" s="241"/>
      <c r="J8" s="241"/>
      <c r="K8" s="70"/>
      <c r="L8" s="70"/>
      <c r="M8" s="70"/>
    </row>
    <row r="9" spans="1:13" ht="45" x14ac:dyDescent="0.2">
      <c r="A9" s="82" t="s">
        <v>64</v>
      </c>
      <c r="B9" s="82" t="s">
        <v>475</v>
      </c>
      <c r="C9" s="82" t="s">
        <v>413</v>
      </c>
      <c r="D9" s="82" t="s">
        <v>414</v>
      </c>
      <c r="E9" s="82" t="s">
        <v>415</v>
      </c>
      <c r="F9" s="82" t="s">
        <v>416</v>
      </c>
      <c r="G9" s="82" t="s">
        <v>417</v>
      </c>
      <c r="H9" s="82" t="s">
        <v>418</v>
      </c>
      <c r="I9" s="82" t="s">
        <v>419</v>
      </c>
      <c r="J9" s="82" t="s">
        <v>420</v>
      </c>
      <c r="K9" s="82" t="s">
        <v>421</v>
      </c>
      <c r="L9" s="82" t="s">
        <v>422</v>
      </c>
      <c r="M9" s="82" t="s">
        <v>299</v>
      </c>
    </row>
    <row r="10" spans="1:13" ht="15" x14ac:dyDescent="0.2">
      <c r="A10" s="90">
        <v>1</v>
      </c>
      <c r="B10" s="400"/>
      <c r="C10" s="324"/>
      <c r="D10" s="90"/>
      <c r="E10" s="90"/>
      <c r="F10" s="90"/>
      <c r="G10" s="90"/>
      <c r="H10" s="90"/>
      <c r="I10" s="90"/>
      <c r="J10" s="90"/>
      <c r="K10" s="4"/>
      <c r="L10" s="4"/>
      <c r="M10" s="90"/>
    </row>
    <row r="11" spans="1:13" ht="15" x14ac:dyDescent="0.2">
      <c r="A11" s="90">
        <v>2</v>
      </c>
      <c r="B11" s="400"/>
      <c r="C11" s="324"/>
      <c r="D11" s="90"/>
      <c r="E11" s="90"/>
      <c r="F11" s="90"/>
      <c r="G11" s="90"/>
      <c r="H11" s="90"/>
      <c r="I11" s="90"/>
      <c r="J11" s="90"/>
      <c r="K11" s="4"/>
      <c r="L11" s="4"/>
      <c r="M11" s="90"/>
    </row>
    <row r="12" spans="1:13" ht="15" x14ac:dyDescent="0.2">
      <c r="A12" s="90">
        <v>3</v>
      </c>
      <c r="B12" s="400"/>
      <c r="C12" s="324"/>
      <c r="D12" s="79"/>
      <c r="E12" s="79"/>
      <c r="F12" s="79"/>
      <c r="G12" s="79"/>
      <c r="H12" s="79"/>
      <c r="I12" s="79"/>
      <c r="J12" s="79"/>
      <c r="K12" s="4"/>
      <c r="L12" s="4"/>
      <c r="M12" s="79"/>
    </row>
    <row r="13" spans="1:13" ht="15" x14ac:dyDescent="0.2">
      <c r="A13" s="90">
        <v>4</v>
      </c>
      <c r="B13" s="400"/>
      <c r="C13" s="324"/>
      <c r="D13" s="79"/>
      <c r="E13" s="79"/>
      <c r="F13" s="79"/>
      <c r="G13" s="79"/>
      <c r="H13" s="79"/>
      <c r="I13" s="79"/>
      <c r="J13" s="79"/>
      <c r="K13" s="4"/>
      <c r="L13" s="4"/>
      <c r="M13" s="79"/>
    </row>
    <row r="14" spans="1:13" ht="15" x14ac:dyDescent="0.2">
      <c r="A14" s="90">
        <v>5</v>
      </c>
      <c r="B14" s="400"/>
      <c r="C14" s="324"/>
      <c r="D14" s="79"/>
      <c r="E14" s="79"/>
      <c r="F14" s="79"/>
      <c r="G14" s="79"/>
      <c r="H14" s="79"/>
      <c r="I14" s="79"/>
      <c r="J14" s="79"/>
      <c r="K14" s="4"/>
      <c r="L14" s="4"/>
      <c r="M14" s="79"/>
    </row>
    <row r="15" spans="1:13" ht="15" x14ac:dyDescent="0.2">
      <c r="A15" s="90">
        <v>6</v>
      </c>
      <c r="B15" s="400"/>
      <c r="C15" s="324"/>
      <c r="D15" s="79"/>
      <c r="E15" s="79"/>
      <c r="F15" s="79"/>
      <c r="G15" s="79"/>
      <c r="H15" s="79"/>
      <c r="I15" s="79"/>
      <c r="J15" s="79"/>
      <c r="K15" s="4"/>
      <c r="L15" s="4"/>
      <c r="M15" s="79"/>
    </row>
    <row r="16" spans="1:13" ht="15" x14ac:dyDescent="0.2">
      <c r="A16" s="90">
        <v>7</v>
      </c>
      <c r="B16" s="400"/>
      <c r="C16" s="324"/>
      <c r="D16" s="79"/>
      <c r="E16" s="79"/>
      <c r="F16" s="79"/>
      <c r="G16" s="79"/>
      <c r="H16" s="79"/>
      <c r="I16" s="79"/>
      <c r="J16" s="79"/>
      <c r="K16" s="4"/>
      <c r="L16" s="4"/>
      <c r="M16" s="79"/>
    </row>
    <row r="17" spans="1:13" ht="15" x14ac:dyDescent="0.2">
      <c r="A17" s="90">
        <v>8</v>
      </c>
      <c r="B17" s="400"/>
      <c r="C17" s="324"/>
      <c r="D17" s="79"/>
      <c r="E17" s="79"/>
      <c r="F17" s="79"/>
      <c r="G17" s="79"/>
      <c r="H17" s="79"/>
      <c r="I17" s="79"/>
      <c r="J17" s="79"/>
      <c r="K17" s="4"/>
      <c r="L17" s="4"/>
      <c r="M17" s="79"/>
    </row>
    <row r="18" spans="1:13" ht="15" x14ac:dyDescent="0.2">
      <c r="A18" s="90">
        <v>9</v>
      </c>
      <c r="B18" s="400"/>
      <c r="C18" s="324"/>
      <c r="D18" s="79"/>
      <c r="E18" s="79"/>
      <c r="F18" s="79"/>
      <c r="G18" s="79"/>
      <c r="H18" s="79"/>
      <c r="I18" s="79"/>
      <c r="J18" s="79"/>
      <c r="K18" s="4"/>
      <c r="L18" s="4"/>
      <c r="M18" s="79"/>
    </row>
    <row r="19" spans="1:13" ht="15" x14ac:dyDescent="0.2">
      <c r="A19" s="90">
        <v>10</v>
      </c>
      <c r="B19" s="400"/>
      <c r="C19" s="324"/>
      <c r="D19" s="79"/>
      <c r="E19" s="79"/>
      <c r="F19" s="79"/>
      <c r="G19" s="79"/>
      <c r="H19" s="79"/>
      <c r="I19" s="79"/>
      <c r="J19" s="79"/>
      <c r="K19" s="4"/>
      <c r="L19" s="4"/>
      <c r="M19" s="79"/>
    </row>
    <row r="20" spans="1:13" ht="15" x14ac:dyDescent="0.2">
      <c r="A20" s="90">
        <v>11</v>
      </c>
      <c r="B20" s="400"/>
      <c r="C20" s="324"/>
      <c r="D20" s="79"/>
      <c r="E20" s="79"/>
      <c r="F20" s="79"/>
      <c r="G20" s="79"/>
      <c r="H20" s="79"/>
      <c r="I20" s="79"/>
      <c r="J20" s="79"/>
      <c r="K20" s="4"/>
      <c r="L20" s="4"/>
      <c r="M20" s="79"/>
    </row>
    <row r="21" spans="1:13" ht="15" x14ac:dyDescent="0.2">
      <c r="A21" s="90">
        <v>12</v>
      </c>
      <c r="B21" s="400"/>
      <c r="C21" s="324"/>
      <c r="D21" s="79"/>
      <c r="E21" s="79"/>
      <c r="F21" s="79"/>
      <c r="G21" s="79"/>
      <c r="H21" s="79"/>
      <c r="I21" s="79"/>
      <c r="J21" s="79"/>
      <c r="K21" s="4"/>
      <c r="L21" s="4"/>
      <c r="M21" s="79"/>
    </row>
    <row r="22" spans="1:13" ht="15" x14ac:dyDescent="0.2">
      <c r="A22" s="90">
        <v>13</v>
      </c>
      <c r="B22" s="400"/>
      <c r="C22" s="324"/>
      <c r="D22" s="79"/>
      <c r="E22" s="79"/>
      <c r="F22" s="79"/>
      <c r="G22" s="79"/>
      <c r="H22" s="79"/>
      <c r="I22" s="79"/>
      <c r="J22" s="79"/>
      <c r="K22" s="4"/>
      <c r="L22" s="4"/>
      <c r="M22" s="79"/>
    </row>
    <row r="23" spans="1:13" ht="15" x14ac:dyDescent="0.2">
      <c r="A23" s="90">
        <v>14</v>
      </c>
      <c r="B23" s="400"/>
      <c r="C23" s="324"/>
      <c r="D23" s="79"/>
      <c r="E23" s="79"/>
      <c r="F23" s="79"/>
      <c r="G23" s="79"/>
      <c r="H23" s="79"/>
      <c r="I23" s="79"/>
      <c r="J23" s="79"/>
      <c r="K23" s="4"/>
      <c r="L23" s="4"/>
      <c r="M23" s="79"/>
    </row>
    <row r="24" spans="1:13" ht="15" x14ac:dyDescent="0.2">
      <c r="A24" s="90">
        <v>15</v>
      </c>
      <c r="B24" s="400"/>
      <c r="C24" s="324"/>
      <c r="D24" s="79"/>
      <c r="E24" s="79"/>
      <c r="F24" s="79"/>
      <c r="G24" s="79"/>
      <c r="H24" s="79"/>
      <c r="I24" s="79"/>
      <c r="J24" s="79"/>
      <c r="K24" s="4"/>
      <c r="L24" s="4"/>
      <c r="M24" s="79"/>
    </row>
    <row r="25" spans="1:13" ht="15" x14ac:dyDescent="0.2">
      <c r="A25" s="90">
        <v>16</v>
      </c>
      <c r="B25" s="400"/>
      <c r="C25" s="324"/>
      <c r="D25" s="79"/>
      <c r="E25" s="79"/>
      <c r="F25" s="79"/>
      <c r="G25" s="79"/>
      <c r="H25" s="79"/>
      <c r="I25" s="79"/>
      <c r="J25" s="79"/>
      <c r="K25" s="4"/>
      <c r="L25" s="4"/>
      <c r="M25" s="79"/>
    </row>
    <row r="26" spans="1:13" ht="15" x14ac:dyDescent="0.2">
      <c r="A26" s="90">
        <v>17</v>
      </c>
      <c r="B26" s="400"/>
      <c r="C26" s="324"/>
      <c r="D26" s="79"/>
      <c r="E26" s="79"/>
      <c r="F26" s="79"/>
      <c r="G26" s="79"/>
      <c r="H26" s="79"/>
      <c r="I26" s="79"/>
      <c r="J26" s="79"/>
      <c r="K26" s="4"/>
      <c r="L26" s="4"/>
      <c r="M26" s="79"/>
    </row>
    <row r="27" spans="1:13" ht="15" x14ac:dyDescent="0.2">
      <c r="A27" s="90">
        <v>18</v>
      </c>
      <c r="B27" s="400"/>
      <c r="C27" s="324"/>
      <c r="D27" s="79"/>
      <c r="E27" s="79"/>
      <c r="F27" s="79"/>
      <c r="G27" s="79"/>
      <c r="H27" s="79"/>
      <c r="I27" s="79"/>
      <c r="J27" s="79"/>
      <c r="K27" s="4"/>
      <c r="L27" s="4"/>
      <c r="M27" s="79"/>
    </row>
    <row r="28" spans="1:13" ht="15" x14ac:dyDescent="0.2">
      <c r="A28" s="90">
        <v>19</v>
      </c>
      <c r="B28" s="400"/>
      <c r="C28" s="324"/>
      <c r="D28" s="79"/>
      <c r="E28" s="79"/>
      <c r="F28" s="79"/>
      <c r="G28" s="79"/>
      <c r="H28" s="79"/>
      <c r="I28" s="79"/>
      <c r="J28" s="79"/>
      <c r="K28" s="4"/>
      <c r="L28" s="4"/>
      <c r="M28" s="79"/>
    </row>
    <row r="29" spans="1:13" ht="15" x14ac:dyDescent="0.2">
      <c r="A29" s="90">
        <v>20</v>
      </c>
      <c r="B29" s="400"/>
      <c r="C29" s="324"/>
      <c r="D29" s="79"/>
      <c r="E29" s="79"/>
      <c r="F29" s="79"/>
      <c r="G29" s="79"/>
      <c r="H29" s="79"/>
      <c r="I29" s="79"/>
      <c r="J29" s="79"/>
      <c r="K29" s="4"/>
      <c r="L29" s="4"/>
      <c r="M29" s="79"/>
    </row>
    <row r="30" spans="1:13" ht="15" x14ac:dyDescent="0.2">
      <c r="A30" s="90">
        <v>21</v>
      </c>
      <c r="B30" s="400"/>
      <c r="C30" s="324"/>
      <c r="D30" s="79"/>
      <c r="E30" s="79"/>
      <c r="F30" s="79"/>
      <c r="G30" s="79"/>
      <c r="H30" s="79"/>
      <c r="I30" s="79"/>
      <c r="J30" s="79"/>
      <c r="K30" s="4"/>
      <c r="L30" s="4"/>
      <c r="M30" s="79"/>
    </row>
    <row r="31" spans="1:13" ht="15" x14ac:dyDescent="0.2">
      <c r="A31" s="90">
        <v>22</v>
      </c>
      <c r="B31" s="400"/>
      <c r="C31" s="324"/>
      <c r="D31" s="79"/>
      <c r="E31" s="79"/>
      <c r="F31" s="79"/>
      <c r="G31" s="79"/>
      <c r="H31" s="79"/>
      <c r="I31" s="79"/>
      <c r="J31" s="79"/>
      <c r="K31" s="4"/>
      <c r="L31" s="4"/>
      <c r="M31" s="79"/>
    </row>
    <row r="32" spans="1:13" ht="15" x14ac:dyDescent="0.2">
      <c r="A32" s="90">
        <v>23</v>
      </c>
      <c r="B32" s="400"/>
      <c r="C32" s="324"/>
      <c r="D32" s="79"/>
      <c r="E32" s="79"/>
      <c r="F32" s="79"/>
      <c r="G32" s="79"/>
      <c r="H32" s="79"/>
      <c r="I32" s="79"/>
      <c r="J32" s="79"/>
      <c r="K32" s="4"/>
      <c r="L32" s="4"/>
      <c r="M32" s="79"/>
    </row>
    <row r="33" spans="1:13" ht="15" x14ac:dyDescent="0.2">
      <c r="A33" s="90">
        <v>24</v>
      </c>
      <c r="B33" s="400"/>
      <c r="C33" s="324"/>
      <c r="D33" s="79"/>
      <c r="E33" s="79"/>
      <c r="F33" s="79"/>
      <c r="G33" s="79"/>
      <c r="H33" s="79"/>
      <c r="I33" s="79"/>
      <c r="J33" s="79"/>
      <c r="K33" s="4"/>
      <c r="L33" s="4"/>
      <c r="M33" s="79"/>
    </row>
    <row r="34" spans="1:13" ht="15" x14ac:dyDescent="0.2">
      <c r="A34" s="79" t="s">
        <v>259</v>
      </c>
      <c r="B34" s="401"/>
      <c r="C34" s="324"/>
      <c r="D34" s="79"/>
      <c r="E34" s="79"/>
      <c r="F34" s="79"/>
      <c r="G34" s="79"/>
      <c r="H34" s="79"/>
      <c r="I34" s="79"/>
      <c r="J34" s="79"/>
      <c r="K34" s="4"/>
      <c r="L34" s="4"/>
      <c r="M34" s="79"/>
    </row>
    <row r="35" spans="1:13" ht="15" x14ac:dyDescent="0.3">
      <c r="A35" s="79"/>
      <c r="B35" s="401"/>
      <c r="C35" s="324"/>
      <c r="D35" s="91"/>
      <c r="E35" s="91"/>
      <c r="F35" s="91"/>
      <c r="G35" s="91"/>
      <c r="H35" s="79"/>
      <c r="I35" s="79"/>
      <c r="J35" s="79"/>
      <c r="K35" s="79" t="s">
        <v>423</v>
      </c>
      <c r="L35" s="78">
        <f>SUM(L10:L34)</f>
        <v>0</v>
      </c>
      <c r="M35" s="79"/>
    </row>
    <row r="36" spans="1:13" ht="15" x14ac:dyDescent="0.3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68"/>
    </row>
    <row r="37" spans="1:13" ht="15" x14ac:dyDescent="0.3">
      <c r="A37" s="196" t="s">
        <v>424</v>
      </c>
      <c r="B37" s="196"/>
      <c r="C37" s="196"/>
      <c r="D37" s="195"/>
      <c r="E37" s="195"/>
      <c r="F37" s="195"/>
      <c r="G37" s="195"/>
      <c r="H37" s="195"/>
      <c r="I37" s="195"/>
      <c r="J37" s="195"/>
      <c r="K37" s="195"/>
      <c r="L37" s="168"/>
    </row>
    <row r="38" spans="1:13" ht="15" x14ac:dyDescent="0.3">
      <c r="A38" s="196" t="s">
        <v>425</v>
      </c>
      <c r="B38" s="196"/>
      <c r="C38" s="196"/>
      <c r="D38" s="195"/>
      <c r="E38" s="195"/>
      <c r="F38" s="195"/>
      <c r="G38" s="195"/>
      <c r="H38" s="195"/>
      <c r="I38" s="195"/>
      <c r="J38" s="195"/>
      <c r="K38" s="195"/>
      <c r="L38" s="168"/>
    </row>
    <row r="39" spans="1:13" ht="15" x14ac:dyDescent="0.3">
      <c r="A39" s="185" t="s">
        <v>426</v>
      </c>
      <c r="B39" s="185"/>
      <c r="C39" s="196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3" ht="15" x14ac:dyDescent="0.3">
      <c r="A40" s="185" t="s">
        <v>427</v>
      </c>
      <c r="B40" s="185"/>
      <c r="C40" s="196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1:13" ht="15" customHeight="1" x14ac:dyDescent="0.2">
      <c r="A41" s="489" t="s">
        <v>442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</row>
    <row r="42" spans="1:13" ht="15" customHeight="1" x14ac:dyDescent="0.2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</row>
    <row r="43" spans="1:13" ht="12.75" customHeight="1" x14ac:dyDescent="0.2">
      <c r="A43" s="343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</row>
    <row r="44" spans="1:13" ht="15" x14ac:dyDescent="0.3">
      <c r="A44" s="485" t="s">
        <v>96</v>
      </c>
      <c r="B44" s="485"/>
      <c r="C44" s="485"/>
      <c r="D44" s="325"/>
      <c r="E44" s="326"/>
      <c r="F44" s="326"/>
      <c r="G44" s="325"/>
      <c r="H44" s="325"/>
      <c r="I44" s="325"/>
      <c r="J44" s="325"/>
      <c r="K44" s="325"/>
      <c r="L44" s="168"/>
    </row>
    <row r="45" spans="1:13" ht="15" x14ac:dyDescent="0.3">
      <c r="A45" s="325"/>
      <c r="B45" s="325"/>
      <c r="C45" s="326"/>
      <c r="D45" s="325"/>
      <c r="E45" s="326"/>
      <c r="F45" s="326"/>
      <c r="G45" s="325"/>
      <c r="H45" s="325"/>
      <c r="I45" s="325"/>
      <c r="J45" s="325"/>
      <c r="K45" s="327"/>
      <c r="L45" s="168"/>
    </row>
    <row r="46" spans="1:13" ht="15" customHeight="1" x14ac:dyDescent="0.3">
      <c r="A46" s="325"/>
      <c r="B46" s="325"/>
      <c r="C46" s="326"/>
      <c r="D46" s="486" t="s">
        <v>251</v>
      </c>
      <c r="E46" s="486"/>
      <c r="F46" s="328"/>
      <c r="G46" s="329"/>
      <c r="H46" s="487" t="s">
        <v>428</v>
      </c>
      <c r="I46" s="487"/>
      <c r="J46" s="487"/>
      <c r="K46" s="330"/>
      <c r="L46" s="168"/>
    </row>
    <row r="47" spans="1:13" ht="15" x14ac:dyDescent="0.3">
      <c r="A47" s="325"/>
      <c r="B47" s="325"/>
      <c r="C47" s="326"/>
      <c r="D47" s="325"/>
      <c r="E47" s="326"/>
      <c r="F47" s="326"/>
      <c r="G47" s="325"/>
      <c r="H47" s="488"/>
      <c r="I47" s="488"/>
      <c r="J47" s="488"/>
      <c r="K47" s="330"/>
      <c r="L47" s="168"/>
    </row>
    <row r="48" spans="1:13" ht="15" x14ac:dyDescent="0.3">
      <c r="A48" s="325"/>
      <c r="B48" s="325"/>
      <c r="C48" s="326"/>
      <c r="D48" s="483" t="s">
        <v>127</v>
      </c>
      <c r="E48" s="483"/>
      <c r="F48" s="328"/>
      <c r="G48" s="329"/>
      <c r="H48" s="325"/>
      <c r="I48" s="325"/>
      <c r="J48" s="325"/>
      <c r="K48" s="325"/>
      <c r="L48" s="16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opLeftCell="A63" zoomScale="80" zoomScaleNormal="80" zoomScaleSheetLayoutView="80" workbookViewId="0">
      <selection activeCell="J15" sqref="J15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 x14ac:dyDescent="0.3">
      <c r="A1" s="66" t="s">
        <v>212</v>
      </c>
      <c r="B1" s="113"/>
      <c r="C1" s="490" t="s">
        <v>186</v>
      </c>
      <c r="D1" s="490"/>
      <c r="E1" s="97"/>
    </row>
    <row r="2" spans="1:8" x14ac:dyDescent="0.3">
      <c r="A2" s="68" t="s">
        <v>128</v>
      </c>
      <c r="B2" s="113"/>
      <c r="C2" s="69"/>
      <c r="D2" s="405">
        <v>43564</v>
      </c>
      <c r="E2" s="97"/>
    </row>
    <row r="3" spans="1:8" x14ac:dyDescent="0.3">
      <c r="A3" s="108"/>
      <c r="B3" s="113"/>
      <c r="C3" s="69"/>
      <c r="D3" s="69"/>
      <c r="E3" s="97"/>
    </row>
    <row r="4" spans="1:8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00"/>
    </row>
    <row r="5" spans="1:8" x14ac:dyDescent="0.3">
      <c r="A5" s="111" t="str">
        <f>'ფორმა N1'!A5</f>
        <v>მპგ „ერთიანი ნაციონალური მოძრაობა“</v>
      </c>
      <c r="B5" s="112"/>
      <c r="C5" s="112"/>
      <c r="D5" s="58"/>
      <c r="E5" s="100"/>
    </row>
    <row r="6" spans="1:8" x14ac:dyDescent="0.3">
      <c r="A6" s="69"/>
      <c r="B6" s="68"/>
      <c r="C6" s="68"/>
      <c r="D6" s="68"/>
      <c r="E6" s="100"/>
    </row>
    <row r="7" spans="1:8" x14ac:dyDescent="0.3">
      <c r="A7" s="107"/>
      <c r="B7" s="114"/>
      <c r="C7" s="115"/>
      <c r="D7" s="115"/>
      <c r="E7" s="97"/>
    </row>
    <row r="8" spans="1:8" ht="45" x14ac:dyDescent="0.3">
      <c r="A8" s="116" t="s">
        <v>101</v>
      </c>
      <c r="B8" s="116" t="s">
        <v>178</v>
      </c>
      <c r="C8" s="116" t="s">
        <v>286</v>
      </c>
      <c r="D8" s="116" t="s">
        <v>240</v>
      </c>
      <c r="E8" s="97"/>
    </row>
    <row r="9" spans="1:8" x14ac:dyDescent="0.3">
      <c r="A9" s="48"/>
      <c r="B9" s="49"/>
      <c r="C9" s="140"/>
      <c r="D9" s="140"/>
      <c r="E9" s="97"/>
    </row>
    <row r="10" spans="1:8" x14ac:dyDescent="0.3">
      <c r="A10" s="50" t="s">
        <v>179</v>
      </c>
      <c r="B10" s="51"/>
      <c r="C10" s="117">
        <f>SUM(C11,C34)</f>
        <v>4530766.59</v>
      </c>
      <c r="D10" s="117">
        <f>SUM(D11,D34)</f>
        <v>4509945.6099999994</v>
      </c>
      <c r="E10" s="97"/>
    </row>
    <row r="11" spans="1:8" x14ac:dyDescent="0.3">
      <c r="A11" s="52" t="s">
        <v>180</v>
      </c>
      <c r="B11" s="53"/>
      <c r="C11" s="77">
        <f>SUM(C12:C32)</f>
        <v>46914.32</v>
      </c>
      <c r="D11" s="77">
        <f>SUM(D12:D32)</f>
        <v>26093.34</v>
      </c>
      <c r="E11" s="97"/>
    </row>
    <row r="12" spans="1:8" x14ac:dyDescent="0.3">
      <c r="A12" s="56">
        <v>1110</v>
      </c>
      <c r="B12" s="55" t="s">
        <v>130</v>
      </c>
      <c r="C12" s="8">
        <v>31.95</v>
      </c>
      <c r="D12" s="8">
        <v>31.95</v>
      </c>
      <c r="E12" s="97"/>
    </row>
    <row r="13" spans="1:8" x14ac:dyDescent="0.3">
      <c r="A13" s="56">
        <v>1120</v>
      </c>
      <c r="B13" s="55" t="s">
        <v>131</v>
      </c>
      <c r="C13" s="8"/>
      <c r="D13" s="8"/>
      <c r="E13" s="97"/>
    </row>
    <row r="14" spans="1:8" x14ac:dyDescent="0.3">
      <c r="A14" s="56">
        <v>1211</v>
      </c>
      <c r="B14" s="55" t="s">
        <v>132</v>
      </c>
      <c r="C14" s="8">
        <v>23618.45</v>
      </c>
      <c r="D14" s="8">
        <v>1271.92</v>
      </c>
      <c r="E14" s="97"/>
    </row>
    <row r="15" spans="1:8" x14ac:dyDescent="0.3">
      <c r="A15" s="56">
        <v>1212</v>
      </c>
      <c r="B15" s="55" t="s">
        <v>133</v>
      </c>
      <c r="C15" s="8">
        <v>4740.6000000000004</v>
      </c>
      <c r="D15" s="8">
        <v>10.07</v>
      </c>
      <c r="E15" s="97"/>
      <c r="G15" s="460"/>
      <c r="H15" s="460"/>
    </row>
    <row r="16" spans="1:8" x14ac:dyDescent="0.3">
      <c r="A16" s="56">
        <v>1213</v>
      </c>
      <c r="B16" s="55" t="s">
        <v>134</v>
      </c>
      <c r="C16" s="8"/>
      <c r="D16" s="8"/>
      <c r="E16" s="97"/>
      <c r="G16" s="461"/>
      <c r="H16" s="461"/>
    </row>
    <row r="17" spans="1:5" x14ac:dyDescent="0.3">
      <c r="A17" s="56">
        <v>1214</v>
      </c>
      <c r="B17" s="55" t="s">
        <v>135</v>
      </c>
      <c r="C17" s="8"/>
      <c r="D17" s="8"/>
      <c r="E17" s="97"/>
    </row>
    <row r="18" spans="1:5" x14ac:dyDescent="0.3">
      <c r="A18" s="56">
        <v>1215</v>
      </c>
      <c r="B18" s="55" t="s">
        <v>136</v>
      </c>
      <c r="C18" s="8"/>
      <c r="D18" s="8"/>
      <c r="E18" s="97"/>
    </row>
    <row r="19" spans="1:5" x14ac:dyDescent="0.3">
      <c r="A19" s="56">
        <v>1300</v>
      </c>
      <c r="B19" s="55" t="s">
        <v>137</v>
      </c>
      <c r="C19" s="8"/>
      <c r="D19" s="8"/>
      <c r="E19" s="97"/>
    </row>
    <row r="20" spans="1:5" x14ac:dyDescent="0.3">
      <c r="A20" s="56">
        <v>1410</v>
      </c>
      <c r="B20" s="55" t="s">
        <v>138</v>
      </c>
      <c r="C20" s="8">
        <v>18523.32</v>
      </c>
      <c r="D20" s="8">
        <v>24779.4</v>
      </c>
      <c r="E20" s="97"/>
    </row>
    <row r="21" spans="1:5" x14ac:dyDescent="0.3">
      <c r="A21" s="56">
        <v>1421</v>
      </c>
      <c r="B21" s="55" t="s">
        <v>139</v>
      </c>
      <c r="C21" s="8"/>
      <c r="D21" s="8"/>
      <c r="E21" s="97"/>
    </row>
    <row r="22" spans="1:5" x14ac:dyDescent="0.3">
      <c r="A22" s="56">
        <v>1422</v>
      </c>
      <c r="B22" s="55" t="s">
        <v>140</v>
      </c>
      <c r="C22" s="8"/>
      <c r="D22" s="8"/>
      <c r="E22" s="97"/>
    </row>
    <row r="23" spans="1:5" x14ac:dyDescent="0.3">
      <c r="A23" s="56">
        <v>1423</v>
      </c>
      <c r="B23" s="55" t="s">
        <v>141</v>
      </c>
      <c r="C23" s="8"/>
      <c r="D23" s="8"/>
      <c r="E23" s="97"/>
    </row>
    <row r="24" spans="1:5" x14ac:dyDescent="0.3">
      <c r="A24" s="56">
        <v>1431</v>
      </c>
      <c r="B24" s="55" t="s">
        <v>142</v>
      </c>
      <c r="C24" s="8"/>
      <c r="D24" s="8"/>
      <c r="E24" s="97"/>
    </row>
    <row r="25" spans="1:5" x14ac:dyDescent="0.3">
      <c r="A25" s="56">
        <v>1432</v>
      </c>
      <c r="B25" s="55" t="s">
        <v>143</v>
      </c>
      <c r="C25" s="8"/>
      <c r="D25" s="8"/>
      <c r="E25" s="97"/>
    </row>
    <row r="26" spans="1:5" x14ac:dyDescent="0.3">
      <c r="A26" s="56">
        <v>1433</v>
      </c>
      <c r="B26" s="55" t="s">
        <v>144</v>
      </c>
      <c r="C26" s="8"/>
      <c r="D26" s="8"/>
      <c r="E26" s="97"/>
    </row>
    <row r="27" spans="1:5" x14ac:dyDescent="0.3">
      <c r="A27" s="56">
        <v>1441</v>
      </c>
      <c r="B27" s="55" t="s">
        <v>145</v>
      </c>
      <c r="C27" s="8"/>
      <c r="D27" s="8"/>
      <c r="E27" s="97"/>
    </row>
    <row r="28" spans="1:5" x14ac:dyDescent="0.3">
      <c r="A28" s="56">
        <v>1442</v>
      </c>
      <c r="B28" s="55" t="s">
        <v>146</v>
      </c>
      <c r="C28" s="8"/>
      <c r="D28" s="8"/>
      <c r="E28" s="97"/>
    </row>
    <row r="29" spans="1:5" x14ac:dyDescent="0.3">
      <c r="A29" s="56">
        <v>1443</v>
      </c>
      <c r="B29" s="55" t="s">
        <v>147</v>
      </c>
      <c r="C29" s="8"/>
      <c r="D29" s="8"/>
      <c r="E29" s="97"/>
    </row>
    <row r="30" spans="1:5" x14ac:dyDescent="0.3">
      <c r="A30" s="56">
        <v>1444</v>
      </c>
      <c r="B30" s="55" t="s">
        <v>148</v>
      </c>
      <c r="C30" s="8"/>
      <c r="D30" s="8"/>
      <c r="E30" s="97"/>
    </row>
    <row r="31" spans="1:5" x14ac:dyDescent="0.3">
      <c r="A31" s="56">
        <v>1445</v>
      </c>
      <c r="B31" s="55" t="s">
        <v>149</v>
      </c>
      <c r="C31" s="8"/>
      <c r="D31" s="8"/>
      <c r="E31" s="97"/>
    </row>
    <row r="32" spans="1:5" x14ac:dyDescent="0.3">
      <c r="A32" s="56">
        <v>1446</v>
      </c>
      <c r="B32" s="55" t="s">
        <v>150</v>
      </c>
      <c r="C32" s="8"/>
      <c r="D32" s="8"/>
      <c r="E32" s="97"/>
    </row>
    <row r="33" spans="1:5" x14ac:dyDescent="0.3">
      <c r="A33" s="29"/>
      <c r="E33" s="97"/>
    </row>
    <row r="34" spans="1:5" x14ac:dyDescent="0.3">
      <c r="A34" s="57" t="s">
        <v>181</v>
      </c>
      <c r="B34" s="55"/>
      <c r="C34" s="77">
        <f>SUM(C35:C42)</f>
        <v>4483852.2699999996</v>
      </c>
      <c r="D34" s="77">
        <f>SUM(D35:D42)</f>
        <v>4483852.2699999996</v>
      </c>
      <c r="E34" s="97"/>
    </row>
    <row r="35" spans="1:5" x14ac:dyDescent="0.3">
      <c r="A35" s="56">
        <v>2110</v>
      </c>
      <c r="B35" s="55" t="s">
        <v>89</v>
      </c>
      <c r="C35" s="8">
        <v>2952428.55</v>
      </c>
      <c r="D35" s="8">
        <v>2952428.55</v>
      </c>
      <c r="E35" s="97"/>
    </row>
    <row r="36" spans="1:5" x14ac:dyDescent="0.3">
      <c r="A36" s="56">
        <v>2120</v>
      </c>
      <c r="B36" s="55" t="s">
        <v>151</v>
      </c>
      <c r="C36" s="8">
        <v>326863</v>
      </c>
      <c r="D36" s="8">
        <v>326863</v>
      </c>
      <c r="E36" s="97"/>
    </row>
    <row r="37" spans="1:5" x14ac:dyDescent="0.3">
      <c r="A37" s="56">
        <v>2130</v>
      </c>
      <c r="B37" s="55" t="s">
        <v>90</v>
      </c>
      <c r="C37" s="8">
        <v>1175555.72</v>
      </c>
      <c r="D37" s="8">
        <v>1175555.72</v>
      </c>
      <c r="E37" s="97"/>
    </row>
    <row r="38" spans="1:5" x14ac:dyDescent="0.3">
      <c r="A38" s="56">
        <v>2140</v>
      </c>
      <c r="B38" s="55" t="s">
        <v>366</v>
      </c>
      <c r="C38" s="8"/>
      <c r="D38" s="8"/>
      <c r="E38" s="97"/>
    </row>
    <row r="39" spans="1:5" x14ac:dyDescent="0.3">
      <c r="A39" s="56">
        <v>2150</v>
      </c>
      <c r="B39" s="55" t="s">
        <v>369</v>
      </c>
      <c r="C39" s="8">
        <v>29005</v>
      </c>
      <c r="D39" s="8">
        <v>29005</v>
      </c>
      <c r="E39" s="97"/>
    </row>
    <row r="40" spans="1:5" x14ac:dyDescent="0.3">
      <c r="A40" s="56">
        <v>2220</v>
      </c>
      <c r="B40" s="55" t="s">
        <v>91</v>
      </c>
      <c r="C40" s="8"/>
      <c r="D40" s="8"/>
      <c r="E40" s="97"/>
    </row>
    <row r="41" spans="1:5" x14ac:dyDescent="0.3">
      <c r="A41" s="56">
        <v>2300</v>
      </c>
      <c r="B41" s="55" t="s">
        <v>152</v>
      </c>
      <c r="C41" s="8"/>
      <c r="D41" s="8"/>
      <c r="E41" s="97"/>
    </row>
    <row r="42" spans="1:5" x14ac:dyDescent="0.3">
      <c r="A42" s="56">
        <v>2400</v>
      </c>
      <c r="B42" s="55" t="s">
        <v>153</v>
      </c>
      <c r="C42" s="8"/>
      <c r="D42" s="8"/>
      <c r="E42" s="97"/>
    </row>
    <row r="43" spans="1:5" x14ac:dyDescent="0.3">
      <c r="A43" s="30"/>
      <c r="E43" s="97"/>
    </row>
    <row r="44" spans="1:5" x14ac:dyDescent="0.3">
      <c r="A44" s="54" t="s">
        <v>185</v>
      </c>
      <c r="B44" s="55"/>
      <c r="C44" s="77">
        <f>SUM(C45,C64)</f>
        <v>4530766.59</v>
      </c>
      <c r="D44" s="77">
        <f>SUM(D45,D64)</f>
        <v>4509945.6099999994</v>
      </c>
      <c r="E44" s="97"/>
    </row>
    <row r="45" spans="1:5" x14ac:dyDescent="0.3">
      <c r="A45" s="57" t="s">
        <v>182</v>
      </c>
      <c r="B45" s="55"/>
      <c r="C45" s="77">
        <f>SUM(C46:C61)</f>
        <v>321985.26</v>
      </c>
      <c r="D45" s="77">
        <f>SUM(D46:D61)</f>
        <v>326279.07</v>
      </c>
      <c r="E45" s="97"/>
    </row>
    <row r="46" spans="1:5" x14ac:dyDescent="0.3">
      <c r="A46" s="56">
        <v>3100</v>
      </c>
      <c r="B46" s="55" t="s">
        <v>154</v>
      </c>
      <c r="C46" s="8"/>
      <c r="D46" s="8"/>
      <c r="E46" s="97"/>
    </row>
    <row r="47" spans="1:5" x14ac:dyDescent="0.3">
      <c r="A47" s="56">
        <v>3210</v>
      </c>
      <c r="B47" s="55" t="s">
        <v>155</v>
      </c>
      <c r="C47" s="8">
        <v>321985.26</v>
      </c>
      <c r="D47" s="8">
        <v>326279.07</v>
      </c>
      <c r="E47" s="97"/>
    </row>
    <row r="48" spans="1:5" x14ac:dyDescent="0.3">
      <c r="A48" s="56">
        <v>3221</v>
      </c>
      <c r="B48" s="55" t="s">
        <v>156</v>
      </c>
      <c r="C48" s="8"/>
      <c r="D48" s="8"/>
      <c r="E48" s="97"/>
    </row>
    <row r="49" spans="1:5" x14ac:dyDescent="0.3">
      <c r="A49" s="56">
        <v>3222</v>
      </c>
      <c r="B49" s="55" t="s">
        <v>157</v>
      </c>
      <c r="C49" s="8"/>
      <c r="D49" s="8"/>
      <c r="E49" s="97"/>
    </row>
    <row r="50" spans="1:5" x14ac:dyDescent="0.3">
      <c r="A50" s="56">
        <v>3223</v>
      </c>
      <c r="B50" s="55" t="s">
        <v>158</v>
      </c>
      <c r="C50" s="8"/>
      <c r="D50" s="8"/>
      <c r="E50" s="97"/>
    </row>
    <row r="51" spans="1:5" x14ac:dyDescent="0.3">
      <c r="A51" s="56">
        <v>3224</v>
      </c>
      <c r="B51" s="55" t="s">
        <v>159</v>
      </c>
      <c r="C51" s="8"/>
      <c r="D51" s="8"/>
      <c r="E51" s="97"/>
    </row>
    <row r="52" spans="1:5" x14ac:dyDescent="0.3">
      <c r="A52" s="56">
        <v>3231</v>
      </c>
      <c r="B52" s="55" t="s">
        <v>160</v>
      </c>
      <c r="C52" s="8"/>
      <c r="D52" s="8"/>
      <c r="E52" s="97"/>
    </row>
    <row r="53" spans="1:5" x14ac:dyDescent="0.3">
      <c r="A53" s="56">
        <v>3232</v>
      </c>
      <c r="B53" s="55" t="s">
        <v>161</v>
      </c>
      <c r="C53" s="8"/>
      <c r="D53" s="8"/>
      <c r="E53" s="97"/>
    </row>
    <row r="54" spans="1:5" x14ac:dyDescent="0.3">
      <c r="A54" s="56">
        <v>3234</v>
      </c>
      <c r="B54" s="55" t="s">
        <v>162</v>
      </c>
      <c r="C54" s="8"/>
      <c r="D54" s="8"/>
      <c r="E54" s="97"/>
    </row>
    <row r="55" spans="1:5" ht="30" x14ac:dyDescent="0.3">
      <c r="A55" s="56">
        <v>3236</v>
      </c>
      <c r="B55" s="55" t="s">
        <v>177</v>
      </c>
      <c r="C55" s="8"/>
      <c r="D55" s="8"/>
      <c r="E55" s="97"/>
    </row>
    <row r="56" spans="1:5" ht="45" x14ac:dyDescent="0.3">
      <c r="A56" s="56">
        <v>3237</v>
      </c>
      <c r="B56" s="55" t="s">
        <v>163</v>
      </c>
      <c r="C56" s="8"/>
      <c r="D56" s="8"/>
      <c r="E56" s="97"/>
    </row>
    <row r="57" spans="1:5" x14ac:dyDescent="0.3">
      <c r="A57" s="56">
        <v>3241</v>
      </c>
      <c r="B57" s="55" t="s">
        <v>164</v>
      </c>
      <c r="C57" s="8"/>
      <c r="D57" s="8"/>
      <c r="E57" s="97"/>
    </row>
    <row r="58" spans="1:5" x14ac:dyDescent="0.3">
      <c r="A58" s="56">
        <v>3242</v>
      </c>
      <c r="B58" s="55" t="s">
        <v>165</v>
      </c>
      <c r="C58" s="8"/>
      <c r="D58" s="8"/>
      <c r="E58" s="97"/>
    </row>
    <row r="59" spans="1:5" x14ac:dyDescent="0.3">
      <c r="A59" s="56">
        <v>3243</v>
      </c>
      <c r="B59" s="55" t="s">
        <v>166</v>
      </c>
      <c r="C59" s="8"/>
      <c r="D59" s="8"/>
      <c r="E59" s="97"/>
    </row>
    <row r="60" spans="1:5" x14ac:dyDescent="0.3">
      <c r="A60" s="56">
        <v>3245</v>
      </c>
      <c r="B60" s="55" t="s">
        <v>167</v>
      </c>
      <c r="C60" s="8"/>
      <c r="D60" s="8"/>
      <c r="E60" s="97"/>
    </row>
    <row r="61" spans="1:5" x14ac:dyDescent="0.3">
      <c r="A61" s="56">
        <v>3246</v>
      </c>
      <c r="B61" s="55" t="s">
        <v>168</v>
      </c>
      <c r="C61" s="8"/>
      <c r="D61" s="8"/>
      <c r="E61" s="97"/>
    </row>
    <row r="62" spans="1:5" x14ac:dyDescent="0.3">
      <c r="A62" s="30"/>
      <c r="E62" s="97"/>
    </row>
    <row r="63" spans="1:5" x14ac:dyDescent="0.3">
      <c r="A63" s="31"/>
      <c r="E63" s="97"/>
    </row>
    <row r="64" spans="1:5" x14ac:dyDescent="0.3">
      <c r="A64" s="57" t="s">
        <v>183</v>
      </c>
      <c r="B64" s="55"/>
      <c r="C64" s="77">
        <f>SUM(C65:C67)</f>
        <v>4208781.33</v>
      </c>
      <c r="D64" s="77">
        <f>SUM(D65:D67)</f>
        <v>4183666.5399999996</v>
      </c>
      <c r="E64" s="97"/>
    </row>
    <row r="65" spans="1:5" x14ac:dyDescent="0.3">
      <c r="A65" s="56">
        <v>5100</v>
      </c>
      <c r="B65" s="55" t="s">
        <v>238</v>
      </c>
      <c r="C65" s="8"/>
      <c r="D65" s="8"/>
      <c r="E65" s="97"/>
    </row>
    <row r="66" spans="1:5" x14ac:dyDescent="0.3">
      <c r="A66" s="56">
        <v>5220</v>
      </c>
      <c r="B66" s="55" t="s">
        <v>378</v>
      </c>
      <c r="C66" s="8">
        <v>4208781.33</v>
      </c>
      <c r="D66" s="8">
        <v>4183666.5399999996</v>
      </c>
      <c r="E66" s="97"/>
    </row>
    <row r="67" spans="1:5" x14ac:dyDescent="0.3">
      <c r="A67" s="56">
        <v>5230</v>
      </c>
      <c r="B67" s="55" t="s">
        <v>379</v>
      </c>
      <c r="C67" s="8"/>
      <c r="D67" s="8"/>
      <c r="E67" s="97"/>
    </row>
    <row r="68" spans="1:5" x14ac:dyDescent="0.3">
      <c r="A68" s="30"/>
      <c r="E68" s="97"/>
    </row>
    <row r="69" spans="1:5" x14ac:dyDescent="0.3">
      <c r="A69" s="2"/>
      <c r="E69" s="97"/>
    </row>
    <row r="70" spans="1:5" x14ac:dyDescent="0.3">
      <c r="A70" s="54" t="s">
        <v>184</v>
      </c>
      <c r="B70" s="55"/>
      <c r="C70" s="8"/>
      <c r="D70" s="8"/>
      <c r="E70" s="97"/>
    </row>
    <row r="71" spans="1:5" ht="30" x14ac:dyDescent="0.3">
      <c r="A71" s="56">
        <v>1</v>
      </c>
      <c r="B71" s="55" t="s">
        <v>169</v>
      </c>
      <c r="C71" s="8"/>
      <c r="D71" s="8"/>
      <c r="E71" s="97"/>
    </row>
    <row r="72" spans="1:5" x14ac:dyDescent="0.3">
      <c r="A72" s="56">
        <v>2</v>
      </c>
      <c r="B72" s="55" t="s">
        <v>170</v>
      </c>
      <c r="C72" s="8"/>
      <c r="D72" s="8"/>
      <c r="E72" s="97"/>
    </row>
    <row r="73" spans="1:5" x14ac:dyDescent="0.3">
      <c r="A73" s="56">
        <v>3</v>
      </c>
      <c r="B73" s="55" t="s">
        <v>171</v>
      </c>
      <c r="C73" s="8"/>
      <c r="D73" s="8"/>
      <c r="E73" s="97"/>
    </row>
    <row r="74" spans="1:5" x14ac:dyDescent="0.3">
      <c r="A74" s="56">
        <v>4</v>
      </c>
      <c r="B74" s="55" t="s">
        <v>334</v>
      </c>
      <c r="C74" s="8"/>
      <c r="D74" s="8"/>
      <c r="E74" s="97"/>
    </row>
    <row r="75" spans="1:5" x14ac:dyDescent="0.3">
      <c r="A75" s="56">
        <v>5</v>
      </c>
      <c r="B75" s="55" t="s">
        <v>172</v>
      </c>
      <c r="C75" s="8"/>
      <c r="D75" s="8"/>
      <c r="E75" s="97"/>
    </row>
    <row r="76" spans="1:5" x14ac:dyDescent="0.3">
      <c r="A76" s="56">
        <v>6</v>
      </c>
      <c r="B76" s="55" t="s">
        <v>173</v>
      </c>
      <c r="C76" s="8"/>
      <c r="D76" s="8"/>
      <c r="E76" s="97"/>
    </row>
    <row r="77" spans="1:5" x14ac:dyDescent="0.3">
      <c r="A77" s="56">
        <v>7</v>
      </c>
      <c r="B77" s="55" t="s">
        <v>174</v>
      </c>
      <c r="C77" s="8"/>
      <c r="D77" s="8"/>
      <c r="E77" s="97"/>
    </row>
    <row r="78" spans="1:5" x14ac:dyDescent="0.3">
      <c r="A78" s="56">
        <v>8</v>
      </c>
      <c r="B78" s="55" t="s">
        <v>175</v>
      </c>
      <c r="C78" s="8"/>
      <c r="D78" s="8"/>
      <c r="E78" s="97"/>
    </row>
    <row r="79" spans="1:5" x14ac:dyDescent="0.3">
      <c r="A79" s="56">
        <v>9</v>
      </c>
      <c r="B79" s="55" t="s">
        <v>176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5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="90" zoomScaleNormal="90" zoomScaleSheetLayoutView="80" workbookViewId="0">
      <selection activeCell="D13" sqref="D13"/>
    </sheetView>
  </sheetViews>
  <sheetFormatPr defaultRowHeight="15" x14ac:dyDescent="0.3"/>
  <cols>
    <col min="1" max="1" width="4.85546875" style="2" customWidth="1"/>
    <col min="2" max="2" width="15.140625" style="2" customWidth="1"/>
    <col min="3" max="3" width="36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392</v>
      </c>
      <c r="B1" s="68"/>
      <c r="C1" s="68"/>
      <c r="D1" s="68"/>
      <c r="E1" s="68"/>
      <c r="F1" s="68"/>
      <c r="G1" s="68"/>
      <c r="H1" s="68"/>
      <c r="I1" s="478" t="s">
        <v>97</v>
      </c>
      <c r="J1" s="478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482" t="str">
        <f>'ფორმა N1'!L2</f>
        <v>03/20/2019-04/09/2019</v>
      </c>
      <c r="J2" s="491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8"/>
      <c r="G4" s="68"/>
      <c r="H4" s="68"/>
      <c r="I4" s="68"/>
      <c r="J4" s="68"/>
      <c r="K4" s="97"/>
    </row>
    <row r="5" spans="1:11" x14ac:dyDescent="0.3">
      <c r="A5" s="190" t="str">
        <f>'ფორმა N1'!A5</f>
        <v>მპგ „ერთიანი ნაციონალური მოძრაობა“</v>
      </c>
      <c r="B5" s="339"/>
      <c r="C5" s="339"/>
      <c r="D5" s="339"/>
      <c r="E5" s="339"/>
      <c r="F5" s="340"/>
      <c r="G5" s="339"/>
      <c r="H5" s="339"/>
      <c r="I5" s="339"/>
      <c r="J5" s="339"/>
      <c r="K5" s="97"/>
    </row>
    <row r="6" spans="1:11" x14ac:dyDescent="0.3">
      <c r="A6" s="69"/>
      <c r="B6" s="69"/>
      <c r="C6" s="68"/>
      <c r="D6" s="68"/>
      <c r="E6" s="68"/>
      <c r="F6" s="118"/>
      <c r="G6" s="68"/>
      <c r="H6" s="68"/>
      <c r="I6" s="68"/>
      <c r="J6" s="68"/>
      <c r="K6" s="97"/>
    </row>
    <row r="7" spans="1:11" x14ac:dyDescent="0.3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7"/>
    </row>
    <row r="8" spans="1:11" s="25" customFormat="1" ht="45" x14ac:dyDescent="0.3">
      <c r="A8" s="121" t="s">
        <v>64</v>
      </c>
      <c r="B8" s="121" t="s">
        <v>99</v>
      </c>
      <c r="C8" s="122" t="s">
        <v>101</v>
      </c>
      <c r="D8" s="122" t="s">
        <v>258</v>
      </c>
      <c r="E8" s="122" t="s">
        <v>100</v>
      </c>
      <c r="F8" s="120" t="s">
        <v>239</v>
      </c>
      <c r="G8" s="120" t="s">
        <v>277</v>
      </c>
      <c r="H8" s="120" t="s">
        <v>278</v>
      </c>
      <c r="I8" s="120" t="s">
        <v>240</v>
      </c>
      <c r="J8" s="123" t="s">
        <v>102</v>
      </c>
      <c r="K8" s="97"/>
    </row>
    <row r="9" spans="1:11" s="25" customFormat="1" x14ac:dyDescent="0.3">
      <c r="A9" s="144">
        <v>1</v>
      </c>
      <c r="B9" s="144">
        <v>2</v>
      </c>
      <c r="C9" s="145">
        <v>3</v>
      </c>
      <c r="D9" s="145">
        <v>4</v>
      </c>
      <c r="E9" s="145">
        <v>5</v>
      </c>
      <c r="F9" s="145">
        <v>6</v>
      </c>
      <c r="G9" s="145">
        <v>7</v>
      </c>
      <c r="H9" s="145">
        <v>8</v>
      </c>
      <c r="I9" s="145">
        <v>9</v>
      </c>
      <c r="J9" s="145">
        <v>10</v>
      </c>
      <c r="K9" s="97"/>
    </row>
    <row r="10" spans="1:11" s="25" customFormat="1" ht="15.75" x14ac:dyDescent="0.3">
      <c r="A10" s="141">
        <v>1</v>
      </c>
      <c r="B10" s="60" t="s">
        <v>836</v>
      </c>
      <c r="C10" s="142" t="s">
        <v>837</v>
      </c>
      <c r="D10" s="143" t="s">
        <v>209</v>
      </c>
      <c r="E10" s="139" t="s">
        <v>838</v>
      </c>
      <c r="F10" s="26">
        <v>22826.58</v>
      </c>
      <c r="G10" s="26">
        <v>57746.35</v>
      </c>
      <c r="H10" s="26">
        <v>80087.87999999999</v>
      </c>
      <c r="I10" s="26">
        <f>F10+G10-H10</f>
        <v>485.05000000000291</v>
      </c>
      <c r="J10" s="26" t="s">
        <v>839</v>
      </c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9" t="s">
        <v>96</v>
      </c>
      <c r="C15" s="96"/>
      <c r="D15" s="96"/>
      <c r="E15" s="96"/>
      <c r="F15" s="200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9"/>
      <c r="D17" s="96"/>
      <c r="E17" s="96"/>
      <c r="F17" s="239"/>
      <c r="G17" s="240"/>
      <c r="H17" s="240"/>
      <c r="I17" s="93"/>
      <c r="J17" s="93"/>
    </row>
    <row r="18" spans="1:10" x14ac:dyDescent="0.3">
      <c r="A18" s="93"/>
      <c r="B18" s="96"/>
      <c r="C18" s="201" t="s">
        <v>251</v>
      </c>
      <c r="D18" s="201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202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202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  <ignoredErrors>
    <ignoredError sqref="I1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80" zoomScaleSheetLayoutView="80" workbookViewId="0">
      <selection activeCell="G12" sqref="G12"/>
    </sheetView>
  </sheetViews>
  <sheetFormatPr defaultRowHeight="15" x14ac:dyDescent="0.3"/>
  <cols>
    <col min="1" max="1" width="12" style="168" customWidth="1"/>
    <col min="2" max="2" width="13.28515625" style="168" customWidth="1"/>
    <col min="3" max="3" width="21.42578125" style="168" customWidth="1"/>
    <col min="4" max="4" width="17.85546875" style="168" customWidth="1"/>
    <col min="5" max="5" width="12.7109375" style="168" customWidth="1"/>
    <col min="6" max="6" width="36.85546875" style="168" customWidth="1"/>
    <col min="7" max="7" width="22.28515625" style="168" customWidth="1"/>
    <col min="8" max="8" width="0.5703125" style="168" customWidth="1"/>
    <col min="9" max="16384" width="9.140625" style="168"/>
  </cols>
  <sheetData>
    <row r="1" spans="1:8" x14ac:dyDescent="0.3">
      <c r="A1" s="66" t="s">
        <v>337</v>
      </c>
      <c r="B1" s="68"/>
      <c r="C1" s="68"/>
      <c r="D1" s="68"/>
      <c r="E1" s="68"/>
      <c r="F1" s="68"/>
      <c r="G1" s="148" t="s">
        <v>97</v>
      </c>
      <c r="H1" s="149"/>
    </row>
    <row r="2" spans="1:8" x14ac:dyDescent="0.3">
      <c r="A2" s="68" t="s">
        <v>128</v>
      </c>
      <c r="B2" s="68"/>
      <c r="C2" s="68"/>
      <c r="D2" s="68"/>
      <c r="E2" s="68"/>
      <c r="F2" s="68"/>
      <c r="G2" s="150" t="str">
        <f>'ფორმა N1'!L2</f>
        <v>03/20/2019-04/09/2019</v>
      </c>
      <c r="H2" s="149"/>
    </row>
    <row r="3" spans="1:8" x14ac:dyDescent="0.3">
      <c r="A3" s="68"/>
      <c r="B3" s="68"/>
      <c r="C3" s="68"/>
      <c r="D3" s="68"/>
      <c r="E3" s="68"/>
      <c r="F3" s="68"/>
      <c r="G3" s="94"/>
      <c r="H3" s="149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90" t="str">
        <f>'ფორმა N1'!A5</f>
        <v>მპგ „ერთიანი ნაციონალური მოძრაობა“</v>
      </c>
      <c r="B5" s="190"/>
      <c r="C5" s="190"/>
      <c r="D5" s="190"/>
      <c r="E5" s="190"/>
      <c r="F5" s="190"/>
      <c r="G5" s="190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51" t="s">
        <v>295</v>
      </c>
      <c r="B8" s="151" t="s">
        <v>129</v>
      </c>
      <c r="C8" s="152" t="s">
        <v>335</v>
      </c>
      <c r="D8" s="152" t="s">
        <v>336</v>
      </c>
      <c r="E8" s="152" t="s">
        <v>258</v>
      </c>
      <c r="F8" s="151" t="s">
        <v>300</v>
      </c>
      <c r="G8" s="152" t="s">
        <v>296</v>
      </c>
      <c r="H8" s="97"/>
    </row>
    <row r="9" spans="1:8" x14ac:dyDescent="0.3">
      <c r="A9" s="153" t="s">
        <v>297</v>
      </c>
      <c r="B9" s="154"/>
      <c r="C9" s="155"/>
      <c r="D9" s="156"/>
      <c r="E9" s="156"/>
      <c r="F9" s="156"/>
      <c r="G9" s="157">
        <v>31.95</v>
      </c>
      <c r="H9" s="97"/>
    </row>
    <row r="10" spans="1:8" ht="15.75" x14ac:dyDescent="0.3">
      <c r="A10" s="154">
        <v>1</v>
      </c>
      <c r="B10" s="139"/>
      <c r="C10" s="158"/>
      <c r="D10" s="159"/>
      <c r="E10" s="159"/>
      <c r="F10" s="159"/>
      <c r="G10" s="160" t="str">
        <f>IF(ISBLANK(B10),"",G9+C10-D10)</f>
        <v/>
      </c>
      <c r="H10" s="97"/>
    </row>
    <row r="11" spans="1:8" ht="15.75" x14ac:dyDescent="0.3">
      <c r="A11" s="154" t="s">
        <v>261</v>
      </c>
      <c r="B11" s="139"/>
      <c r="C11" s="161"/>
      <c r="D11" s="162"/>
      <c r="E11" s="162"/>
      <c r="F11" s="162"/>
      <c r="G11" s="160" t="str">
        <f>IF(ISBLANK(B11),"",#REF!+C11-D11)</f>
        <v/>
      </c>
      <c r="H11" s="97"/>
    </row>
    <row r="12" spans="1:8" x14ac:dyDescent="0.3">
      <c r="A12" s="163" t="s">
        <v>298</v>
      </c>
      <c r="B12" s="164"/>
      <c r="C12" s="165"/>
      <c r="D12" s="166"/>
      <c r="E12" s="166"/>
      <c r="F12" s="167"/>
      <c r="G12" s="464">
        <v>31.95</v>
      </c>
      <c r="H12" s="97"/>
    </row>
    <row r="16" spans="1:8" x14ac:dyDescent="0.3">
      <c r="B16" s="170" t="s">
        <v>96</v>
      </c>
      <c r="F16" s="171"/>
    </row>
    <row r="17" spans="1:10" x14ac:dyDescent="0.3">
      <c r="F17" s="169"/>
      <c r="G17" s="169"/>
      <c r="H17" s="169"/>
      <c r="I17" s="169"/>
      <c r="J17" s="169"/>
    </row>
    <row r="18" spans="1:10" x14ac:dyDescent="0.3">
      <c r="C18" s="172"/>
      <c r="F18" s="172"/>
      <c r="G18" s="173"/>
      <c r="H18" s="169"/>
      <c r="I18" s="169"/>
      <c r="J18" s="169"/>
    </row>
    <row r="19" spans="1:10" x14ac:dyDescent="0.3">
      <c r="A19" s="169"/>
      <c r="C19" s="174" t="s">
        <v>251</v>
      </c>
      <c r="F19" s="175" t="s">
        <v>256</v>
      </c>
      <c r="G19" s="173"/>
      <c r="H19" s="169"/>
      <c r="I19" s="169"/>
      <c r="J19" s="169"/>
    </row>
    <row r="20" spans="1:10" x14ac:dyDescent="0.3">
      <c r="A20" s="169"/>
      <c r="C20" s="176" t="s">
        <v>127</v>
      </c>
      <c r="F20" s="168" t="s">
        <v>252</v>
      </c>
      <c r="G20" s="169"/>
      <c r="H20" s="169"/>
      <c r="I20" s="169"/>
      <c r="J20" s="169"/>
    </row>
    <row r="21" spans="1:10" s="169" customFormat="1" x14ac:dyDescent="0.3">
      <c r="B21" s="168"/>
    </row>
    <row r="22" spans="1:10" s="169" customFormat="1" ht="12.75" x14ac:dyDescent="0.2"/>
    <row r="23" spans="1:10" s="169" customFormat="1" ht="12.75" x14ac:dyDescent="0.2"/>
    <row r="24" spans="1:10" s="169" customFormat="1" ht="12.75" x14ac:dyDescent="0.2"/>
    <row r="25" spans="1:10" s="169" customFormat="1" ht="12.75" x14ac:dyDescent="0.2"/>
  </sheetData>
  <dataValidations count="1">
    <dataValidation allowBlank="1" showInputMessage="1" showErrorMessage="1" prompt="თვე/დღე/წელი" sqref="B10:B11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view="pageBreakPreview" zoomScale="80" zoomScaleSheetLayoutView="80" workbookViewId="0">
      <selection activeCell="C17" sqref="C17"/>
    </sheetView>
  </sheetViews>
  <sheetFormatPr defaultRowHeight="12.75" x14ac:dyDescent="0.2"/>
  <cols>
    <col min="1" max="1" width="53.5703125" style="363" customWidth="1"/>
    <col min="2" max="2" width="10.7109375" style="363" customWidth="1"/>
    <col min="3" max="3" width="12.42578125" style="363" customWidth="1"/>
    <col min="4" max="4" width="10.42578125" style="363" customWidth="1"/>
    <col min="5" max="5" width="13.140625" style="363" customWidth="1"/>
    <col min="6" max="6" width="10.42578125" style="363" customWidth="1"/>
    <col min="7" max="8" width="10.5703125" style="363" customWidth="1"/>
    <col min="9" max="9" width="10.28515625" style="363" customWidth="1"/>
    <col min="10" max="10" width="12.7109375" style="363" customWidth="1"/>
    <col min="11" max="11" width="0.7109375" style="363" customWidth="1"/>
    <col min="12" max="16384" width="9.140625" style="363"/>
  </cols>
  <sheetData>
    <row r="1" spans="1:12" s="426" customFormat="1" ht="15" x14ac:dyDescent="0.2">
      <c r="A1" s="423" t="s">
        <v>287</v>
      </c>
      <c r="B1" s="424"/>
      <c r="C1" s="424"/>
      <c r="D1" s="424"/>
      <c r="E1" s="424"/>
      <c r="F1" s="70"/>
      <c r="G1" s="70"/>
      <c r="H1" s="70"/>
      <c r="I1" s="492" t="s">
        <v>97</v>
      </c>
      <c r="J1" s="492"/>
      <c r="K1" s="425"/>
    </row>
    <row r="2" spans="1:12" s="426" customFormat="1" ht="15" x14ac:dyDescent="0.3">
      <c r="A2" s="427" t="s">
        <v>128</v>
      </c>
      <c r="B2" s="424"/>
      <c r="C2" s="424"/>
      <c r="D2" s="424"/>
      <c r="E2" s="424"/>
      <c r="F2" s="128"/>
      <c r="G2" s="129"/>
      <c r="H2" s="129"/>
      <c r="I2" s="482" t="str">
        <f>'ფორმა N1'!L2</f>
        <v>03/20/2019-04/09/2019</v>
      </c>
      <c r="J2" s="491"/>
      <c r="K2" s="425"/>
    </row>
    <row r="3" spans="1:12" s="426" customFormat="1" ht="15" x14ac:dyDescent="0.2">
      <c r="A3" s="424"/>
      <c r="B3" s="424"/>
      <c r="C3" s="424"/>
      <c r="D3" s="424"/>
      <c r="E3" s="424"/>
      <c r="F3" s="128"/>
      <c r="G3" s="129"/>
      <c r="H3" s="129"/>
      <c r="I3" s="130"/>
      <c r="J3" s="404"/>
      <c r="K3" s="425"/>
    </row>
    <row r="4" spans="1:12" s="431" customFormat="1" ht="15" x14ac:dyDescent="0.3">
      <c r="A4" s="428" t="str">
        <f>'[3]ფორმა N2'!A4</f>
        <v>ანგარიშვალდებული პირის დასახელება:</v>
      </c>
      <c r="B4" s="428"/>
      <c r="C4" s="428"/>
      <c r="D4" s="428"/>
      <c r="E4" s="428"/>
      <c r="F4" s="429"/>
      <c r="G4" s="429"/>
      <c r="H4" s="429"/>
      <c r="I4" s="430"/>
      <c r="J4" s="428"/>
      <c r="K4" s="427"/>
      <c r="L4" s="426"/>
    </row>
    <row r="5" spans="1:12" s="431" customFormat="1" ht="15" x14ac:dyDescent="0.3">
      <c r="A5" s="432" t="str">
        <f>'[4]ფორმა N1'!A5</f>
        <v>მპგ „ერთიანი ნაციონალური მოძრაობა“</v>
      </c>
      <c r="B5" s="433"/>
      <c r="C5" s="433"/>
      <c r="D5" s="433"/>
      <c r="E5" s="433"/>
      <c r="F5" s="434"/>
      <c r="G5" s="434"/>
      <c r="H5" s="434"/>
      <c r="I5" s="435"/>
      <c r="J5" s="434"/>
      <c r="K5" s="427"/>
    </row>
    <row r="6" spans="1:12" s="426" customFormat="1" ht="13.5" x14ac:dyDescent="0.2">
      <c r="A6" s="131"/>
      <c r="B6" s="436"/>
      <c r="C6" s="436"/>
      <c r="D6" s="424"/>
      <c r="E6" s="424"/>
      <c r="F6" s="424"/>
      <c r="G6" s="424"/>
      <c r="H6" s="424"/>
      <c r="I6" s="424"/>
      <c r="J6" s="424"/>
      <c r="K6" s="425"/>
    </row>
    <row r="7" spans="1:12" ht="45" x14ac:dyDescent="0.2">
      <c r="A7" s="437"/>
      <c r="B7" s="493" t="s">
        <v>208</v>
      </c>
      <c r="C7" s="493"/>
      <c r="D7" s="493" t="s">
        <v>275</v>
      </c>
      <c r="E7" s="493"/>
      <c r="F7" s="493" t="s">
        <v>276</v>
      </c>
      <c r="G7" s="493"/>
      <c r="H7" s="438" t="s">
        <v>262</v>
      </c>
      <c r="I7" s="493" t="s">
        <v>211</v>
      </c>
      <c r="J7" s="493"/>
      <c r="K7" s="439"/>
    </row>
    <row r="8" spans="1:12" ht="15" x14ac:dyDescent="0.2">
      <c r="A8" s="359" t="s">
        <v>103</v>
      </c>
      <c r="B8" s="440" t="s">
        <v>210</v>
      </c>
      <c r="C8" s="360" t="s">
        <v>209</v>
      </c>
      <c r="D8" s="440" t="s">
        <v>210</v>
      </c>
      <c r="E8" s="360" t="s">
        <v>209</v>
      </c>
      <c r="F8" s="440" t="s">
        <v>210</v>
      </c>
      <c r="G8" s="360" t="s">
        <v>209</v>
      </c>
      <c r="H8" s="360" t="s">
        <v>209</v>
      </c>
      <c r="I8" s="440" t="s">
        <v>210</v>
      </c>
      <c r="J8" s="360" t="s">
        <v>209</v>
      </c>
      <c r="K8" s="439"/>
    </row>
    <row r="9" spans="1:12" ht="15" x14ac:dyDescent="0.2">
      <c r="A9" s="441" t="s">
        <v>104</v>
      </c>
      <c r="B9" s="74">
        <f t="shared" ref="B9:J9" si="0">SUM(B10,B14,B17)</f>
        <v>15</v>
      </c>
      <c r="C9" s="74">
        <f t="shared" si="0"/>
        <v>4483852.2699999996</v>
      </c>
      <c r="D9" s="74">
        <f t="shared" si="0"/>
        <v>0</v>
      </c>
      <c r="E9" s="74">
        <f t="shared" si="0"/>
        <v>0</v>
      </c>
      <c r="F9" s="74">
        <f t="shared" si="0"/>
        <v>0</v>
      </c>
      <c r="G9" s="74">
        <f t="shared" si="0"/>
        <v>0</v>
      </c>
      <c r="H9" s="74">
        <f t="shared" si="0"/>
        <v>0</v>
      </c>
      <c r="I9" s="74">
        <f t="shared" si="0"/>
        <v>15</v>
      </c>
      <c r="J9" s="74">
        <f t="shared" si="0"/>
        <v>4483852.2699999996</v>
      </c>
      <c r="K9" s="439"/>
    </row>
    <row r="10" spans="1:12" ht="15" x14ac:dyDescent="0.2">
      <c r="A10" s="442" t="s">
        <v>105</v>
      </c>
      <c r="B10" s="437">
        <f t="shared" ref="B10:J10" si="1">SUM(B11:B13)</f>
        <v>3</v>
      </c>
      <c r="C10" s="437">
        <f t="shared" si="1"/>
        <v>2952428.55</v>
      </c>
      <c r="D10" s="437">
        <f t="shared" si="1"/>
        <v>0</v>
      </c>
      <c r="E10" s="437">
        <f t="shared" si="1"/>
        <v>0</v>
      </c>
      <c r="F10" s="437">
        <f t="shared" si="1"/>
        <v>0</v>
      </c>
      <c r="G10" s="437">
        <f t="shared" si="1"/>
        <v>0</v>
      </c>
      <c r="H10" s="437">
        <f t="shared" si="1"/>
        <v>0</v>
      </c>
      <c r="I10" s="437">
        <f t="shared" si="1"/>
        <v>3</v>
      </c>
      <c r="J10" s="437">
        <f t="shared" si="1"/>
        <v>2952428.55</v>
      </c>
      <c r="K10" s="439"/>
    </row>
    <row r="11" spans="1:12" ht="15" x14ac:dyDescent="0.2">
      <c r="A11" s="442" t="s">
        <v>106</v>
      </c>
      <c r="B11" s="362"/>
      <c r="C11" s="362"/>
      <c r="D11" s="362"/>
      <c r="E11" s="362"/>
      <c r="F11" s="362"/>
      <c r="G11" s="362"/>
      <c r="H11" s="362"/>
      <c r="I11" s="362">
        <f>B11+D11+-F11-G11</f>
        <v>0</v>
      </c>
      <c r="J11" s="362">
        <f>C11+E11+-G11-H11</f>
        <v>0</v>
      </c>
      <c r="K11" s="439"/>
    </row>
    <row r="12" spans="1:12" ht="15" x14ac:dyDescent="0.2">
      <c r="A12" s="442" t="s">
        <v>107</v>
      </c>
      <c r="B12" s="362">
        <v>3</v>
      </c>
      <c r="C12" s="362">
        <v>2952428.55</v>
      </c>
      <c r="D12" s="362"/>
      <c r="E12" s="362"/>
      <c r="F12" s="362"/>
      <c r="G12" s="362"/>
      <c r="H12" s="362"/>
      <c r="I12" s="362">
        <f>B12+D12-F12</f>
        <v>3</v>
      </c>
      <c r="J12" s="362">
        <f>C12+E12+-G12-H12</f>
        <v>2952428.55</v>
      </c>
      <c r="K12" s="439"/>
    </row>
    <row r="13" spans="1:12" ht="15" x14ac:dyDescent="0.2">
      <c r="A13" s="442" t="s">
        <v>108</v>
      </c>
      <c r="B13" s="362"/>
      <c r="C13" s="362"/>
      <c r="D13" s="362"/>
      <c r="E13" s="362"/>
      <c r="F13" s="362"/>
      <c r="G13" s="362"/>
      <c r="H13" s="362"/>
      <c r="I13" s="362">
        <f>B13+D13+-F13-G13</f>
        <v>0</v>
      </c>
      <c r="J13" s="362">
        <f>C13+E13+-G13-H13</f>
        <v>0</v>
      </c>
      <c r="K13" s="439"/>
    </row>
    <row r="14" spans="1:12" ht="15" x14ac:dyDescent="0.2">
      <c r="A14" s="442" t="s">
        <v>109</v>
      </c>
      <c r="B14" s="437">
        <f t="shared" ref="B14:J14" si="2">SUM(B15:B16)</f>
        <v>12</v>
      </c>
      <c r="C14" s="437">
        <f t="shared" si="2"/>
        <v>1502418.72</v>
      </c>
      <c r="D14" s="437">
        <f t="shared" si="2"/>
        <v>0</v>
      </c>
      <c r="E14" s="437">
        <f t="shared" si="2"/>
        <v>0</v>
      </c>
      <c r="F14" s="437">
        <f t="shared" si="2"/>
        <v>0</v>
      </c>
      <c r="G14" s="437">
        <f t="shared" si="2"/>
        <v>0</v>
      </c>
      <c r="H14" s="437">
        <f t="shared" si="2"/>
        <v>0</v>
      </c>
      <c r="I14" s="437">
        <f t="shared" si="2"/>
        <v>12</v>
      </c>
      <c r="J14" s="437">
        <f t="shared" si="2"/>
        <v>1502418.72</v>
      </c>
      <c r="K14" s="439"/>
    </row>
    <row r="15" spans="1:12" ht="15" x14ac:dyDescent="0.2">
      <c r="A15" s="442" t="s">
        <v>110</v>
      </c>
      <c r="B15" s="362">
        <v>12</v>
      </c>
      <c r="C15" s="362">
        <v>326863</v>
      </c>
      <c r="D15" s="362"/>
      <c r="E15" s="362"/>
      <c r="F15" s="362"/>
      <c r="G15" s="362"/>
      <c r="H15" s="362"/>
      <c r="I15" s="362">
        <f>B15+D15-F15</f>
        <v>12</v>
      </c>
      <c r="J15" s="362">
        <f>C15+E15+-G15-H15</f>
        <v>326863</v>
      </c>
      <c r="K15" s="439"/>
    </row>
    <row r="16" spans="1:12" ht="15" x14ac:dyDescent="0.2">
      <c r="A16" s="442" t="s">
        <v>111</v>
      </c>
      <c r="B16" s="362">
        <v>0</v>
      </c>
      <c r="C16" s="362">
        <v>1175555.72</v>
      </c>
      <c r="D16" s="362"/>
      <c r="E16" s="362"/>
      <c r="F16" s="362"/>
      <c r="G16" s="362"/>
      <c r="H16" s="362"/>
      <c r="I16" s="362">
        <f>B16+D16+-F16-G16</f>
        <v>0</v>
      </c>
      <c r="J16" s="362">
        <f>C16+E16+-G16-H16</f>
        <v>1175555.72</v>
      </c>
      <c r="K16" s="439"/>
    </row>
    <row r="17" spans="1:11" ht="15" x14ac:dyDescent="0.2">
      <c r="A17" s="442" t="s">
        <v>112</v>
      </c>
      <c r="B17" s="437">
        <f t="shared" ref="B17:J17" si="3">SUM(B18:B19,B22,B23)</f>
        <v>0</v>
      </c>
      <c r="C17" s="437">
        <f t="shared" si="3"/>
        <v>29005</v>
      </c>
      <c r="D17" s="437">
        <f t="shared" si="3"/>
        <v>0</v>
      </c>
      <c r="E17" s="437">
        <f t="shared" si="3"/>
        <v>0</v>
      </c>
      <c r="F17" s="437">
        <f t="shared" si="3"/>
        <v>0</v>
      </c>
      <c r="G17" s="437">
        <f t="shared" si="3"/>
        <v>0</v>
      </c>
      <c r="H17" s="437">
        <f t="shared" si="3"/>
        <v>0</v>
      </c>
      <c r="I17" s="437">
        <f t="shared" si="3"/>
        <v>0</v>
      </c>
      <c r="J17" s="437">
        <f t="shared" si="3"/>
        <v>29005</v>
      </c>
      <c r="K17" s="439"/>
    </row>
    <row r="18" spans="1:11" ht="15" x14ac:dyDescent="0.2">
      <c r="A18" s="442" t="s">
        <v>113</v>
      </c>
      <c r="B18" s="362"/>
      <c r="C18" s="362"/>
      <c r="D18" s="362"/>
      <c r="E18" s="362"/>
      <c r="F18" s="362"/>
      <c r="G18" s="362"/>
      <c r="H18" s="362"/>
      <c r="I18" s="362">
        <f>B18+D18+-F18-G18</f>
        <v>0</v>
      </c>
      <c r="J18" s="362">
        <f>C18+E18+-G18-H18</f>
        <v>0</v>
      </c>
      <c r="K18" s="439"/>
    </row>
    <row r="19" spans="1:11" ht="15" x14ac:dyDescent="0.2">
      <c r="A19" s="442" t="s">
        <v>114</v>
      </c>
      <c r="B19" s="437">
        <f t="shared" ref="B19:J19" si="4">SUM(B20:B21)</f>
        <v>0</v>
      </c>
      <c r="C19" s="437">
        <f t="shared" si="4"/>
        <v>19301.009999999998</v>
      </c>
      <c r="D19" s="437">
        <f t="shared" si="4"/>
        <v>0</v>
      </c>
      <c r="E19" s="437">
        <f t="shared" si="4"/>
        <v>0</v>
      </c>
      <c r="F19" s="437">
        <f t="shared" si="4"/>
        <v>0</v>
      </c>
      <c r="G19" s="437">
        <f t="shared" si="4"/>
        <v>0</v>
      </c>
      <c r="H19" s="437">
        <f t="shared" si="4"/>
        <v>0</v>
      </c>
      <c r="I19" s="437">
        <f t="shared" si="4"/>
        <v>0</v>
      </c>
      <c r="J19" s="437">
        <f t="shared" si="4"/>
        <v>19301.009999999998</v>
      </c>
      <c r="K19" s="439"/>
    </row>
    <row r="20" spans="1:11" ht="15" x14ac:dyDescent="0.2">
      <c r="A20" s="442" t="s">
        <v>115</v>
      </c>
      <c r="B20" s="362"/>
      <c r="C20" s="362"/>
      <c r="D20" s="362"/>
      <c r="E20" s="362"/>
      <c r="F20" s="362"/>
      <c r="G20" s="362"/>
      <c r="H20" s="362"/>
      <c r="I20" s="362">
        <f t="shared" ref="I20:J23" si="5">B20+D20+-F20-G20</f>
        <v>0</v>
      </c>
      <c r="J20" s="362">
        <f t="shared" si="5"/>
        <v>0</v>
      </c>
      <c r="K20" s="439"/>
    </row>
    <row r="21" spans="1:11" ht="15" x14ac:dyDescent="0.2">
      <c r="A21" s="442" t="s">
        <v>116</v>
      </c>
      <c r="B21" s="362"/>
      <c r="C21" s="362">
        <v>19301.009999999998</v>
      </c>
      <c r="D21" s="362"/>
      <c r="E21" s="362"/>
      <c r="F21" s="362"/>
      <c r="G21" s="362"/>
      <c r="H21" s="362"/>
      <c r="I21" s="362">
        <f t="shared" si="5"/>
        <v>0</v>
      </c>
      <c r="J21" s="362">
        <f t="shared" si="5"/>
        <v>19301.009999999998</v>
      </c>
      <c r="K21" s="439"/>
    </row>
    <row r="22" spans="1:11" ht="15" x14ac:dyDescent="0.2">
      <c r="A22" s="442" t="s">
        <v>117</v>
      </c>
      <c r="B22" s="362"/>
      <c r="C22" s="362"/>
      <c r="D22" s="362"/>
      <c r="E22" s="362"/>
      <c r="F22" s="362"/>
      <c r="G22" s="362"/>
      <c r="H22" s="362"/>
      <c r="I22" s="362">
        <f t="shared" si="5"/>
        <v>0</v>
      </c>
      <c r="J22" s="362">
        <f t="shared" si="5"/>
        <v>0</v>
      </c>
      <c r="K22" s="439"/>
    </row>
    <row r="23" spans="1:11" ht="15" x14ac:dyDescent="0.2">
      <c r="A23" s="442" t="s">
        <v>118</v>
      </c>
      <c r="B23" s="362"/>
      <c r="C23" s="362">
        <v>9703.99</v>
      </c>
      <c r="D23" s="362"/>
      <c r="E23" s="362"/>
      <c r="F23" s="362"/>
      <c r="G23" s="362"/>
      <c r="H23" s="362"/>
      <c r="I23" s="362">
        <f t="shared" si="5"/>
        <v>0</v>
      </c>
      <c r="J23" s="362">
        <f t="shared" si="5"/>
        <v>9703.99</v>
      </c>
      <c r="K23" s="439"/>
    </row>
    <row r="24" spans="1:11" ht="15" x14ac:dyDescent="0.2">
      <c r="A24" s="441" t="s">
        <v>119</v>
      </c>
      <c r="B24" s="74">
        <f t="shared" ref="B24:J24" si="6">SUM(B25:B31)</f>
        <v>0</v>
      </c>
      <c r="C24" s="74">
        <f t="shared" si="6"/>
        <v>0</v>
      </c>
      <c r="D24" s="74">
        <f t="shared" si="6"/>
        <v>0</v>
      </c>
      <c r="E24" s="74">
        <f t="shared" si="6"/>
        <v>0</v>
      </c>
      <c r="F24" s="74">
        <f t="shared" si="6"/>
        <v>0</v>
      </c>
      <c r="G24" s="74">
        <f t="shared" si="6"/>
        <v>0</v>
      </c>
      <c r="H24" s="74">
        <f t="shared" si="6"/>
        <v>0</v>
      </c>
      <c r="I24" s="74">
        <f t="shared" si="6"/>
        <v>0</v>
      </c>
      <c r="J24" s="74">
        <f t="shared" si="6"/>
        <v>0</v>
      </c>
      <c r="K24" s="439"/>
    </row>
    <row r="25" spans="1:11" ht="15" x14ac:dyDescent="0.2">
      <c r="A25" s="442" t="s">
        <v>241</v>
      </c>
      <c r="B25" s="362"/>
      <c r="C25" s="362"/>
      <c r="D25" s="362"/>
      <c r="E25" s="362"/>
      <c r="F25" s="362"/>
      <c r="G25" s="362"/>
      <c r="H25" s="362"/>
      <c r="I25" s="362"/>
      <c r="J25" s="362"/>
      <c r="K25" s="439"/>
    </row>
    <row r="26" spans="1:11" ht="15" x14ac:dyDescent="0.2">
      <c r="A26" s="442" t="s">
        <v>242</v>
      </c>
      <c r="B26" s="362"/>
      <c r="C26" s="362"/>
      <c r="D26" s="362"/>
      <c r="E26" s="362"/>
      <c r="F26" s="362"/>
      <c r="G26" s="362"/>
      <c r="H26" s="362"/>
      <c r="I26" s="362"/>
      <c r="J26" s="362"/>
      <c r="K26" s="439"/>
    </row>
    <row r="27" spans="1:11" ht="15" x14ac:dyDescent="0.2">
      <c r="A27" s="442" t="s">
        <v>243</v>
      </c>
      <c r="B27" s="362"/>
      <c r="C27" s="362"/>
      <c r="D27" s="362"/>
      <c r="E27" s="362"/>
      <c r="F27" s="362"/>
      <c r="G27" s="362"/>
      <c r="H27" s="362"/>
      <c r="I27" s="362"/>
      <c r="J27" s="362"/>
      <c r="K27" s="439"/>
    </row>
    <row r="28" spans="1:11" ht="15" x14ac:dyDescent="0.2">
      <c r="A28" s="442" t="s">
        <v>244</v>
      </c>
      <c r="B28" s="362"/>
      <c r="C28" s="362"/>
      <c r="D28" s="362"/>
      <c r="E28" s="362"/>
      <c r="F28" s="362"/>
      <c r="G28" s="362"/>
      <c r="H28" s="362"/>
      <c r="I28" s="362"/>
      <c r="J28" s="362"/>
      <c r="K28" s="439"/>
    </row>
    <row r="29" spans="1:11" ht="15" x14ac:dyDescent="0.2">
      <c r="A29" s="442" t="s">
        <v>245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39"/>
    </row>
    <row r="30" spans="1:11" ht="15" x14ac:dyDescent="0.2">
      <c r="A30" s="442" t="s">
        <v>246</v>
      </c>
      <c r="B30" s="362"/>
      <c r="C30" s="362"/>
      <c r="D30" s="362"/>
      <c r="E30" s="362"/>
      <c r="F30" s="362"/>
      <c r="G30" s="362"/>
      <c r="H30" s="362"/>
      <c r="I30" s="362"/>
      <c r="J30" s="362"/>
      <c r="K30" s="439"/>
    </row>
    <row r="31" spans="1:11" ht="15" x14ac:dyDescent="0.2">
      <c r="A31" s="442" t="s">
        <v>247</v>
      </c>
      <c r="B31" s="362"/>
      <c r="C31" s="362"/>
      <c r="D31" s="362"/>
      <c r="E31" s="362"/>
      <c r="F31" s="362"/>
      <c r="G31" s="362"/>
      <c r="H31" s="362"/>
      <c r="I31" s="362"/>
      <c r="J31" s="362"/>
      <c r="K31" s="439"/>
    </row>
    <row r="32" spans="1:11" ht="15" x14ac:dyDescent="0.2">
      <c r="A32" s="441" t="s">
        <v>120</v>
      </c>
      <c r="B32" s="74">
        <f t="shared" ref="B32:J32" si="7">SUM(B33:B35)</f>
        <v>0</v>
      </c>
      <c r="C32" s="74">
        <f t="shared" si="7"/>
        <v>0</v>
      </c>
      <c r="D32" s="74">
        <f t="shared" si="7"/>
        <v>0</v>
      </c>
      <c r="E32" s="74">
        <f t="shared" si="7"/>
        <v>0</v>
      </c>
      <c r="F32" s="74">
        <f t="shared" si="7"/>
        <v>0</v>
      </c>
      <c r="G32" s="74">
        <f t="shared" si="7"/>
        <v>0</v>
      </c>
      <c r="H32" s="74">
        <f t="shared" si="7"/>
        <v>0</v>
      </c>
      <c r="I32" s="74">
        <f t="shared" si="7"/>
        <v>0</v>
      </c>
      <c r="J32" s="74">
        <f t="shared" si="7"/>
        <v>0</v>
      </c>
      <c r="K32" s="439"/>
    </row>
    <row r="33" spans="1:11" ht="15" x14ac:dyDescent="0.2">
      <c r="A33" s="442" t="s">
        <v>248</v>
      </c>
      <c r="B33" s="362"/>
      <c r="C33" s="362"/>
      <c r="D33" s="362"/>
      <c r="E33" s="362"/>
      <c r="F33" s="362"/>
      <c r="G33" s="362"/>
      <c r="H33" s="362"/>
      <c r="I33" s="362"/>
      <c r="J33" s="362"/>
      <c r="K33" s="439"/>
    </row>
    <row r="34" spans="1:11" ht="15" x14ac:dyDescent="0.2">
      <c r="A34" s="442" t="s">
        <v>249</v>
      </c>
      <c r="B34" s="362"/>
      <c r="C34" s="362"/>
      <c r="D34" s="362"/>
      <c r="E34" s="362"/>
      <c r="F34" s="362"/>
      <c r="G34" s="362"/>
      <c r="H34" s="362"/>
      <c r="I34" s="362"/>
      <c r="J34" s="362"/>
      <c r="K34" s="439"/>
    </row>
    <row r="35" spans="1:11" ht="15" x14ac:dyDescent="0.2">
      <c r="A35" s="442" t="s">
        <v>250</v>
      </c>
      <c r="B35" s="362"/>
      <c r="C35" s="362"/>
      <c r="D35" s="362"/>
      <c r="E35" s="362"/>
      <c r="F35" s="362"/>
      <c r="G35" s="362"/>
      <c r="H35" s="362"/>
      <c r="I35" s="362"/>
      <c r="J35" s="362"/>
      <c r="K35" s="439"/>
    </row>
    <row r="36" spans="1:11" ht="15" x14ac:dyDescent="0.2">
      <c r="A36" s="441" t="s">
        <v>121</v>
      </c>
      <c r="B36" s="74">
        <f t="shared" ref="B36:J36" si="8">SUM(B37:B39,B42)</f>
        <v>0</v>
      </c>
      <c r="C36" s="74">
        <f t="shared" si="8"/>
        <v>0</v>
      </c>
      <c r="D36" s="74">
        <f t="shared" si="8"/>
        <v>0</v>
      </c>
      <c r="E36" s="74">
        <f t="shared" si="8"/>
        <v>0</v>
      </c>
      <c r="F36" s="74">
        <f t="shared" si="8"/>
        <v>0</v>
      </c>
      <c r="G36" s="74">
        <f t="shared" si="8"/>
        <v>0</v>
      </c>
      <c r="H36" s="74">
        <f t="shared" si="8"/>
        <v>0</v>
      </c>
      <c r="I36" s="74">
        <f t="shared" si="8"/>
        <v>0</v>
      </c>
      <c r="J36" s="74">
        <f t="shared" si="8"/>
        <v>0</v>
      </c>
      <c r="K36" s="439"/>
    </row>
    <row r="37" spans="1:11" ht="15" x14ac:dyDescent="0.2">
      <c r="A37" s="442" t="s">
        <v>122</v>
      </c>
      <c r="B37" s="362"/>
      <c r="C37" s="362"/>
      <c r="D37" s="362"/>
      <c r="E37" s="362"/>
      <c r="F37" s="362"/>
      <c r="G37" s="362"/>
      <c r="H37" s="362"/>
      <c r="I37" s="362"/>
      <c r="J37" s="362"/>
      <c r="K37" s="439"/>
    </row>
    <row r="38" spans="1:11" ht="15" x14ac:dyDescent="0.2">
      <c r="A38" s="442" t="s">
        <v>123</v>
      </c>
      <c r="B38" s="362"/>
      <c r="C38" s="362"/>
      <c r="D38" s="362"/>
      <c r="E38" s="362"/>
      <c r="F38" s="362"/>
      <c r="G38" s="362"/>
      <c r="H38" s="362"/>
      <c r="I38" s="362"/>
      <c r="J38" s="362"/>
      <c r="K38" s="439"/>
    </row>
    <row r="39" spans="1:11" ht="15" x14ac:dyDescent="0.2">
      <c r="A39" s="442" t="s">
        <v>124</v>
      </c>
      <c r="B39" s="437">
        <f t="shared" ref="B39:J39" si="9">SUM(B40:B41)</f>
        <v>0</v>
      </c>
      <c r="C39" s="437">
        <f t="shared" si="9"/>
        <v>0</v>
      </c>
      <c r="D39" s="437">
        <f t="shared" si="9"/>
        <v>0</v>
      </c>
      <c r="E39" s="437">
        <f t="shared" si="9"/>
        <v>0</v>
      </c>
      <c r="F39" s="437">
        <f t="shared" si="9"/>
        <v>0</v>
      </c>
      <c r="G39" s="437">
        <f t="shared" si="9"/>
        <v>0</v>
      </c>
      <c r="H39" s="437">
        <f t="shared" si="9"/>
        <v>0</v>
      </c>
      <c r="I39" s="437">
        <f t="shared" si="9"/>
        <v>0</v>
      </c>
      <c r="J39" s="437">
        <f t="shared" si="9"/>
        <v>0</v>
      </c>
      <c r="K39" s="439"/>
    </row>
    <row r="40" spans="1:11" ht="30" x14ac:dyDescent="0.2">
      <c r="A40" s="442" t="s">
        <v>380</v>
      </c>
      <c r="B40" s="362"/>
      <c r="C40" s="362"/>
      <c r="D40" s="362"/>
      <c r="E40" s="362"/>
      <c r="F40" s="362"/>
      <c r="G40" s="362"/>
      <c r="H40" s="362"/>
      <c r="I40" s="362"/>
      <c r="J40" s="362"/>
      <c r="K40" s="439"/>
    </row>
    <row r="41" spans="1:11" ht="15" x14ac:dyDescent="0.2">
      <c r="A41" s="442" t="s">
        <v>125</v>
      </c>
      <c r="B41" s="362"/>
      <c r="C41" s="362"/>
      <c r="D41" s="362"/>
      <c r="E41" s="362"/>
      <c r="F41" s="362"/>
      <c r="G41" s="362"/>
      <c r="H41" s="362"/>
      <c r="I41" s="362"/>
      <c r="J41" s="362"/>
      <c r="K41" s="439"/>
    </row>
    <row r="42" spans="1:11" ht="15" x14ac:dyDescent="0.2">
      <c r="A42" s="442" t="s">
        <v>126</v>
      </c>
      <c r="B42" s="362"/>
      <c r="C42" s="362"/>
      <c r="D42" s="362"/>
      <c r="E42" s="362"/>
      <c r="F42" s="362"/>
      <c r="G42" s="362"/>
      <c r="H42" s="362"/>
      <c r="I42" s="362"/>
      <c r="J42" s="362"/>
      <c r="K42" s="439"/>
    </row>
    <row r="43" spans="1:11" ht="15" x14ac:dyDescent="0.2">
      <c r="A43" s="443"/>
      <c r="B43" s="443"/>
      <c r="C43" s="443"/>
      <c r="D43" s="443"/>
      <c r="E43" s="443"/>
      <c r="F43" s="443"/>
      <c r="G43" s="443"/>
      <c r="H43" s="443"/>
      <c r="I43" s="443"/>
      <c r="J43" s="443"/>
    </row>
    <row r="44" spans="1:11" s="426" customFormat="1" x14ac:dyDescent="0.2"/>
    <row r="45" spans="1:11" s="426" customFormat="1" x14ac:dyDescent="0.2">
      <c r="A45" s="363"/>
    </row>
    <row r="46" spans="1:11" s="431" customFormat="1" ht="15" x14ac:dyDescent="0.3">
      <c r="A46" s="444" t="s">
        <v>96</v>
      </c>
      <c r="D46" s="445"/>
    </row>
    <row r="47" spans="1:11" s="431" customFormat="1" ht="15" x14ac:dyDescent="0.3">
      <c r="D47" s="446"/>
      <c r="E47" s="446"/>
      <c r="F47" s="446"/>
      <c r="G47" s="446"/>
      <c r="I47" s="446"/>
    </row>
    <row r="48" spans="1:11" s="431" customFormat="1" ht="15" x14ac:dyDescent="0.3">
      <c r="B48" s="447"/>
      <c r="C48" s="447"/>
      <c r="F48" s="447"/>
      <c r="G48" s="448"/>
      <c r="H48" s="447"/>
      <c r="I48" s="446"/>
      <c r="J48" s="446"/>
    </row>
    <row r="49" spans="1:10" s="431" customFormat="1" ht="15" x14ac:dyDescent="0.3">
      <c r="B49" s="449" t="s">
        <v>251</v>
      </c>
      <c r="F49" s="450" t="s">
        <v>256</v>
      </c>
      <c r="G49" s="451"/>
      <c r="I49" s="446"/>
      <c r="J49" s="446"/>
    </row>
    <row r="50" spans="1:10" s="431" customFormat="1" ht="15" x14ac:dyDescent="0.3">
      <c r="B50" s="452" t="s">
        <v>127</v>
      </c>
      <c r="F50" s="431" t="s">
        <v>252</v>
      </c>
      <c r="G50" s="446"/>
      <c r="I50" s="446"/>
      <c r="J50" s="446"/>
    </row>
    <row r="51" spans="1:10" s="446" customFormat="1" ht="15" x14ac:dyDescent="0.3">
      <c r="A51" s="431"/>
      <c r="B51" s="363"/>
      <c r="H51" s="363"/>
    </row>
    <row r="52" spans="1:10" s="431" customFormat="1" ht="15" x14ac:dyDescent="0.3">
      <c r="A52" s="453"/>
      <c r="B52" s="453"/>
      <c r="C52" s="453"/>
    </row>
    <row r="53" spans="1:10" ht="15" x14ac:dyDescent="0.2">
      <c r="A53" s="443"/>
      <c r="B53" s="443"/>
      <c r="C53" s="443"/>
      <c r="D53" s="443"/>
      <c r="E53" s="443"/>
      <c r="F53" s="443"/>
      <c r="G53" s="443"/>
      <c r="H53" s="443"/>
      <c r="I53" s="443"/>
      <c r="J53" s="443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opLeftCell="A29" zoomScale="80" zoomScaleNormal="80" zoomScaleSheetLayoutView="80" workbookViewId="0">
      <selection activeCell="J50" sqref="J50"/>
    </sheetView>
  </sheetViews>
  <sheetFormatPr defaultRowHeight="12.75" x14ac:dyDescent="0.2"/>
  <cols>
    <col min="1" max="1" width="6" style="184" customWidth="1"/>
    <col min="2" max="2" width="21.140625" style="184" customWidth="1"/>
    <col min="3" max="3" width="25.140625" style="184" bestFit="1" customWidth="1"/>
    <col min="4" max="4" width="23.5703125" style="184" customWidth="1"/>
    <col min="5" max="5" width="19.5703125" style="184" customWidth="1"/>
    <col min="6" max="6" width="22" style="184" customWidth="1"/>
    <col min="7" max="7" width="25.28515625" style="184" customWidth="1"/>
    <col min="8" max="8" width="20.85546875" style="184" customWidth="1"/>
    <col min="9" max="9" width="31.28515625" style="184" customWidth="1"/>
    <col min="10" max="16384" width="9.140625" style="184"/>
  </cols>
  <sheetData>
    <row r="1" spans="1:9" ht="15" x14ac:dyDescent="0.2">
      <c r="A1" s="177" t="s">
        <v>476</v>
      </c>
      <c r="B1" s="177"/>
      <c r="C1" s="178"/>
      <c r="D1" s="178"/>
      <c r="E1" s="178"/>
      <c r="F1" s="178"/>
      <c r="G1" s="178"/>
      <c r="H1" s="178"/>
      <c r="I1" s="347" t="s">
        <v>97</v>
      </c>
    </row>
    <row r="2" spans="1:9" ht="15" x14ac:dyDescent="0.3">
      <c r="A2" s="136" t="s">
        <v>128</v>
      </c>
      <c r="B2" s="136"/>
      <c r="C2" s="178"/>
      <c r="D2" s="178"/>
      <c r="E2" s="178"/>
      <c r="F2" s="178"/>
      <c r="G2" s="178"/>
      <c r="H2" s="178"/>
      <c r="I2" s="344" t="str">
        <f>'ფორმა N1'!L2</f>
        <v>03/20/2019-04/09/2019</v>
      </c>
    </row>
    <row r="3" spans="1:9" ht="15" x14ac:dyDescent="0.2">
      <c r="A3" s="178"/>
      <c r="B3" s="178"/>
      <c r="C3" s="178"/>
      <c r="D3" s="178"/>
      <c r="E3" s="178"/>
      <c r="F3" s="178"/>
      <c r="G3" s="178"/>
      <c r="H3" s="178"/>
      <c r="I3" s="130"/>
    </row>
    <row r="4" spans="1:9" ht="15" x14ac:dyDescent="0.3">
      <c r="A4" s="106" t="s">
        <v>257</v>
      </c>
      <c r="B4" s="106"/>
      <c r="C4" s="106"/>
      <c r="D4" s="106"/>
      <c r="E4" s="352"/>
      <c r="F4" s="179"/>
      <c r="G4" s="178"/>
      <c r="H4" s="178"/>
      <c r="I4" s="179"/>
    </row>
    <row r="5" spans="1:9" s="357" customFormat="1" ht="15" x14ac:dyDescent="0.3">
      <c r="A5" s="353" t="str">
        <f>'ფორმა N1'!A5</f>
        <v>მპგ „ერთიანი ნაციონალური მოძრაობა“</v>
      </c>
      <c r="B5" s="353"/>
      <c r="C5" s="354"/>
      <c r="D5" s="352"/>
      <c r="E5" s="352"/>
      <c r="F5" s="179"/>
      <c r="G5" s="178"/>
      <c r="H5" s="178"/>
      <c r="I5" s="179"/>
    </row>
    <row r="6" spans="1:9" ht="13.5" x14ac:dyDescent="0.2">
      <c r="A6" s="131"/>
      <c r="B6" s="131"/>
      <c r="C6" s="358"/>
      <c r="D6" s="358"/>
      <c r="E6" s="358"/>
      <c r="F6" s="178"/>
      <c r="G6" s="178"/>
      <c r="H6" s="178"/>
      <c r="I6" s="178"/>
    </row>
    <row r="7" spans="1:9" ht="60" x14ac:dyDescent="0.2">
      <c r="A7" s="359" t="s">
        <v>64</v>
      </c>
      <c r="B7" s="359" t="s">
        <v>443</v>
      </c>
      <c r="C7" s="360" t="s">
        <v>444</v>
      </c>
      <c r="D7" s="360" t="s">
        <v>445</v>
      </c>
      <c r="E7" s="360" t="s">
        <v>446</v>
      </c>
      <c r="F7" s="360" t="s">
        <v>346</v>
      </c>
      <c r="G7" s="360" t="s">
        <v>447</v>
      </c>
      <c r="H7" s="360" t="s">
        <v>448</v>
      </c>
      <c r="I7" s="360" t="s">
        <v>449</v>
      </c>
    </row>
    <row r="8" spans="1:9" ht="15" x14ac:dyDescent="0.2">
      <c r="A8" s="359">
        <v>1</v>
      </c>
      <c r="B8" s="359">
        <v>2</v>
      </c>
      <c r="C8" s="359">
        <v>3</v>
      </c>
      <c r="D8" s="360">
        <v>4</v>
      </c>
      <c r="E8" s="359">
        <v>5</v>
      </c>
      <c r="F8" s="360">
        <v>6</v>
      </c>
      <c r="G8" s="359">
        <v>7</v>
      </c>
      <c r="H8" s="360">
        <v>8</v>
      </c>
      <c r="I8" s="360">
        <v>9</v>
      </c>
    </row>
    <row r="9" spans="1:9" ht="30" x14ac:dyDescent="0.3">
      <c r="A9" s="361">
        <v>1</v>
      </c>
      <c r="B9" s="362" t="s">
        <v>532</v>
      </c>
      <c r="C9" s="362" t="s">
        <v>533</v>
      </c>
      <c r="D9" s="362" t="s">
        <v>534</v>
      </c>
      <c r="E9" s="466">
        <v>40904</v>
      </c>
      <c r="F9" s="362" t="s">
        <v>535</v>
      </c>
      <c r="G9" s="362">
        <v>2865918.99</v>
      </c>
      <c r="H9" s="467" t="s">
        <v>536</v>
      </c>
      <c r="I9" s="362"/>
    </row>
    <row r="10" spans="1:9" ht="30" x14ac:dyDescent="0.2">
      <c r="A10" s="361">
        <v>2</v>
      </c>
      <c r="B10" s="361" t="s">
        <v>537</v>
      </c>
      <c r="C10" s="362" t="s">
        <v>538</v>
      </c>
      <c r="D10" s="362" t="s">
        <v>539</v>
      </c>
      <c r="E10" s="362" t="s">
        <v>540</v>
      </c>
      <c r="F10" s="362">
        <v>128.76</v>
      </c>
      <c r="G10" s="362"/>
      <c r="H10" s="362" t="s">
        <v>541</v>
      </c>
      <c r="I10" s="362" t="s">
        <v>542</v>
      </c>
    </row>
    <row r="11" spans="1:9" ht="45" x14ac:dyDescent="0.2">
      <c r="A11" s="361">
        <v>3</v>
      </c>
      <c r="B11" s="361" t="s">
        <v>537</v>
      </c>
      <c r="C11" s="362" t="s">
        <v>543</v>
      </c>
      <c r="D11" s="362" t="s">
        <v>544</v>
      </c>
      <c r="E11" s="362" t="s">
        <v>545</v>
      </c>
      <c r="F11" s="362">
        <v>19</v>
      </c>
      <c r="G11" s="362">
        <v>875</v>
      </c>
      <c r="H11" s="362" t="s">
        <v>546</v>
      </c>
      <c r="I11" s="362" t="s">
        <v>547</v>
      </c>
    </row>
    <row r="12" spans="1:9" ht="45" x14ac:dyDescent="0.2">
      <c r="A12" s="361">
        <v>4</v>
      </c>
      <c r="B12" s="361" t="s">
        <v>537</v>
      </c>
      <c r="C12" s="362" t="s">
        <v>548</v>
      </c>
      <c r="D12" s="362" t="s">
        <v>549</v>
      </c>
      <c r="E12" s="362" t="s">
        <v>550</v>
      </c>
      <c r="F12" s="362">
        <v>100</v>
      </c>
      <c r="G12" s="362">
        <v>750</v>
      </c>
      <c r="H12" s="362" t="s">
        <v>551</v>
      </c>
      <c r="I12" s="362" t="s">
        <v>552</v>
      </c>
    </row>
    <row r="13" spans="1:9" ht="30" x14ac:dyDescent="0.2">
      <c r="A13" s="361">
        <v>5</v>
      </c>
      <c r="B13" s="361" t="s">
        <v>537</v>
      </c>
      <c r="C13" s="362" t="s">
        <v>553</v>
      </c>
      <c r="D13" s="362" t="s">
        <v>554</v>
      </c>
      <c r="E13" s="362" t="s">
        <v>550</v>
      </c>
      <c r="F13" s="362">
        <v>149.85</v>
      </c>
      <c r="G13" s="362">
        <v>2130</v>
      </c>
      <c r="H13" s="362" t="s">
        <v>555</v>
      </c>
      <c r="I13" s="362" t="s">
        <v>556</v>
      </c>
    </row>
    <row r="14" spans="1:9" ht="30" x14ac:dyDescent="0.2">
      <c r="A14" s="361">
        <v>6</v>
      </c>
      <c r="B14" s="361" t="s">
        <v>537</v>
      </c>
      <c r="C14" s="362" t="s">
        <v>557</v>
      </c>
      <c r="D14" s="362" t="s">
        <v>558</v>
      </c>
      <c r="E14" s="362" t="s">
        <v>559</v>
      </c>
      <c r="F14" s="362">
        <v>150</v>
      </c>
      <c r="G14" s="362">
        <v>1000</v>
      </c>
      <c r="H14" s="362" t="s">
        <v>560</v>
      </c>
      <c r="I14" s="362" t="s">
        <v>561</v>
      </c>
    </row>
    <row r="15" spans="1:9" ht="30" x14ac:dyDescent="0.2">
      <c r="A15" s="361">
        <v>7</v>
      </c>
      <c r="B15" s="361" t="s">
        <v>537</v>
      </c>
      <c r="C15" s="362" t="s">
        <v>562</v>
      </c>
      <c r="D15" s="362" t="s">
        <v>563</v>
      </c>
      <c r="E15" s="362" t="s">
        <v>550</v>
      </c>
      <c r="F15" s="362">
        <v>190</v>
      </c>
      <c r="G15" s="362">
        <v>750</v>
      </c>
      <c r="H15" s="362" t="s">
        <v>564</v>
      </c>
      <c r="I15" s="362" t="s">
        <v>565</v>
      </c>
    </row>
    <row r="16" spans="1:9" ht="45" x14ac:dyDescent="0.2">
      <c r="A16" s="361">
        <v>8</v>
      </c>
      <c r="B16" s="361" t="s">
        <v>537</v>
      </c>
      <c r="C16" s="362" t="s">
        <v>566</v>
      </c>
      <c r="D16" s="362" t="s">
        <v>567</v>
      </c>
      <c r="E16" s="362" t="s">
        <v>550</v>
      </c>
      <c r="F16" s="362">
        <v>69.319999999999993</v>
      </c>
      <c r="G16" s="362">
        <v>875</v>
      </c>
      <c r="H16" s="362">
        <v>43001004049</v>
      </c>
      <c r="I16" s="362" t="s">
        <v>568</v>
      </c>
    </row>
    <row r="17" spans="1:9" ht="30" x14ac:dyDescent="0.2">
      <c r="A17" s="361">
        <v>9</v>
      </c>
      <c r="B17" s="361" t="s">
        <v>537</v>
      </c>
      <c r="C17" s="362" t="s">
        <v>569</v>
      </c>
      <c r="D17" s="362" t="s">
        <v>570</v>
      </c>
      <c r="E17" s="362" t="s">
        <v>571</v>
      </c>
      <c r="F17" s="362">
        <v>70.53</v>
      </c>
      <c r="G17" s="362">
        <v>1290</v>
      </c>
      <c r="H17" s="362">
        <v>1008018331</v>
      </c>
      <c r="I17" s="362" t="s">
        <v>572</v>
      </c>
    </row>
    <row r="18" spans="1:9" ht="45" x14ac:dyDescent="0.2">
      <c r="A18" s="361">
        <v>10</v>
      </c>
      <c r="B18" s="361" t="s">
        <v>537</v>
      </c>
      <c r="C18" s="362" t="s">
        <v>573</v>
      </c>
      <c r="D18" s="362" t="s">
        <v>574</v>
      </c>
      <c r="E18" s="362" t="s">
        <v>550</v>
      </c>
      <c r="F18" s="362">
        <v>69.319999999999993</v>
      </c>
      <c r="G18" s="362">
        <v>375</v>
      </c>
      <c r="H18" s="362" t="s">
        <v>575</v>
      </c>
      <c r="I18" s="362" t="s">
        <v>576</v>
      </c>
    </row>
    <row r="19" spans="1:9" ht="45" x14ac:dyDescent="0.2">
      <c r="A19" s="361">
        <v>11</v>
      </c>
      <c r="B19" s="361" t="s">
        <v>537</v>
      </c>
      <c r="C19" s="362" t="s">
        <v>840</v>
      </c>
      <c r="D19" s="362" t="s">
        <v>841</v>
      </c>
      <c r="E19" s="362" t="s">
        <v>842</v>
      </c>
      <c r="F19" s="362">
        <v>133.6</v>
      </c>
      <c r="G19" s="362">
        <v>800</v>
      </c>
      <c r="H19" s="362" t="s">
        <v>843</v>
      </c>
      <c r="I19" s="362" t="s">
        <v>844</v>
      </c>
    </row>
    <row r="20" spans="1:9" ht="30" x14ac:dyDescent="0.2">
      <c r="A20" s="361">
        <v>12</v>
      </c>
      <c r="B20" s="361" t="s">
        <v>537</v>
      </c>
      <c r="C20" s="362" t="s">
        <v>577</v>
      </c>
      <c r="D20" s="362" t="s">
        <v>578</v>
      </c>
      <c r="E20" s="362" t="s">
        <v>579</v>
      </c>
      <c r="F20" s="362">
        <v>100.92</v>
      </c>
      <c r="G20" s="362">
        <v>1350</v>
      </c>
      <c r="H20" s="362" t="s">
        <v>580</v>
      </c>
      <c r="I20" s="362" t="s">
        <v>581</v>
      </c>
    </row>
    <row r="21" spans="1:9" ht="30" x14ac:dyDescent="0.2">
      <c r="A21" s="361">
        <v>13</v>
      </c>
      <c r="B21" s="361" t="s">
        <v>537</v>
      </c>
      <c r="C21" s="362" t="s">
        <v>577</v>
      </c>
      <c r="D21" s="362" t="s">
        <v>582</v>
      </c>
      <c r="E21" s="362" t="s">
        <v>579</v>
      </c>
      <c r="F21" s="362">
        <v>212.54</v>
      </c>
      <c r="G21" s="362">
        <v>1350</v>
      </c>
      <c r="H21" s="362" t="s">
        <v>583</v>
      </c>
      <c r="I21" s="362" t="s">
        <v>584</v>
      </c>
    </row>
    <row r="22" spans="1:9" ht="30" x14ac:dyDescent="0.2">
      <c r="A22" s="361">
        <v>14</v>
      </c>
      <c r="B22" s="361" t="s">
        <v>537</v>
      </c>
      <c r="C22" s="362" t="s">
        <v>585</v>
      </c>
      <c r="D22" s="362" t="s">
        <v>586</v>
      </c>
      <c r="E22" s="362" t="s">
        <v>587</v>
      </c>
      <c r="F22" s="362">
        <v>90.82</v>
      </c>
      <c r="G22" s="362">
        <v>625</v>
      </c>
      <c r="H22" s="362" t="s">
        <v>588</v>
      </c>
      <c r="I22" s="362" t="s">
        <v>589</v>
      </c>
    </row>
    <row r="23" spans="1:9" ht="30" x14ac:dyDescent="0.2">
      <c r="A23" s="361">
        <v>15</v>
      </c>
      <c r="B23" s="361" t="s">
        <v>537</v>
      </c>
      <c r="C23" s="362" t="s">
        <v>590</v>
      </c>
      <c r="D23" s="362" t="s">
        <v>591</v>
      </c>
      <c r="E23" s="362" t="s">
        <v>592</v>
      </c>
      <c r="F23" s="362">
        <v>172.87</v>
      </c>
      <c r="G23" s="362">
        <v>1375</v>
      </c>
      <c r="H23" s="362" t="s">
        <v>593</v>
      </c>
      <c r="I23" s="362" t="s">
        <v>594</v>
      </c>
    </row>
    <row r="24" spans="1:9" ht="30" x14ac:dyDescent="0.2">
      <c r="A24" s="361">
        <v>16</v>
      </c>
      <c r="B24" s="361" t="s">
        <v>537</v>
      </c>
      <c r="C24" s="362" t="s">
        <v>595</v>
      </c>
      <c r="D24" s="362" t="s">
        <v>596</v>
      </c>
      <c r="E24" s="362" t="s">
        <v>597</v>
      </c>
      <c r="F24" s="362">
        <v>175</v>
      </c>
      <c r="G24" s="362">
        <v>375</v>
      </c>
      <c r="H24" s="362" t="s">
        <v>598</v>
      </c>
      <c r="I24" s="362" t="s">
        <v>599</v>
      </c>
    </row>
    <row r="25" spans="1:9" ht="30" x14ac:dyDescent="0.2">
      <c r="A25" s="361">
        <v>17</v>
      </c>
      <c r="B25" s="361" t="s">
        <v>537</v>
      </c>
      <c r="C25" s="362" t="s">
        <v>600</v>
      </c>
      <c r="D25" s="362" t="s">
        <v>601</v>
      </c>
      <c r="E25" s="362" t="s">
        <v>602</v>
      </c>
      <c r="F25" s="362">
        <v>38.590000000000003</v>
      </c>
      <c r="G25" s="362">
        <v>200</v>
      </c>
      <c r="H25" s="362" t="s">
        <v>603</v>
      </c>
      <c r="I25" s="362" t="s">
        <v>604</v>
      </c>
    </row>
    <row r="26" spans="1:9" ht="30" x14ac:dyDescent="0.2">
      <c r="A26" s="361">
        <v>18</v>
      </c>
      <c r="B26" s="361" t="s">
        <v>537</v>
      </c>
      <c r="C26" s="362" t="s">
        <v>605</v>
      </c>
      <c r="D26" s="362" t="s">
        <v>606</v>
      </c>
      <c r="E26" s="362" t="s">
        <v>607</v>
      </c>
      <c r="F26" s="362">
        <v>155.19999999999999</v>
      </c>
      <c r="G26" s="362">
        <v>400</v>
      </c>
      <c r="H26" s="362" t="s">
        <v>608</v>
      </c>
      <c r="I26" s="362" t="s">
        <v>609</v>
      </c>
    </row>
    <row r="27" spans="1:9" ht="30" x14ac:dyDescent="0.2">
      <c r="A27" s="361">
        <v>19</v>
      </c>
      <c r="B27" s="361" t="s">
        <v>537</v>
      </c>
      <c r="C27" s="362" t="s">
        <v>610</v>
      </c>
      <c r="D27" s="362" t="s">
        <v>611</v>
      </c>
      <c r="E27" s="362" t="s">
        <v>550</v>
      </c>
      <c r="F27" s="362">
        <v>66</v>
      </c>
      <c r="G27" s="362">
        <v>665</v>
      </c>
      <c r="H27" s="362" t="s">
        <v>612</v>
      </c>
      <c r="I27" s="362" t="s">
        <v>613</v>
      </c>
    </row>
    <row r="28" spans="1:9" ht="30" x14ac:dyDescent="0.2">
      <c r="A28" s="361">
        <v>20</v>
      </c>
      <c r="B28" s="361" t="s">
        <v>537</v>
      </c>
      <c r="C28" s="362" t="s">
        <v>614</v>
      </c>
      <c r="D28" s="362" t="s">
        <v>615</v>
      </c>
      <c r="E28" s="362" t="s">
        <v>616</v>
      </c>
      <c r="F28" s="362">
        <v>28.3</v>
      </c>
      <c r="G28" s="362"/>
      <c r="H28" s="362" t="s">
        <v>617</v>
      </c>
      <c r="I28" s="362" t="s">
        <v>618</v>
      </c>
    </row>
    <row r="29" spans="1:9" ht="30" x14ac:dyDescent="0.2">
      <c r="A29" s="361">
        <v>21</v>
      </c>
      <c r="B29" s="361" t="s">
        <v>537</v>
      </c>
      <c r="C29" s="362" t="s">
        <v>619</v>
      </c>
      <c r="D29" s="362" t="s">
        <v>620</v>
      </c>
      <c r="E29" s="362" t="s">
        <v>621</v>
      </c>
      <c r="F29" s="362">
        <v>70</v>
      </c>
      <c r="G29" s="362"/>
      <c r="H29" s="362" t="s">
        <v>521</v>
      </c>
      <c r="I29" s="362" t="s">
        <v>520</v>
      </c>
    </row>
    <row r="30" spans="1:9" ht="30" x14ac:dyDescent="0.2">
      <c r="A30" s="361">
        <v>22</v>
      </c>
      <c r="B30" s="361" t="s">
        <v>537</v>
      </c>
      <c r="C30" s="362" t="s">
        <v>845</v>
      </c>
      <c r="D30" s="362" t="s">
        <v>846</v>
      </c>
      <c r="E30" s="362" t="s">
        <v>847</v>
      </c>
      <c r="F30" s="362">
        <v>115</v>
      </c>
      <c r="G30" s="362">
        <v>812.5</v>
      </c>
      <c r="H30" s="362" t="s">
        <v>848</v>
      </c>
      <c r="I30" s="362" t="s">
        <v>849</v>
      </c>
    </row>
    <row r="31" spans="1:9" ht="30" x14ac:dyDescent="0.2">
      <c r="A31" s="361">
        <v>23</v>
      </c>
      <c r="B31" s="361" t="s">
        <v>537</v>
      </c>
      <c r="C31" s="362" t="s">
        <v>622</v>
      </c>
      <c r="D31" s="362" t="s">
        <v>623</v>
      </c>
      <c r="E31" s="362" t="s">
        <v>624</v>
      </c>
      <c r="F31" s="362"/>
      <c r="G31" s="362">
        <v>1250</v>
      </c>
      <c r="H31" s="362" t="s">
        <v>625</v>
      </c>
      <c r="I31" s="362" t="s">
        <v>626</v>
      </c>
    </row>
    <row r="32" spans="1:9" ht="30" x14ac:dyDescent="0.2">
      <c r="A32" s="361">
        <v>24</v>
      </c>
      <c r="B32" s="361" t="s">
        <v>537</v>
      </c>
      <c r="C32" s="362" t="s">
        <v>627</v>
      </c>
      <c r="D32" s="362" t="s">
        <v>628</v>
      </c>
      <c r="E32" s="362" t="s">
        <v>629</v>
      </c>
      <c r="F32" s="362">
        <v>76.56</v>
      </c>
      <c r="G32" s="362">
        <v>3125</v>
      </c>
      <c r="H32" s="362" t="s">
        <v>630</v>
      </c>
      <c r="I32" s="362" t="s">
        <v>631</v>
      </c>
    </row>
    <row r="33" spans="1:9" ht="30" x14ac:dyDescent="0.2">
      <c r="A33" s="361">
        <v>25</v>
      </c>
      <c r="B33" s="361" t="s">
        <v>537</v>
      </c>
      <c r="C33" s="362" t="s">
        <v>632</v>
      </c>
      <c r="D33" s="362" t="s">
        <v>633</v>
      </c>
      <c r="E33" s="362" t="s">
        <v>634</v>
      </c>
      <c r="F33" s="362">
        <v>67.03</v>
      </c>
      <c r="G33" s="362">
        <v>258</v>
      </c>
      <c r="H33" s="362" t="s">
        <v>635</v>
      </c>
      <c r="I33" s="362" t="s">
        <v>636</v>
      </c>
    </row>
    <row r="34" spans="1:9" ht="30" x14ac:dyDescent="0.2">
      <c r="A34" s="361">
        <v>26</v>
      </c>
      <c r="B34" s="361" t="s">
        <v>537</v>
      </c>
      <c r="C34" s="362" t="s">
        <v>637</v>
      </c>
      <c r="D34" s="362" t="s">
        <v>638</v>
      </c>
      <c r="E34" s="362" t="s">
        <v>639</v>
      </c>
      <c r="F34" s="362">
        <v>96</v>
      </c>
      <c r="G34" s="362">
        <v>875</v>
      </c>
      <c r="H34" s="362" t="s">
        <v>640</v>
      </c>
      <c r="I34" s="362" t="s">
        <v>641</v>
      </c>
    </row>
    <row r="35" spans="1:9" ht="30" x14ac:dyDescent="0.2">
      <c r="A35" s="361">
        <v>27</v>
      </c>
      <c r="B35" s="361" t="s">
        <v>537</v>
      </c>
      <c r="C35" s="362" t="s">
        <v>642</v>
      </c>
      <c r="D35" s="362" t="s">
        <v>643</v>
      </c>
      <c r="E35" s="362" t="s">
        <v>644</v>
      </c>
      <c r="F35" s="362">
        <v>92.25</v>
      </c>
      <c r="G35" s="362"/>
      <c r="H35" s="362" t="s">
        <v>645</v>
      </c>
      <c r="I35" s="362" t="s">
        <v>646</v>
      </c>
    </row>
    <row r="36" spans="1:9" ht="30" x14ac:dyDescent="0.2">
      <c r="A36" s="361">
        <v>28</v>
      </c>
      <c r="B36" s="361" t="s">
        <v>537</v>
      </c>
      <c r="C36" s="362" t="s">
        <v>647</v>
      </c>
      <c r="D36" s="362" t="s">
        <v>648</v>
      </c>
      <c r="E36" s="362" t="s">
        <v>649</v>
      </c>
      <c r="F36" s="362">
        <v>137.43</v>
      </c>
      <c r="G36" s="362">
        <v>1250</v>
      </c>
      <c r="H36" s="362" t="s">
        <v>650</v>
      </c>
      <c r="I36" s="362" t="s">
        <v>651</v>
      </c>
    </row>
    <row r="37" spans="1:9" ht="30" x14ac:dyDescent="0.2">
      <c r="A37" s="361">
        <v>29</v>
      </c>
      <c r="B37" s="361" t="s">
        <v>537</v>
      </c>
      <c r="C37" s="362" t="s">
        <v>652</v>
      </c>
      <c r="D37" s="362" t="s">
        <v>653</v>
      </c>
      <c r="E37" s="362" t="s">
        <v>654</v>
      </c>
      <c r="F37" s="362">
        <v>85.53</v>
      </c>
      <c r="G37" s="362">
        <v>1250</v>
      </c>
      <c r="H37" s="362">
        <v>28001003374</v>
      </c>
      <c r="I37" s="362" t="s">
        <v>655</v>
      </c>
    </row>
    <row r="38" spans="1:9" ht="30" x14ac:dyDescent="0.2">
      <c r="A38" s="361">
        <v>30</v>
      </c>
      <c r="B38" s="361" t="s">
        <v>537</v>
      </c>
      <c r="C38" s="362" t="s">
        <v>656</v>
      </c>
      <c r="D38" s="362"/>
      <c r="E38" s="362" t="s">
        <v>657</v>
      </c>
      <c r="F38" s="362">
        <v>196</v>
      </c>
      <c r="G38" s="362">
        <v>2250</v>
      </c>
      <c r="H38" s="362" t="s">
        <v>658</v>
      </c>
      <c r="I38" s="362" t="s">
        <v>659</v>
      </c>
    </row>
    <row r="39" spans="1:9" ht="30" x14ac:dyDescent="0.2">
      <c r="A39" s="361">
        <v>31</v>
      </c>
      <c r="B39" s="361" t="s">
        <v>537</v>
      </c>
      <c r="C39" s="362" t="s">
        <v>660</v>
      </c>
      <c r="D39" s="362" t="s">
        <v>661</v>
      </c>
      <c r="E39" s="362" t="s">
        <v>662</v>
      </c>
      <c r="F39" s="362">
        <v>120</v>
      </c>
      <c r="G39" s="362">
        <v>500</v>
      </c>
      <c r="H39" s="362" t="s">
        <v>663</v>
      </c>
      <c r="I39" s="362" t="s">
        <v>664</v>
      </c>
    </row>
    <row r="40" spans="1:9" ht="30" x14ac:dyDescent="0.2">
      <c r="A40" s="361">
        <v>32</v>
      </c>
      <c r="B40" s="361" t="s">
        <v>537</v>
      </c>
      <c r="C40" s="362" t="s">
        <v>665</v>
      </c>
      <c r="D40" s="362" t="s">
        <v>666</v>
      </c>
      <c r="E40" s="362" t="s">
        <v>667</v>
      </c>
      <c r="F40" s="362">
        <v>80</v>
      </c>
      <c r="G40" s="362">
        <v>875</v>
      </c>
      <c r="H40" s="362" t="s">
        <v>668</v>
      </c>
      <c r="I40" s="362" t="s">
        <v>669</v>
      </c>
    </row>
    <row r="41" spans="1:9" ht="30" x14ac:dyDescent="0.2">
      <c r="A41" s="361">
        <v>33</v>
      </c>
      <c r="B41" s="361" t="s">
        <v>537</v>
      </c>
      <c r="C41" s="362" t="s">
        <v>670</v>
      </c>
      <c r="D41" s="362" t="s">
        <v>671</v>
      </c>
      <c r="E41" s="362" t="s">
        <v>672</v>
      </c>
      <c r="F41" s="362">
        <v>50.16</v>
      </c>
      <c r="G41" s="362">
        <v>625</v>
      </c>
      <c r="H41" s="362" t="s">
        <v>673</v>
      </c>
      <c r="I41" s="362" t="s">
        <v>674</v>
      </c>
    </row>
    <row r="42" spans="1:9" ht="30" x14ac:dyDescent="0.2">
      <c r="A42" s="361">
        <v>34</v>
      </c>
      <c r="B42" s="361" t="s">
        <v>532</v>
      </c>
      <c r="C42" s="362" t="s">
        <v>675</v>
      </c>
      <c r="D42" s="362" t="s">
        <v>676</v>
      </c>
      <c r="E42" s="414">
        <v>41271</v>
      </c>
      <c r="F42" s="362">
        <v>52</v>
      </c>
      <c r="G42" s="362">
        <v>31509.599999999999</v>
      </c>
      <c r="H42" s="362" t="s">
        <v>536</v>
      </c>
      <c r="I42" s="362"/>
    </row>
    <row r="43" spans="1:9" ht="30" x14ac:dyDescent="0.2">
      <c r="A43" s="361">
        <v>35</v>
      </c>
      <c r="B43" s="361" t="s">
        <v>532</v>
      </c>
      <c r="C43" s="362" t="s">
        <v>677</v>
      </c>
      <c r="D43" s="362" t="s">
        <v>678</v>
      </c>
      <c r="E43" s="414">
        <v>41246</v>
      </c>
      <c r="F43" s="362" t="s">
        <v>679</v>
      </c>
      <c r="G43" s="362">
        <v>55000</v>
      </c>
      <c r="H43" s="362" t="s">
        <v>536</v>
      </c>
      <c r="I43" s="362"/>
    </row>
    <row r="44" spans="1:9" ht="30" x14ac:dyDescent="0.2">
      <c r="A44" s="361">
        <v>36</v>
      </c>
      <c r="B44" s="361" t="s">
        <v>537</v>
      </c>
      <c r="C44" s="362" t="s">
        <v>680</v>
      </c>
      <c r="D44" s="362" t="s">
        <v>681</v>
      </c>
      <c r="E44" s="362" t="s">
        <v>682</v>
      </c>
      <c r="F44" s="362">
        <v>155</v>
      </c>
      <c r="G44" s="362"/>
      <c r="H44" s="362" t="s">
        <v>683</v>
      </c>
      <c r="I44" s="362" t="s">
        <v>684</v>
      </c>
    </row>
    <row r="45" spans="1:9" ht="30" x14ac:dyDescent="0.2">
      <c r="A45" s="361">
        <v>37</v>
      </c>
      <c r="B45" s="361" t="s">
        <v>537</v>
      </c>
      <c r="C45" s="362" t="s">
        <v>685</v>
      </c>
      <c r="D45" s="362" t="s">
        <v>686</v>
      </c>
      <c r="E45" s="362" t="s">
        <v>687</v>
      </c>
      <c r="F45" s="362">
        <v>31.34</v>
      </c>
      <c r="G45" s="362"/>
      <c r="H45" s="362" t="s">
        <v>688</v>
      </c>
      <c r="I45" s="362" t="s">
        <v>689</v>
      </c>
    </row>
    <row r="46" spans="1:9" ht="30" x14ac:dyDescent="0.2">
      <c r="A46" s="361">
        <v>38</v>
      </c>
      <c r="B46" s="361" t="s">
        <v>537</v>
      </c>
      <c r="C46" s="362" t="s">
        <v>690</v>
      </c>
      <c r="D46" s="362" t="s">
        <v>691</v>
      </c>
      <c r="E46" s="362" t="s">
        <v>692</v>
      </c>
      <c r="F46" s="362">
        <v>77</v>
      </c>
      <c r="G46" s="362">
        <v>1000</v>
      </c>
      <c r="H46" s="362" t="s">
        <v>693</v>
      </c>
      <c r="I46" s="362" t="s">
        <v>694</v>
      </c>
    </row>
    <row r="47" spans="1:9" ht="15" x14ac:dyDescent="0.2">
      <c r="A47" s="361" t="s">
        <v>261</v>
      </c>
      <c r="B47" s="361"/>
      <c r="C47" s="362"/>
      <c r="D47" s="362"/>
      <c r="E47" s="362"/>
      <c r="F47" s="362"/>
      <c r="G47" s="362"/>
      <c r="H47" s="362"/>
      <c r="I47" s="362"/>
    </row>
    <row r="48" spans="1:9" x14ac:dyDescent="0.2">
      <c r="A48" s="180"/>
      <c r="B48" s="180"/>
      <c r="C48" s="180"/>
      <c r="D48" s="180"/>
      <c r="E48" s="180"/>
      <c r="F48" s="180"/>
      <c r="G48" s="180"/>
      <c r="H48" s="180"/>
      <c r="I48" s="180"/>
    </row>
    <row r="49" spans="1:9" x14ac:dyDescent="0.2">
      <c r="A49" s="180"/>
      <c r="B49" s="180"/>
      <c r="C49" s="180"/>
      <c r="D49" s="180"/>
      <c r="E49" s="180"/>
      <c r="F49" s="180"/>
      <c r="G49" s="180"/>
      <c r="H49" s="180"/>
      <c r="I49" s="180"/>
    </row>
    <row r="50" spans="1:9" x14ac:dyDescent="0.2">
      <c r="A50" s="363"/>
      <c r="B50" s="363"/>
      <c r="C50" s="180"/>
      <c r="D50" s="180"/>
      <c r="E50" s="180"/>
      <c r="F50" s="180"/>
      <c r="G50" s="180"/>
      <c r="H50" s="180"/>
      <c r="I50" s="180"/>
    </row>
    <row r="51" spans="1:9" ht="15" x14ac:dyDescent="0.3">
      <c r="A51" s="21"/>
      <c r="B51" s="21"/>
      <c r="C51" s="364" t="s">
        <v>96</v>
      </c>
      <c r="D51" s="21"/>
      <c r="E51" s="21"/>
      <c r="F51" s="19"/>
      <c r="G51" s="21"/>
      <c r="H51" s="21"/>
      <c r="I51" s="21"/>
    </row>
    <row r="52" spans="1:9" ht="15" x14ac:dyDescent="0.3">
      <c r="A52" s="21"/>
      <c r="B52" s="21"/>
      <c r="C52" s="21"/>
      <c r="D52" s="494"/>
      <c r="E52" s="494"/>
      <c r="G52" s="183"/>
      <c r="H52" s="365"/>
    </row>
    <row r="53" spans="1:9" ht="15" x14ac:dyDescent="0.3">
      <c r="C53" s="21"/>
      <c r="D53" s="495" t="s">
        <v>251</v>
      </c>
      <c r="E53" s="495"/>
      <c r="G53" s="496" t="s">
        <v>450</v>
      </c>
      <c r="H53" s="496"/>
    </row>
    <row r="54" spans="1:9" ht="15" x14ac:dyDescent="0.3">
      <c r="C54" s="21"/>
      <c r="D54" s="21"/>
      <c r="E54" s="21"/>
      <c r="G54" s="497"/>
      <c r="H54" s="497"/>
    </row>
    <row r="55" spans="1:9" ht="15" x14ac:dyDescent="0.3">
      <c r="C55" s="21"/>
      <c r="D55" s="498" t="s">
        <v>127</v>
      </c>
      <c r="E55" s="498"/>
      <c r="G55" s="497"/>
      <c r="H55" s="497"/>
    </row>
  </sheetData>
  <mergeCells count="4">
    <mergeCell ref="D52:E52"/>
    <mergeCell ref="D53:E53"/>
    <mergeCell ref="G53:H55"/>
    <mergeCell ref="D55:E55"/>
  </mergeCells>
  <dataValidations count="3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H9 E9"/>
    <dataValidation type="list" allowBlank="1" showInputMessage="1" showErrorMessage="1" sqref="B10:B4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9"/>
  <sheetViews>
    <sheetView showGridLines="0" tabSelected="1" zoomScale="80" zoomScaleNormal="80" zoomScaleSheetLayoutView="80" workbookViewId="0">
      <selection activeCell="G13" sqref="G13"/>
    </sheetView>
  </sheetViews>
  <sheetFormatPr defaultRowHeight="12.75" x14ac:dyDescent="0.2"/>
  <cols>
    <col min="1" max="1" width="6.85546875" style="357" customWidth="1"/>
    <col min="2" max="2" width="14.85546875" style="357" customWidth="1"/>
    <col min="3" max="3" width="21.140625" style="357" customWidth="1"/>
    <col min="4" max="5" width="12.7109375" style="357" customWidth="1"/>
    <col min="6" max="6" width="13.42578125" style="357" bestFit="1" customWidth="1"/>
    <col min="7" max="7" width="15.28515625" style="357" customWidth="1"/>
    <col min="8" max="8" width="23.85546875" style="357" customWidth="1"/>
    <col min="9" max="9" width="12.140625" style="357" bestFit="1" customWidth="1"/>
    <col min="10" max="10" width="19" style="357" customWidth="1"/>
    <col min="11" max="11" width="17.7109375" style="357" customWidth="1"/>
    <col min="12" max="16384" width="9.140625" style="357"/>
  </cols>
  <sheetData>
    <row r="1" spans="1:12" s="184" customFormat="1" ht="15" x14ac:dyDescent="0.2">
      <c r="A1" s="177" t="s">
        <v>288</v>
      </c>
      <c r="B1" s="177"/>
      <c r="C1" s="177"/>
      <c r="D1" s="178"/>
      <c r="E1" s="178"/>
      <c r="F1" s="178"/>
      <c r="G1" s="178"/>
      <c r="H1" s="178"/>
      <c r="I1" s="178"/>
      <c r="J1" s="178"/>
      <c r="K1" s="347" t="s">
        <v>97</v>
      </c>
    </row>
    <row r="2" spans="1:12" s="184" customFormat="1" ht="15" x14ac:dyDescent="0.3">
      <c r="A2" s="136" t="s">
        <v>128</v>
      </c>
      <c r="B2" s="136"/>
      <c r="C2" s="136"/>
      <c r="D2" s="178"/>
      <c r="E2" s="178"/>
      <c r="F2" s="178"/>
      <c r="G2" s="178"/>
      <c r="H2" s="178"/>
      <c r="I2" s="178"/>
      <c r="J2" s="178"/>
      <c r="K2" s="344" t="str">
        <f>'ფორმა N1'!L2</f>
        <v>03/20/2019-04/09/2019</v>
      </c>
    </row>
    <row r="3" spans="1:12" s="184" customFormat="1" ht="15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30"/>
      <c r="L3" s="357"/>
    </row>
    <row r="4" spans="1:12" s="184" customFormat="1" ht="15" x14ac:dyDescent="0.3">
      <c r="A4" s="106" t="s">
        <v>257</v>
      </c>
      <c r="B4" s="106"/>
      <c r="C4" s="106"/>
      <c r="D4" s="106"/>
      <c r="E4" s="106"/>
      <c r="F4" s="352"/>
      <c r="G4" s="179"/>
      <c r="H4" s="178"/>
      <c r="I4" s="178"/>
      <c r="J4" s="178"/>
      <c r="K4" s="178"/>
    </row>
    <row r="5" spans="1:12" ht="15" x14ac:dyDescent="0.3">
      <c r="A5" s="353" t="str">
        <f>'ფორმა N1'!A5</f>
        <v>მპგ „ერთიანი ნაციონალური მოძრაობა“</v>
      </c>
      <c r="B5" s="353"/>
      <c r="C5" s="353"/>
      <c r="D5" s="354"/>
      <c r="E5" s="354"/>
      <c r="F5" s="354"/>
      <c r="G5" s="355"/>
      <c r="H5" s="356"/>
      <c r="I5" s="356"/>
      <c r="J5" s="356"/>
      <c r="K5" s="355"/>
    </row>
    <row r="6" spans="1:12" s="184" customFormat="1" ht="13.5" x14ac:dyDescent="0.2">
      <c r="A6" s="131"/>
      <c r="B6" s="131"/>
      <c r="C6" s="131"/>
      <c r="D6" s="358"/>
      <c r="E6" s="358"/>
      <c r="F6" s="358"/>
      <c r="G6" s="178"/>
      <c r="H6" s="178"/>
      <c r="I6" s="178"/>
      <c r="J6" s="178"/>
      <c r="K6" s="178"/>
    </row>
    <row r="7" spans="1:12" s="184" customFormat="1" ht="60" x14ac:dyDescent="0.2">
      <c r="A7" s="359" t="s">
        <v>64</v>
      </c>
      <c r="B7" s="359" t="s">
        <v>443</v>
      </c>
      <c r="C7" s="359" t="s">
        <v>231</v>
      </c>
      <c r="D7" s="360" t="s">
        <v>228</v>
      </c>
      <c r="E7" s="360" t="s">
        <v>229</v>
      </c>
      <c r="F7" s="360" t="s">
        <v>322</v>
      </c>
      <c r="G7" s="360" t="s">
        <v>230</v>
      </c>
      <c r="H7" s="360" t="s">
        <v>451</v>
      </c>
      <c r="I7" s="360" t="s">
        <v>227</v>
      </c>
      <c r="J7" s="360" t="s">
        <v>448</v>
      </c>
      <c r="K7" s="360" t="s">
        <v>449</v>
      </c>
    </row>
    <row r="8" spans="1:12" s="184" customFormat="1" ht="15" x14ac:dyDescent="0.2">
      <c r="A8" s="359">
        <v>1</v>
      </c>
      <c r="B8" s="359">
        <v>2</v>
      </c>
      <c r="C8" s="359">
        <v>3</v>
      </c>
      <c r="D8" s="360">
        <v>4</v>
      </c>
      <c r="E8" s="359">
        <v>5</v>
      </c>
      <c r="F8" s="360">
        <v>6</v>
      </c>
      <c r="G8" s="359">
        <v>7</v>
      </c>
      <c r="H8" s="360">
        <v>8</v>
      </c>
      <c r="I8" s="359">
        <v>9</v>
      </c>
      <c r="J8" s="359">
        <v>10</v>
      </c>
      <c r="K8" s="360">
        <v>11</v>
      </c>
    </row>
    <row r="9" spans="1:12" s="184" customFormat="1" ht="30" x14ac:dyDescent="0.2">
      <c r="A9" s="361">
        <v>1</v>
      </c>
      <c r="B9" s="361" t="s">
        <v>532</v>
      </c>
      <c r="C9" s="361" t="s">
        <v>695</v>
      </c>
      <c r="D9" s="362" t="s">
        <v>696</v>
      </c>
      <c r="E9" s="362" t="s">
        <v>697</v>
      </c>
      <c r="F9" s="362">
        <v>2007</v>
      </c>
      <c r="G9" s="362" t="s">
        <v>698</v>
      </c>
      <c r="H9" s="362">
        <v>38428.370000000003</v>
      </c>
      <c r="I9" s="414">
        <v>39344</v>
      </c>
      <c r="J9" s="362"/>
      <c r="K9" s="362"/>
    </row>
    <row r="10" spans="1:12" s="184" customFormat="1" ht="15" x14ac:dyDescent="0.2">
      <c r="A10" s="361">
        <v>2</v>
      </c>
      <c r="B10" s="361" t="s">
        <v>532</v>
      </c>
      <c r="C10" s="361" t="s">
        <v>695</v>
      </c>
      <c r="D10" s="362" t="s">
        <v>696</v>
      </c>
      <c r="E10" s="362" t="s">
        <v>699</v>
      </c>
      <c r="F10" s="362">
        <v>2014</v>
      </c>
      <c r="G10" s="362" t="s">
        <v>700</v>
      </c>
      <c r="H10" s="362">
        <v>26233.41</v>
      </c>
      <c r="I10" s="414">
        <v>43189</v>
      </c>
      <c r="J10" s="362"/>
      <c r="K10" s="362"/>
    </row>
    <row r="11" spans="1:12" s="184" customFormat="1" ht="15" x14ac:dyDescent="0.2">
      <c r="A11" s="361">
        <v>3</v>
      </c>
      <c r="B11" s="361" t="s">
        <v>532</v>
      </c>
      <c r="C11" s="361" t="s">
        <v>695</v>
      </c>
      <c r="D11" s="362" t="s">
        <v>696</v>
      </c>
      <c r="E11" s="362" t="s">
        <v>701</v>
      </c>
      <c r="F11" s="362">
        <v>2007</v>
      </c>
      <c r="G11" s="362" t="s">
        <v>702</v>
      </c>
      <c r="H11" s="362">
        <v>21221.79</v>
      </c>
      <c r="I11" s="414">
        <v>40946</v>
      </c>
      <c r="J11" s="362"/>
      <c r="K11" s="362"/>
    </row>
    <row r="12" spans="1:12" s="184" customFormat="1" ht="15" x14ac:dyDescent="0.2">
      <c r="A12" s="361">
        <v>4</v>
      </c>
      <c r="B12" s="361" t="s">
        <v>532</v>
      </c>
      <c r="C12" s="361" t="s">
        <v>695</v>
      </c>
      <c r="D12" s="362" t="s">
        <v>703</v>
      </c>
      <c r="E12" s="362" t="s">
        <v>704</v>
      </c>
      <c r="F12" s="362">
        <v>2012</v>
      </c>
      <c r="G12" s="362" t="s">
        <v>705</v>
      </c>
      <c r="H12" s="362">
        <v>22825.19</v>
      </c>
      <c r="I12" s="414">
        <v>41136</v>
      </c>
      <c r="J12" s="362"/>
      <c r="K12" s="362"/>
    </row>
    <row r="13" spans="1:12" s="184" customFormat="1" ht="15" x14ac:dyDescent="0.2">
      <c r="A13" s="361">
        <v>5</v>
      </c>
      <c r="B13" s="361" t="s">
        <v>532</v>
      </c>
      <c r="C13" s="361" t="s">
        <v>695</v>
      </c>
      <c r="D13" s="362" t="s">
        <v>703</v>
      </c>
      <c r="E13" s="362" t="s">
        <v>706</v>
      </c>
      <c r="F13" s="362">
        <v>2012</v>
      </c>
      <c r="G13" s="362" t="s">
        <v>850</v>
      </c>
      <c r="H13" s="362">
        <v>16552.36</v>
      </c>
      <c r="I13" s="414">
        <v>41136</v>
      </c>
      <c r="J13" s="362"/>
      <c r="K13" s="362"/>
    </row>
    <row r="14" spans="1:12" s="184" customFormat="1" ht="15" x14ac:dyDescent="0.2">
      <c r="A14" s="361">
        <v>6</v>
      </c>
      <c r="B14" s="361" t="s">
        <v>532</v>
      </c>
      <c r="C14" s="361" t="s">
        <v>695</v>
      </c>
      <c r="D14" s="362" t="s">
        <v>703</v>
      </c>
      <c r="E14" s="362" t="s">
        <v>707</v>
      </c>
      <c r="F14" s="362">
        <v>2013</v>
      </c>
      <c r="G14" s="362" t="s">
        <v>708</v>
      </c>
      <c r="H14" s="362">
        <v>32998.639999999999</v>
      </c>
      <c r="I14" s="414">
        <v>41494</v>
      </c>
      <c r="J14" s="362"/>
      <c r="K14" s="362"/>
    </row>
    <row r="15" spans="1:12" s="184" customFormat="1" ht="15" x14ac:dyDescent="0.2">
      <c r="A15" s="361">
        <v>7</v>
      </c>
      <c r="B15" s="361" t="s">
        <v>532</v>
      </c>
      <c r="C15" s="361" t="s">
        <v>695</v>
      </c>
      <c r="D15" s="362" t="s">
        <v>709</v>
      </c>
      <c r="E15" s="362" t="s">
        <v>710</v>
      </c>
      <c r="F15" s="362">
        <v>1996</v>
      </c>
      <c r="G15" s="362" t="s">
        <v>711</v>
      </c>
      <c r="H15" s="362">
        <v>14703.39</v>
      </c>
      <c r="I15" s="414">
        <v>41515</v>
      </c>
      <c r="J15" s="362"/>
      <c r="K15" s="362"/>
    </row>
    <row r="16" spans="1:12" s="184" customFormat="1" ht="30" x14ac:dyDescent="0.2">
      <c r="A16" s="361">
        <v>8</v>
      </c>
      <c r="B16" s="361" t="s">
        <v>532</v>
      </c>
      <c r="C16" s="361" t="s">
        <v>695</v>
      </c>
      <c r="D16" s="362" t="s">
        <v>712</v>
      </c>
      <c r="E16" s="362" t="s">
        <v>713</v>
      </c>
      <c r="F16" s="362">
        <v>2013</v>
      </c>
      <c r="G16" s="362" t="s">
        <v>714</v>
      </c>
      <c r="H16" s="362">
        <v>22166.42</v>
      </c>
      <c r="I16" s="414">
        <v>41544</v>
      </c>
      <c r="J16" s="362"/>
      <c r="K16" s="362"/>
    </row>
    <row r="17" spans="1:11" s="184" customFormat="1" ht="30" x14ac:dyDescent="0.2">
      <c r="A17" s="361">
        <v>9</v>
      </c>
      <c r="B17" s="361" t="s">
        <v>532</v>
      </c>
      <c r="C17" s="361" t="s">
        <v>695</v>
      </c>
      <c r="D17" s="362" t="s">
        <v>715</v>
      </c>
      <c r="E17" s="362" t="s">
        <v>716</v>
      </c>
      <c r="F17" s="362">
        <v>2001</v>
      </c>
      <c r="G17" s="362" t="s">
        <v>717</v>
      </c>
      <c r="H17" s="362">
        <v>9758.0100000000075</v>
      </c>
      <c r="I17" s="414">
        <v>41762</v>
      </c>
      <c r="J17" s="362"/>
      <c r="K17" s="362"/>
    </row>
    <row r="18" spans="1:11" s="184" customFormat="1" ht="15" x14ac:dyDescent="0.2">
      <c r="A18" s="361">
        <v>10</v>
      </c>
      <c r="B18" s="361" t="s">
        <v>532</v>
      </c>
      <c r="C18" s="361" t="s">
        <v>695</v>
      </c>
      <c r="D18" s="362" t="s">
        <v>718</v>
      </c>
      <c r="E18" s="362" t="s">
        <v>719</v>
      </c>
      <c r="F18" s="362">
        <v>2000</v>
      </c>
      <c r="G18" s="362" t="s">
        <v>720</v>
      </c>
      <c r="H18" s="362">
        <v>8026.0200000000077</v>
      </c>
      <c r="I18" s="414">
        <v>41762</v>
      </c>
      <c r="J18" s="362"/>
      <c r="K18" s="362"/>
    </row>
    <row r="19" spans="1:11" s="184" customFormat="1" ht="30" x14ac:dyDescent="0.2">
      <c r="A19" s="361">
        <v>11</v>
      </c>
      <c r="B19" s="361" t="s">
        <v>532</v>
      </c>
      <c r="C19" s="361" t="s">
        <v>695</v>
      </c>
      <c r="D19" s="362" t="s">
        <v>715</v>
      </c>
      <c r="E19" s="362" t="s">
        <v>716</v>
      </c>
      <c r="F19" s="362">
        <v>2001</v>
      </c>
      <c r="G19" s="362" t="s">
        <v>721</v>
      </c>
      <c r="H19" s="362">
        <v>10765.66</v>
      </c>
      <c r="I19" s="414">
        <v>41773</v>
      </c>
      <c r="J19" s="362"/>
      <c r="K19" s="362"/>
    </row>
    <row r="20" spans="1:11" s="184" customFormat="1" ht="30" x14ac:dyDescent="0.2">
      <c r="A20" s="361">
        <v>12</v>
      </c>
      <c r="B20" s="361" t="s">
        <v>532</v>
      </c>
      <c r="C20" s="361" t="s">
        <v>695</v>
      </c>
      <c r="D20" s="362" t="s">
        <v>715</v>
      </c>
      <c r="E20" s="362" t="s">
        <v>722</v>
      </c>
      <c r="F20" s="362">
        <v>2000</v>
      </c>
      <c r="G20" s="362" t="s">
        <v>723</v>
      </c>
      <c r="H20" s="362">
        <v>14486.14</v>
      </c>
      <c r="I20" s="414">
        <v>41778</v>
      </c>
      <c r="J20" s="362"/>
      <c r="K20" s="362"/>
    </row>
    <row r="21" spans="1:11" s="184" customFormat="1" ht="15" x14ac:dyDescent="0.2">
      <c r="A21" s="361" t="s">
        <v>261</v>
      </c>
      <c r="B21" s="361"/>
      <c r="C21" s="361"/>
      <c r="D21" s="362"/>
      <c r="E21" s="362"/>
      <c r="F21" s="362"/>
      <c r="G21" s="362"/>
      <c r="H21" s="362"/>
      <c r="I21" s="362"/>
      <c r="J21" s="362"/>
      <c r="K21" s="362"/>
    </row>
    <row r="22" spans="1:11" x14ac:dyDescent="0.2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K22" s="366"/>
    </row>
    <row r="23" spans="1:11" x14ac:dyDescent="0.2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</row>
    <row r="24" spans="1:11" x14ac:dyDescent="0.2">
      <c r="A24" s="367"/>
      <c r="B24" s="367"/>
      <c r="C24" s="367"/>
      <c r="D24" s="366"/>
      <c r="E24" s="366"/>
      <c r="F24" s="366"/>
      <c r="G24" s="366"/>
      <c r="H24" s="366"/>
      <c r="I24" s="366"/>
      <c r="J24" s="366"/>
      <c r="K24" s="366"/>
    </row>
    <row r="25" spans="1:11" ht="15" x14ac:dyDescent="0.3">
      <c r="A25" s="368"/>
      <c r="B25" s="368"/>
      <c r="C25" s="368"/>
      <c r="D25" s="369" t="s">
        <v>96</v>
      </c>
      <c r="E25" s="368"/>
      <c r="F25" s="368"/>
      <c r="G25" s="370"/>
      <c r="H25" s="368"/>
      <c r="I25" s="368"/>
      <c r="J25" s="368"/>
      <c r="K25" s="368"/>
    </row>
    <row r="26" spans="1:11" ht="15" x14ac:dyDescent="0.3">
      <c r="A26" s="368"/>
      <c r="B26" s="368"/>
      <c r="C26" s="368"/>
      <c r="D26" s="368"/>
      <c r="E26" s="371"/>
      <c r="F26" s="368"/>
      <c r="H26" s="371"/>
      <c r="I26" s="371"/>
      <c r="J26" s="372"/>
    </row>
    <row r="27" spans="1:11" ht="15" x14ac:dyDescent="0.3">
      <c r="D27" s="368"/>
      <c r="E27" s="373" t="s">
        <v>251</v>
      </c>
      <c r="F27" s="368"/>
      <c r="H27" s="374" t="s">
        <v>256</v>
      </c>
      <c r="I27" s="374"/>
    </row>
    <row r="28" spans="1:11" ht="15" x14ac:dyDescent="0.3">
      <c r="D28" s="368"/>
      <c r="E28" s="375" t="s">
        <v>127</v>
      </c>
      <c r="F28" s="368"/>
      <c r="H28" s="368" t="s">
        <v>252</v>
      </c>
      <c r="I28" s="368"/>
    </row>
    <row r="29" spans="1:11" ht="15" x14ac:dyDescent="0.3">
      <c r="D29" s="368"/>
      <c r="E29" s="375"/>
    </row>
  </sheetData>
  <dataValidations count="1">
    <dataValidation type="list" allowBlank="1" showInputMessage="1" showErrorMessage="1" sqref="B9:B2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69" customWidth="1"/>
    <col min="2" max="2" width="21.5703125" style="169" customWidth="1"/>
    <col min="3" max="3" width="19.140625" style="169" customWidth="1"/>
    <col min="4" max="4" width="23.7109375" style="169" customWidth="1"/>
    <col min="5" max="6" width="16.5703125" style="169" bestFit="1" customWidth="1"/>
    <col min="7" max="7" width="17" style="169" customWidth="1"/>
    <col min="8" max="8" width="19" style="169" customWidth="1"/>
    <col min="9" max="9" width="24.42578125" style="169" customWidth="1"/>
    <col min="10" max="16384" width="9.140625" style="169"/>
  </cols>
  <sheetData>
    <row r="1" spans="1:13" customFormat="1" ht="15" x14ac:dyDescent="0.2">
      <c r="A1" s="126" t="s">
        <v>395</v>
      </c>
      <c r="B1" s="127"/>
      <c r="C1" s="127"/>
      <c r="D1" s="127"/>
      <c r="E1" s="127"/>
      <c r="F1" s="127"/>
      <c r="G1" s="127"/>
      <c r="H1" s="133"/>
      <c r="I1" s="70" t="s">
        <v>97</v>
      </c>
    </row>
    <row r="2" spans="1:13" customFormat="1" ht="15" x14ac:dyDescent="0.3">
      <c r="A2" s="97" t="s">
        <v>128</v>
      </c>
      <c r="B2" s="127"/>
      <c r="C2" s="127"/>
      <c r="D2" s="127"/>
      <c r="E2" s="127"/>
      <c r="F2" s="127"/>
      <c r="G2" s="127"/>
      <c r="H2" s="133"/>
      <c r="I2" s="189" t="str">
        <f>'ფორმა N1'!L2</f>
        <v>03/20/2019-04/09/2019</v>
      </c>
    </row>
    <row r="3" spans="1:13" customFormat="1" ht="15" x14ac:dyDescent="0.2">
      <c r="A3" s="127"/>
      <c r="B3" s="127"/>
      <c r="C3" s="127"/>
      <c r="D3" s="127"/>
      <c r="E3" s="127"/>
      <c r="F3" s="127"/>
      <c r="G3" s="127"/>
      <c r="H3" s="130"/>
      <c r="I3" s="130"/>
      <c r="M3" s="169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7"/>
      <c r="E4" s="127"/>
      <c r="F4" s="127"/>
      <c r="G4" s="127"/>
      <c r="H4" s="127"/>
      <c r="I4" s="134"/>
    </row>
    <row r="5" spans="1:13" ht="15" x14ac:dyDescent="0.3">
      <c r="A5" s="190" t="str">
        <f>'ფორმა N1'!A5</f>
        <v>მპგ „ერთიანი ნაციონალური მოძრაობა“</v>
      </c>
      <c r="B5" s="72"/>
      <c r="C5" s="72"/>
      <c r="D5" s="192"/>
      <c r="E5" s="192"/>
      <c r="F5" s="192"/>
      <c r="G5" s="192"/>
      <c r="H5" s="192"/>
      <c r="I5" s="191"/>
    </row>
    <row r="6" spans="1:1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60" x14ac:dyDescent="0.2">
      <c r="A7" s="135" t="s">
        <v>64</v>
      </c>
      <c r="B7" s="125" t="s">
        <v>347</v>
      </c>
      <c r="C7" s="125" t="s">
        <v>348</v>
      </c>
      <c r="D7" s="125" t="s">
        <v>353</v>
      </c>
      <c r="E7" s="125" t="s">
        <v>354</v>
      </c>
      <c r="F7" s="125" t="s">
        <v>349</v>
      </c>
      <c r="G7" s="125" t="s">
        <v>350</v>
      </c>
      <c r="H7" s="125" t="s">
        <v>361</v>
      </c>
      <c r="I7" s="125" t="s">
        <v>351</v>
      </c>
    </row>
    <row r="8" spans="1:13" customFormat="1" ht="15" x14ac:dyDescent="0.2">
      <c r="A8" s="124">
        <v>1</v>
      </c>
      <c r="B8" s="124">
        <v>2</v>
      </c>
      <c r="C8" s="125">
        <v>3</v>
      </c>
      <c r="D8" s="124">
        <v>6</v>
      </c>
      <c r="E8" s="125">
        <v>7</v>
      </c>
      <c r="F8" s="124">
        <v>8</v>
      </c>
      <c r="G8" s="124">
        <v>9</v>
      </c>
      <c r="H8" s="124">
        <v>10</v>
      </c>
      <c r="I8" s="125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188"/>
      <c r="G9" s="188"/>
      <c r="H9" s="188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188"/>
      <c r="G10" s="188"/>
      <c r="H10" s="188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188"/>
      <c r="G11" s="188"/>
      <c r="H11" s="188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188"/>
      <c r="G12" s="188"/>
      <c r="H12" s="188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188"/>
      <c r="G13" s="188"/>
      <c r="H13" s="188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188"/>
      <c r="G14" s="188"/>
      <c r="H14" s="188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188"/>
      <c r="G15" s="188"/>
      <c r="H15" s="188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188"/>
      <c r="G16" s="188"/>
      <c r="H16" s="188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188"/>
      <c r="G17" s="188"/>
      <c r="H17" s="188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188"/>
      <c r="G18" s="188"/>
      <c r="H18" s="188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188"/>
      <c r="G19" s="188"/>
      <c r="H19" s="188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188"/>
      <c r="G20" s="188"/>
      <c r="H20" s="188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188"/>
      <c r="G21" s="188"/>
      <c r="H21" s="188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188"/>
      <c r="G22" s="188"/>
      <c r="H22" s="188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188"/>
      <c r="G23" s="188"/>
      <c r="H23" s="188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188"/>
      <c r="G24" s="188"/>
      <c r="H24" s="188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188"/>
      <c r="G25" s="188"/>
      <c r="H25" s="188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188"/>
      <c r="G26" s="188"/>
      <c r="H26" s="188"/>
      <c r="I26" s="24"/>
    </row>
    <row r="27" spans="1:9" customFormat="1" ht="15" x14ac:dyDescent="0.2">
      <c r="A27" s="63" t="s">
        <v>261</v>
      </c>
      <c r="B27" s="24"/>
      <c r="C27" s="24"/>
      <c r="D27" s="24"/>
      <c r="E27" s="24"/>
      <c r="F27" s="188"/>
      <c r="G27" s="188"/>
      <c r="H27" s="188"/>
      <c r="I27" s="24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194"/>
      <c r="B30" s="193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168"/>
      <c r="B31" s="170" t="s">
        <v>96</v>
      </c>
      <c r="C31" s="168"/>
      <c r="D31" s="168"/>
      <c r="E31" s="171"/>
      <c r="F31" s="168"/>
      <c r="G31" s="168"/>
      <c r="H31" s="168"/>
      <c r="I31" s="168"/>
    </row>
    <row r="32" spans="1:9" ht="15" x14ac:dyDescent="0.3">
      <c r="A32" s="168"/>
      <c r="B32" s="168"/>
      <c r="C32" s="172"/>
      <c r="D32" s="168"/>
      <c r="F32" s="172"/>
      <c r="G32" s="198"/>
    </row>
    <row r="33" spans="2:6" ht="15" x14ac:dyDescent="0.3">
      <c r="B33" s="168"/>
      <c r="C33" s="174" t="s">
        <v>251</v>
      </c>
      <c r="D33" s="168"/>
      <c r="F33" s="175" t="s">
        <v>256</v>
      </c>
    </row>
    <row r="34" spans="2:6" ht="15" x14ac:dyDescent="0.3">
      <c r="B34" s="168"/>
      <c r="C34" s="176" t="s">
        <v>127</v>
      </c>
      <c r="D34" s="168"/>
      <c r="F34" s="168" t="s">
        <v>252</v>
      </c>
    </row>
    <row r="35" spans="2:6" ht="15" x14ac:dyDescent="0.3">
      <c r="B35" s="168"/>
      <c r="C35" s="17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view="pageBreakPreview" topLeftCell="A34" zoomScale="80" zoomScaleSheetLayoutView="80" workbookViewId="0">
      <selection activeCell="F39" sqref="F39"/>
    </sheetView>
  </sheetViews>
  <sheetFormatPr defaultRowHeight="15" x14ac:dyDescent="0.3"/>
  <cols>
    <col min="1" max="1" width="10" style="168" customWidth="1"/>
    <col min="2" max="2" width="20.28515625" style="168" customWidth="1"/>
    <col min="3" max="3" width="30" style="168" customWidth="1"/>
    <col min="4" max="4" width="29" style="168" customWidth="1"/>
    <col min="5" max="5" width="22.5703125" style="168" customWidth="1"/>
    <col min="6" max="6" width="20" style="168" customWidth="1"/>
    <col min="7" max="7" width="29.28515625" style="168" customWidth="1"/>
    <col min="8" max="8" width="27.140625" style="168" customWidth="1"/>
    <col min="9" max="9" width="26.42578125" style="168" customWidth="1"/>
    <col min="10" max="10" width="0.5703125" style="168" customWidth="1"/>
    <col min="11" max="16384" width="9.140625" style="168"/>
  </cols>
  <sheetData>
    <row r="1" spans="1:10" x14ac:dyDescent="0.3">
      <c r="A1" s="66" t="s">
        <v>362</v>
      </c>
      <c r="B1" s="68"/>
      <c r="C1" s="68"/>
      <c r="D1" s="68"/>
      <c r="E1" s="68"/>
      <c r="F1" s="68"/>
      <c r="G1" s="68"/>
      <c r="H1" s="68"/>
      <c r="I1" s="148" t="s">
        <v>186</v>
      </c>
      <c r="J1" s="149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406">
        <v>43564</v>
      </c>
      <c r="J2" s="149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9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190" t="str">
        <f>'ფორმა N1'!A5</f>
        <v>მპგ „ერთიანი ნაციონალური მოძრაობა“</v>
      </c>
      <c r="B5" s="190"/>
      <c r="C5" s="190"/>
      <c r="D5" s="190"/>
      <c r="E5" s="190"/>
      <c r="F5" s="190"/>
      <c r="G5" s="190"/>
      <c r="H5" s="190"/>
      <c r="I5" s="190"/>
      <c r="J5" s="175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51" t="s">
        <v>64</v>
      </c>
      <c r="B8" s="337" t="s">
        <v>344</v>
      </c>
      <c r="C8" s="338" t="s">
        <v>381</v>
      </c>
      <c r="D8" s="338" t="s">
        <v>382</v>
      </c>
      <c r="E8" s="338" t="s">
        <v>345</v>
      </c>
      <c r="F8" s="338" t="s">
        <v>358</v>
      </c>
      <c r="G8" s="338" t="s">
        <v>359</v>
      </c>
      <c r="H8" s="338" t="s">
        <v>383</v>
      </c>
      <c r="I8" s="152" t="s">
        <v>360</v>
      </c>
      <c r="J8" s="97"/>
    </row>
    <row r="9" spans="1:10" ht="30" x14ac:dyDescent="0.3">
      <c r="A9" s="154">
        <v>1</v>
      </c>
      <c r="B9" s="181" t="s">
        <v>724</v>
      </c>
      <c r="C9" s="159" t="s">
        <v>725</v>
      </c>
      <c r="D9" s="159">
        <v>205075014</v>
      </c>
      <c r="E9" s="158" t="s">
        <v>726</v>
      </c>
      <c r="F9" s="158"/>
      <c r="G9" s="158"/>
      <c r="H9" s="158"/>
      <c r="I9" s="421">
        <v>1652</v>
      </c>
      <c r="J9" s="97"/>
    </row>
    <row r="10" spans="1:10" x14ac:dyDescent="0.3">
      <c r="A10" s="154">
        <v>2</v>
      </c>
      <c r="B10" s="181" t="s">
        <v>727</v>
      </c>
      <c r="C10" s="159" t="s">
        <v>728</v>
      </c>
      <c r="D10" s="159">
        <v>204540620</v>
      </c>
      <c r="E10" s="158" t="s">
        <v>729</v>
      </c>
      <c r="F10" s="158"/>
      <c r="G10" s="158"/>
      <c r="H10" s="158"/>
      <c r="I10" s="421">
        <v>500</v>
      </c>
      <c r="J10" s="97"/>
    </row>
    <row r="11" spans="1:10" x14ac:dyDescent="0.3">
      <c r="A11" s="154">
        <v>3</v>
      </c>
      <c r="B11" s="181" t="s">
        <v>730</v>
      </c>
      <c r="C11" s="159" t="s">
        <v>731</v>
      </c>
      <c r="D11" s="159">
        <v>249271167</v>
      </c>
      <c r="E11" s="158" t="s">
        <v>732</v>
      </c>
      <c r="F11" s="158"/>
      <c r="G11" s="158"/>
      <c r="H11" s="158"/>
      <c r="I11" s="421">
        <v>1500</v>
      </c>
      <c r="J11" s="97"/>
    </row>
    <row r="12" spans="1:10" ht="30" x14ac:dyDescent="0.3">
      <c r="A12" s="154">
        <v>4</v>
      </c>
      <c r="B12" s="181" t="s">
        <v>733</v>
      </c>
      <c r="C12" s="159" t="s">
        <v>734</v>
      </c>
      <c r="D12" s="159">
        <v>200179145</v>
      </c>
      <c r="E12" s="158" t="s">
        <v>735</v>
      </c>
      <c r="F12" s="158"/>
      <c r="G12" s="158"/>
      <c r="H12" s="158"/>
      <c r="I12" s="421">
        <v>97215</v>
      </c>
      <c r="J12" s="97"/>
    </row>
    <row r="13" spans="1:10" ht="30" x14ac:dyDescent="0.3">
      <c r="A13" s="154">
        <v>5</v>
      </c>
      <c r="B13" s="181" t="s">
        <v>736</v>
      </c>
      <c r="C13" s="159" t="s">
        <v>737</v>
      </c>
      <c r="D13" s="159" t="s">
        <v>738</v>
      </c>
      <c r="E13" s="158" t="s">
        <v>739</v>
      </c>
      <c r="F13" s="158"/>
      <c r="G13" s="158"/>
      <c r="H13" s="158"/>
      <c r="I13" s="421">
        <v>12000</v>
      </c>
      <c r="J13" s="97"/>
    </row>
    <row r="14" spans="1:10" ht="30" x14ac:dyDescent="0.3">
      <c r="A14" s="154">
        <v>6</v>
      </c>
      <c r="B14" s="181" t="s">
        <v>740</v>
      </c>
      <c r="C14" s="159" t="s">
        <v>741</v>
      </c>
      <c r="D14" s="159" t="s">
        <v>742</v>
      </c>
      <c r="E14" s="158" t="s">
        <v>743</v>
      </c>
      <c r="F14" s="158"/>
      <c r="G14" s="158"/>
      <c r="H14" s="158"/>
      <c r="I14" s="421">
        <v>5000</v>
      </c>
      <c r="J14" s="97"/>
    </row>
    <row r="15" spans="1:10" ht="30" x14ac:dyDescent="0.3">
      <c r="A15" s="154">
        <v>7</v>
      </c>
      <c r="B15" s="181" t="s">
        <v>744</v>
      </c>
      <c r="C15" s="159" t="s">
        <v>745</v>
      </c>
      <c r="D15" s="159">
        <v>405076297</v>
      </c>
      <c r="E15" s="158" t="s">
        <v>746</v>
      </c>
      <c r="F15" s="158"/>
      <c r="G15" s="158"/>
      <c r="H15" s="158"/>
      <c r="I15" s="421">
        <v>3000</v>
      </c>
      <c r="J15" s="97"/>
    </row>
    <row r="16" spans="1:10" x14ac:dyDescent="0.3">
      <c r="A16" s="154">
        <v>8</v>
      </c>
      <c r="B16" s="181" t="s">
        <v>747</v>
      </c>
      <c r="C16" s="159" t="s">
        <v>748</v>
      </c>
      <c r="D16" s="159" t="s">
        <v>749</v>
      </c>
      <c r="E16" s="158" t="s">
        <v>750</v>
      </c>
      <c r="F16" s="158"/>
      <c r="G16" s="158"/>
      <c r="H16" s="158"/>
      <c r="I16" s="421">
        <v>2210</v>
      </c>
      <c r="J16" s="97"/>
    </row>
    <row r="17" spans="1:10" ht="30" x14ac:dyDescent="0.3">
      <c r="A17" s="154">
        <v>9</v>
      </c>
      <c r="B17" s="181" t="s">
        <v>751</v>
      </c>
      <c r="C17" s="159" t="s">
        <v>752</v>
      </c>
      <c r="D17" s="159" t="s">
        <v>753</v>
      </c>
      <c r="E17" s="158" t="s">
        <v>750</v>
      </c>
      <c r="F17" s="158"/>
      <c r="G17" s="158"/>
      <c r="H17" s="158"/>
      <c r="I17" s="421">
        <v>255</v>
      </c>
      <c r="J17" s="97"/>
    </row>
    <row r="18" spans="1:10" x14ac:dyDescent="0.3">
      <c r="A18" s="154">
        <v>10</v>
      </c>
      <c r="B18" s="181"/>
      <c r="C18" s="159" t="s">
        <v>754</v>
      </c>
      <c r="D18" s="159" t="s">
        <v>755</v>
      </c>
      <c r="E18" s="158" t="s">
        <v>750</v>
      </c>
      <c r="F18" s="158"/>
      <c r="G18" s="158"/>
      <c r="H18" s="158"/>
      <c r="I18" s="421">
        <v>160</v>
      </c>
      <c r="J18" s="97"/>
    </row>
    <row r="19" spans="1:10" x14ac:dyDescent="0.3">
      <c r="A19" s="154">
        <v>11</v>
      </c>
      <c r="B19" s="181" t="s">
        <v>756</v>
      </c>
      <c r="C19" s="159" t="s">
        <v>757</v>
      </c>
      <c r="D19" s="159">
        <v>202177205</v>
      </c>
      <c r="E19" s="158" t="s">
        <v>750</v>
      </c>
      <c r="F19" s="158"/>
      <c r="G19" s="158"/>
      <c r="H19" s="158"/>
      <c r="I19" s="421">
        <v>2504.0500000000002</v>
      </c>
      <c r="J19" s="97"/>
    </row>
    <row r="20" spans="1:10" x14ac:dyDescent="0.3">
      <c r="A20" s="154">
        <v>12</v>
      </c>
      <c r="B20" s="181" t="s">
        <v>758</v>
      </c>
      <c r="C20" s="159" t="s">
        <v>759</v>
      </c>
      <c r="D20" s="159" t="s">
        <v>760</v>
      </c>
      <c r="E20" s="158" t="s">
        <v>750</v>
      </c>
      <c r="F20" s="158"/>
      <c r="G20" s="158"/>
      <c r="H20" s="158"/>
      <c r="I20" s="421">
        <v>70</v>
      </c>
      <c r="J20" s="97"/>
    </row>
    <row r="21" spans="1:10" x14ac:dyDescent="0.3">
      <c r="A21" s="154">
        <v>13</v>
      </c>
      <c r="B21" s="181" t="s">
        <v>761</v>
      </c>
      <c r="C21" s="159" t="s">
        <v>762</v>
      </c>
      <c r="D21" s="159" t="s">
        <v>763</v>
      </c>
      <c r="E21" s="158" t="s">
        <v>537</v>
      </c>
      <c r="F21" s="158"/>
      <c r="G21" s="158"/>
      <c r="H21" s="158"/>
      <c r="I21" s="421">
        <v>6000</v>
      </c>
      <c r="J21" s="97"/>
    </row>
    <row r="22" spans="1:10" ht="30" x14ac:dyDescent="0.3">
      <c r="A22" s="154">
        <v>14</v>
      </c>
      <c r="B22" s="181" t="s">
        <v>764</v>
      </c>
      <c r="C22" s="159" t="s">
        <v>765</v>
      </c>
      <c r="D22" s="159" t="s">
        <v>766</v>
      </c>
      <c r="E22" s="158" t="s">
        <v>767</v>
      </c>
      <c r="F22" s="158"/>
      <c r="G22" s="158"/>
      <c r="H22" s="158"/>
      <c r="I22" s="421">
        <v>12500</v>
      </c>
      <c r="J22" s="97"/>
    </row>
    <row r="23" spans="1:10" ht="30" x14ac:dyDescent="0.3">
      <c r="A23" s="154">
        <v>15</v>
      </c>
      <c r="B23" s="181" t="s">
        <v>764</v>
      </c>
      <c r="C23" s="159" t="s">
        <v>768</v>
      </c>
      <c r="D23" s="159" t="s">
        <v>769</v>
      </c>
      <c r="E23" s="158" t="s">
        <v>767</v>
      </c>
      <c r="F23" s="158"/>
      <c r="G23" s="158"/>
      <c r="H23" s="158"/>
      <c r="I23" s="421">
        <v>29500</v>
      </c>
      <c r="J23" s="97"/>
    </row>
    <row r="24" spans="1:10" ht="30" x14ac:dyDescent="0.3">
      <c r="A24" s="154">
        <v>16</v>
      </c>
      <c r="B24" s="181" t="s">
        <v>770</v>
      </c>
      <c r="C24" s="159" t="s">
        <v>768</v>
      </c>
      <c r="D24" s="159" t="s">
        <v>771</v>
      </c>
      <c r="E24" s="158" t="s">
        <v>767</v>
      </c>
      <c r="F24" s="158"/>
      <c r="G24" s="158"/>
      <c r="H24" s="158"/>
      <c r="I24" s="421">
        <v>15000</v>
      </c>
      <c r="J24" s="97"/>
    </row>
    <row r="25" spans="1:10" x14ac:dyDescent="0.3">
      <c r="A25" s="154">
        <v>17</v>
      </c>
      <c r="B25" s="181" t="s">
        <v>724</v>
      </c>
      <c r="C25" s="159" t="s">
        <v>772</v>
      </c>
      <c r="D25" s="159" t="s">
        <v>773</v>
      </c>
      <c r="E25" s="158" t="s">
        <v>774</v>
      </c>
      <c r="F25" s="158"/>
      <c r="G25" s="158"/>
      <c r="H25" s="158"/>
      <c r="I25" s="421">
        <v>1875</v>
      </c>
      <c r="J25" s="97"/>
    </row>
    <row r="26" spans="1:10" x14ac:dyDescent="0.3">
      <c r="A26" s="154">
        <v>18</v>
      </c>
      <c r="B26" s="181" t="s">
        <v>724</v>
      </c>
      <c r="C26" s="159" t="s">
        <v>775</v>
      </c>
      <c r="D26" s="159" t="s">
        <v>776</v>
      </c>
      <c r="E26" s="158" t="s">
        <v>537</v>
      </c>
      <c r="F26" s="158"/>
      <c r="G26" s="158"/>
      <c r="H26" s="158"/>
      <c r="I26" s="421">
        <v>500</v>
      </c>
      <c r="J26" s="97"/>
    </row>
    <row r="27" spans="1:10" x14ac:dyDescent="0.3">
      <c r="A27" s="154">
        <v>19</v>
      </c>
      <c r="B27" s="181" t="s">
        <v>724</v>
      </c>
      <c r="C27" s="159" t="s">
        <v>777</v>
      </c>
      <c r="D27" s="159" t="s">
        <v>778</v>
      </c>
      <c r="E27" s="158" t="s">
        <v>537</v>
      </c>
      <c r="F27" s="158"/>
      <c r="G27" s="158"/>
      <c r="H27" s="158"/>
      <c r="I27" s="421">
        <v>1000</v>
      </c>
      <c r="J27" s="97"/>
    </row>
    <row r="28" spans="1:10" ht="30" x14ac:dyDescent="0.3">
      <c r="A28" s="154">
        <v>20</v>
      </c>
      <c r="B28" s="181" t="s">
        <v>779</v>
      </c>
      <c r="C28" s="159" t="s">
        <v>780</v>
      </c>
      <c r="D28" s="159" t="s">
        <v>781</v>
      </c>
      <c r="E28" s="158" t="s">
        <v>537</v>
      </c>
      <c r="F28" s="158"/>
      <c r="G28" s="158"/>
      <c r="H28" s="158"/>
      <c r="I28" s="421">
        <v>7600</v>
      </c>
      <c r="J28" s="97"/>
    </row>
    <row r="29" spans="1:10" ht="90" x14ac:dyDescent="0.3">
      <c r="A29" s="154">
        <v>21</v>
      </c>
      <c r="B29" s="181" t="s">
        <v>782</v>
      </c>
      <c r="C29" s="420" t="s">
        <v>783</v>
      </c>
      <c r="D29" s="420" t="s">
        <v>784</v>
      </c>
      <c r="E29" s="228" t="s">
        <v>785</v>
      </c>
      <c r="F29" s="228"/>
      <c r="G29" s="228"/>
      <c r="H29" s="228"/>
      <c r="I29" s="421">
        <v>5700</v>
      </c>
      <c r="J29" s="97"/>
    </row>
    <row r="30" spans="1:10" ht="30" x14ac:dyDescent="0.3">
      <c r="A30" s="154">
        <v>22</v>
      </c>
      <c r="B30" s="181" t="s">
        <v>786</v>
      </c>
      <c r="C30" s="420" t="s">
        <v>787</v>
      </c>
      <c r="D30" s="420" t="s">
        <v>788</v>
      </c>
      <c r="E30" s="228" t="s">
        <v>459</v>
      </c>
      <c r="F30" s="228"/>
      <c r="G30" s="228"/>
      <c r="H30" s="228"/>
      <c r="I30" s="421">
        <v>93551.27</v>
      </c>
      <c r="J30" s="97"/>
    </row>
    <row r="31" spans="1:10" ht="30" x14ac:dyDescent="0.3">
      <c r="A31" s="154">
        <v>23</v>
      </c>
      <c r="B31" s="181" t="s">
        <v>789</v>
      </c>
      <c r="C31" s="420" t="s">
        <v>790</v>
      </c>
      <c r="D31" s="420" t="s">
        <v>791</v>
      </c>
      <c r="E31" s="228" t="s">
        <v>792</v>
      </c>
      <c r="F31" s="228"/>
      <c r="G31" s="228"/>
      <c r="H31" s="228"/>
      <c r="I31" s="421">
        <v>27.5</v>
      </c>
      <c r="J31" s="97"/>
    </row>
    <row r="32" spans="1:10" x14ac:dyDescent="0.3">
      <c r="A32" s="154">
        <v>24</v>
      </c>
      <c r="B32" s="181" t="s">
        <v>793</v>
      </c>
      <c r="C32" s="420" t="s">
        <v>794</v>
      </c>
      <c r="D32" s="420" t="s">
        <v>795</v>
      </c>
      <c r="E32" s="228" t="s">
        <v>796</v>
      </c>
      <c r="F32" s="228"/>
      <c r="G32" s="228"/>
      <c r="H32" s="228"/>
      <c r="I32" s="421">
        <v>675</v>
      </c>
      <c r="J32" s="97"/>
    </row>
    <row r="33" spans="1:10" ht="30" x14ac:dyDescent="0.3">
      <c r="A33" s="154">
        <v>25</v>
      </c>
      <c r="B33" s="181" t="s">
        <v>797</v>
      </c>
      <c r="C33" s="420" t="s">
        <v>798</v>
      </c>
      <c r="D33" s="420" t="s">
        <v>799</v>
      </c>
      <c r="E33" s="228" t="s">
        <v>800</v>
      </c>
      <c r="F33" s="228"/>
      <c r="G33" s="228"/>
      <c r="H33" s="228"/>
      <c r="I33" s="421">
        <v>360</v>
      </c>
      <c r="J33" s="97"/>
    </row>
    <row r="34" spans="1:10" x14ac:dyDescent="0.3">
      <c r="A34" s="154">
        <v>26</v>
      </c>
      <c r="B34" s="181" t="s">
        <v>801</v>
      </c>
      <c r="C34" s="420" t="s">
        <v>802</v>
      </c>
      <c r="D34" s="420" t="s">
        <v>803</v>
      </c>
      <c r="E34" s="228" t="s">
        <v>804</v>
      </c>
      <c r="F34" s="228"/>
      <c r="G34" s="228"/>
      <c r="H34" s="228"/>
      <c r="I34" s="421">
        <v>193</v>
      </c>
      <c r="J34" s="97"/>
    </row>
    <row r="35" spans="1:10" ht="30" x14ac:dyDescent="0.3">
      <c r="A35" s="154">
        <v>27</v>
      </c>
      <c r="B35" s="181" t="s">
        <v>805</v>
      </c>
      <c r="C35" s="420" t="s">
        <v>806</v>
      </c>
      <c r="D35" s="420" t="s">
        <v>807</v>
      </c>
      <c r="E35" s="228" t="s">
        <v>808</v>
      </c>
      <c r="F35" s="228"/>
      <c r="G35" s="228"/>
      <c r="H35" s="228"/>
      <c r="I35" s="421">
        <v>311.45</v>
      </c>
      <c r="J35" s="97"/>
    </row>
    <row r="36" spans="1:10" ht="30" x14ac:dyDescent="0.3">
      <c r="A36" s="154">
        <v>28</v>
      </c>
      <c r="B36" s="181" t="s">
        <v>809</v>
      </c>
      <c r="C36" s="420" t="s">
        <v>810</v>
      </c>
      <c r="D36" s="420" t="s">
        <v>811</v>
      </c>
      <c r="E36" s="228" t="s">
        <v>812</v>
      </c>
      <c r="F36" s="228"/>
      <c r="G36" s="228"/>
      <c r="H36" s="228"/>
      <c r="I36" s="421">
        <v>643.5</v>
      </c>
      <c r="J36" s="97"/>
    </row>
    <row r="37" spans="1:10" x14ac:dyDescent="0.3">
      <c r="A37" s="154">
        <v>29</v>
      </c>
      <c r="B37" s="181" t="s">
        <v>813</v>
      </c>
      <c r="C37" s="420" t="s">
        <v>814</v>
      </c>
      <c r="D37" s="420" t="s">
        <v>815</v>
      </c>
      <c r="E37" s="228" t="s">
        <v>816</v>
      </c>
      <c r="F37" s="228"/>
      <c r="G37" s="228"/>
      <c r="H37" s="228"/>
      <c r="I37" s="421">
        <v>468.5</v>
      </c>
      <c r="J37" s="97"/>
    </row>
    <row r="38" spans="1:10" ht="30" x14ac:dyDescent="0.3">
      <c r="A38" s="154">
        <v>30</v>
      </c>
      <c r="B38" s="181" t="s">
        <v>817</v>
      </c>
      <c r="C38" s="162" t="s">
        <v>818</v>
      </c>
      <c r="D38" s="162" t="s">
        <v>819</v>
      </c>
      <c r="E38" s="161" t="s">
        <v>820</v>
      </c>
      <c r="F38" s="161"/>
      <c r="G38" s="161"/>
      <c r="H38" s="228"/>
      <c r="I38" s="421">
        <v>342.8</v>
      </c>
      <c r="J38" s="97"/>
    </row>
    <row r="39" spans="1:10" ht="30" x14ac:dyDescent="0.3">
      <c r="A39" s="154">
        <v>31</v>
      </c>
      <c r="B39" s="181" t="s">
        <v>821</v>
      </c>
      <c r="C39" s="162" t="s">
        <v>822</v>
      </c>
      <c r="D39" s="162" t="s">
        <v>564</v>
      </c>
      <c r="E39" s="161" t="s">
        <v>537</v>
      </c>
      <c r="F39" s="161"/>
      <c r="G39" s="161"/>
      <c r="H39" s="228"/>
      <c r="I39" s="421">
        <v>750</v>
      </c>
      <c r="J39" s="97"/>
    </row>
    <row r="40" spans="1:10" ht="30" x14ac:dyDescent="0.3">
      <c r="A40" s="154">
        <v>32</v>
      </c>
      <c r="B40" s="181" t="s">
        <v>823</v>
      </c>
      <c r="C40" s="162" t="s">
        <v>824</v>
      </c>
      <c r="D40" s="162" t="s">
        <v>825</v>
      </c>
      <c r="E40" s="161" t="s">
        <v>537</v>
      </c>
      <c r="F40" s="161"/>
      <c r="G40" s="161"/>
      <c r="H40" s="228"/>
      <c r="I40" s="421">
        <v>1290</v>
      </c>
      <c r="J40" s="97"/>
    </row>
    <row r="41" spans="1:10" x14ac:dyDescent="0.3">
      <c r="A41" s="154">
        <v>33</v>
      </c>
      <c r="B41" s="181" t="s">
        <v>821</v>
      </c>
      <c r="C41" s="162" t="s">
        <v>576</v>
      </c>
      <c r="D41" s="162" t="s">
        <v>575</v>
      </c>
      <c r="E41" s="161" t="s">
        <v>537</v>
      </c>
      <c r="F41" s="161"/>
      <c r="G41" s="161"/>
      <c r="H41" s="228"/>
      <c r="I41" s="421">
        <v>375</v>
      </c>
      <c r="J41" s="97"/>
    </row>
    <row r="42" spans="1:10" x14ac:dyDescent="0.3">
      <c r="A42" s="154">
        <v>34</v>
      </c>
      <c r="B42" s="181" t="s">
        <v>826</v>
      </c>
      <c r="C42" s="162" t="s">
        <v>581</v>
      </c>
      <c r="D42" s="162" t="s">
        <v>580</v>
      </c>
      <c r="E42" s="161" t="s">
        <v>537</v>
      </c>
      <c r="F42" s="161"/>
      <c r="G42" s="161"/>
      <c r="H42" s="228"/>
      <c r="I42" s="421">
        <v>16175</v>
      </c>
      <c r="J42" s="97"/>
    </row>
    <row r="43" spans="1:10" x14ac:dyDescent="0.3">
      <c r="A43" s="154">
        <v>35</v>
      </c>
      <c r="B43" s="181" t="s">
        <v>827</v>
      </c>
      <c r="C43" s="162" t="s">
        <v>651</v>
      </c>
      <c r="D43" s="162" t="s">
        <v>650</v>
      </c>
      <c r="E43" s="161" t="s">
        <v>537</v>
      </c>
      <c r="F43" s="161"/>
      <c r="G43" s="161"/>
      <c r="H43" s="228"/>
      <c r="I43" s="421">
        <v>1250</v>
      </c>
      <c r="J43" s="97"/>
    </row>
    <row r="44" spans="1:10" x14ac:dyDescent="0.3">
      <c r="A44" s="154">
        <v>36</v>
      </c>
      <c r="B44" s="181" t="s">
        <v>827</v>
      </c>
      <c r="C44" s="162" t="s">
        <v>659</v>
      </c>
      <c r="D44" s="162" t="s">
        <v>658</v>
      </c>
      <c r="E44" s="161" t="s">
        <v>537</v>
      </c>
      <c r="F44" s="161"/>
      <c r="G44" s="161"/>
      <c r="H44" s="228"/>
      <c r="I44" s="421">
        <v>2250</v>
      </c>
      <c r="J44" s="97"/>
    </row>
    <row r="45" spans="1:10" x14ac:dyDescent="0.3">
      <c r="A45" s="154">
        <v>37</v>
      </c>
      <c r="B45" s="181" t="s">
        <v>828</v>
      </c>
      <c r="C45" s="162" t="s">
        <v>669</v>
      </c>
      <c r="D45" s="162" t="s">
        <v>668</v>
      </c>
      <c r="E45" s="161" t="s">
        <v>537</v>
      </c>
      <c r="F45" s="161"/>
      <c r="G45" s="161"/>
      <c r="H45" s="228"/>
      <c r="I45" s="421">
        <v>875</v>
      </c>
      <c r="J45" s="97"/>
    </row>
    <row r="46" spans="1:10" x14ac:dyDescent="0.3">
      <c r="A46" s="154">
        <v>38</v>
      </c>
      <c r="B46" s="181" t="s">
        <v>827</v>
      </c>
      <c r="C46" s="162" t="s">
        <v>829</v>
      </c>
      <c r="D46" s="162" t="s">
        <v>693</v>
      </c>
      <c r="E46" s="161" t="s">
        <v>537</v>
      </c>
      <c r="F46" s="161"/>
      <c r="G46" s="161"/>
      <c r="H46" s="228"/>
      <c r="I46" s="421">
        <v>1000</v>
      </c>
      <c r="J46" s="97"/>
    </row>
    <row r="47" spans="1:10" x14ac:dyDescent="0.3">
      <c r="A47" s="154" t="s">
        <v>261</v>
      </c>
      <c r="B47" s="181"/>
      <c r="C47" s="162"/>
      <c r="D47" s="162"/>
      <c r="E47" s="161"/>
      <c r="F47" s="161"/>
      <c r="G47" s="229"/>
      <c r="H47" s="238" t="s">
        <v>374</v>
      </c>
      <c r="I47" s="422">
        <f>SUM(I9:I46)</f>
        <v>326279.07</v>
      </c>
      <c r="J47" s="97"/>
    </row>
    <row r="49" spans="1:12" x14ac:dyDescent="0.3">
      <c r="A49" s="168" t="s">
        <v>396</v>
      </c>
    </row>
    <row r="51" spans="1:12" x14ac:dyDescent="0.3">
      <c r="B51" s="170" t="s">
        <v>96</v>
      </c>
      <c r="F51" s="171"/>
    </row>
    <row r="52" spans="1:12" x14ac:dyDescent="0.3">
      <c r="F52" s="169"/>
      <c r="I52" s="169"/>
      <c r="J52" s="169"/>
      <c r="K52" s="169"/>
      <c r="L52" s="169"/>
    </row>
    <row r="53" spans="1:12" x14ac:dyDescent="0.3">
      <c r="C53" s="172"/>
      <c r="F53" s="172"/>
      <c r="G53" s="172"/>
      <c r="H53" s="175"/>
      <c r="I53" s="173"/>
      <c r="J53" s="169"/>
      <c r="K53" s="169"/>
      <c r="L53" s="169"/>
    </row>
    <row r="54" spans="1:12" x14ac:dyDescent="0.3">
      <c r="A54" s="169"/>
      <c r="C54" s="174" t="s">
        <v>251</v>
      </c>
      <c r="F54" s="175" t="s">
        <v>256</v>
      </c>
      <c r="G54" s="174"/>
      <c r="H54" s="174"/>
      <c r="I54" s="173"/>
      <c r="J54" s="169"/>
      <c r="K54" s="169"/>
      <c r="L54" s="169"/>
    </row>
    <row r="55" spans="1:12" x14ac:dyDescent="0.3">
      <c r="A55" s="169"/>
      <c r="C55" s="176" t="s">
        <v>127</v>
      </c>
      <c r="F55" s="168" t="s">
        <v>252</v>
      </c>
      <c r="I55" s="169"/>
      <c r="J55" s="169"/>
      <c r="K55" s="169"/>
      <c r="L55" s="169"/>
    </row>
    <row r="56" spans="1:12" s="169" customFormat="1" x14ac:dyDescent="0.3">
      <c r="B56" s="168"/>
      <c r="C56" s="176"/>
      <c r="G56" s="176"/>
      <c r="H56" s="176"/>
    </row>
    <row r="57" spans="1:12" s="169" customFormat="1" ht="12.75" x14ac:dyDescent="0.2"/>
    <row r="58" spans="1:12" s="169" customFormat="1" ht="12.75" x14ac:dyDescent="0.2"/>
    <row r="59" spans="1:12" s="169" customFormat="1" ht="12.75" x14ac:dyDescent="0.2"/>
    <row r="60" spans="1:12" s="16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7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view="pageBreakPreview" zoomScaleSheetLayoutView="100" workbookViewId="0">
      <selection activeCell="C13" sqref="C13"/>
    </sheetView>
  </sheetViews>
  <sheetFormatPr defaultRowHeight="12.75" x14ac:dyDescent="0.2"/>
  <cols>
    <col min="1" max="1" width="7.28515625" style="184" customWidth="1"/>
    <col min="2" max="2" width="57.28515625" style="184" customWidth="1"/>
    <col min="3" max="3" width="24.140625" style="184" customWidth="1"/>
    <col min="4" max="16384" width="9.140625" style="184"/>
  </cols>
  <sheetData>
    <row r="1" spans="1:3" s="6" customFormat="1" ht="18.75" customHeight="1" x14ac:dyDescent="0.3">
      <c r="A1" s="499" t="s">
        <v>457</v>
      </c>
      <c r="B1" s="499"/>
      <c r="C1" s="347" t="s">
        <v>97</v>
      </c>
    </row>
    <row r="2" spans="1:3" s="6" customFormat="1" ht="15" x14ac:dyDescent="0.3">
      <c r="A2" s="499"/>
      <c r="B2" s="499"/>
      <c r="C2" s="399" t="str">
        <f>'ფორმა N1'!L2</f>
        <v>03/20/2019-04/09/2019</v>
      </c>
    </row>
    <row r="3" spans="1:3" s="6" customFormat="1" ht="15" x14ac:dyDescent="0.3">
      <c r="A3" s="380" t="s">
        <v>128</v>
      </c>
      <c r="B3" s="345"/>
      <c r="C3" s="346"/>
    </row>
    <row r="4" spans="1:3" s="6" customFormat="1" ht="15" x14ac:dyDescent="0.3">
      <c r="A4" s="106"/>
      <c r="B4" s="345"/>
      <c r="C4" s="346"/>
    </row>
    <row r="5" spans="1:3" s="21" customFormat="1" ht="15" x14ac:dyDescent="0.3">
      <c r="A5" s="500" t="s">
        <v>257</v>
      </c>
      <c r="B5" s="500"/>
      <c r="C5" s="106"/>
    </row>
    <row r="6" spans="1:3" s="21" customFormat="1" ht="15" x14ac:dyDescent="0.3">
      <c r="A6" s="501" t="str">
        <f>'ფორმა N1'!A5</f>
        <v>მპგ „ერთიანი ნაციონალური მოძრაობა“</v>
      </c>
      <c r="B6" s="501"/>
      <c r="C6" s="106"/>
    </row>
    <row r="7" spans="1:3" x14ac:dyDescent="0.2">
      <c r="A7" s="381"/>
      <c r="B7" s="381"/>
      <c r="C7" s="381"/>
    </row>
    <row r="8" spans="1:3" x14ac:dyDescent="0.2">
      <c r="A8" s="381"/>
      <c r="B8" s="381"/>
      <c r="C8" s="381"/>
    </row>
    <row r="9" spans="1:3" ht="30" customHeight="1" x14ac:dyDescent="0.2">
      <c r="A9" s="382" t="s">
        <v>64</v>
      </c>
      <c r="B9" s="382" t="s">
        <v>11</v>
      </c>
      <c r="C9" s="383" t="s">
        <v>9</v>
      </c>
    </row>
    <row r="10" spans="1:3" ht="15" x14ac:dyDescent="0.3">
      <c r="A10" s="384">
        <v>1</v>
      </c>
      <c r="B10" s="385" t="s">
        <v>57</v>
      </c>
      <c r="C10" s="402">
        <f>'ფორმა N4'!D11+'ფორმა N5'!D9</f>
        <v>84828.57</v>
      </c>
    </row>
    <row r="11" spans="1:3" ht="15" x14ac:dyDescent="0.3">
      <c r="A11" s="387">
        <v>1.1000000000000001</v>
      </c>
      <c r="B11" s="385" t="s">
        <v>458</v>
      </c>
      <c r="C11" s="403">
        <f>'ფორმა N4'!D39+'ფორმა N5'!D37</f>
        <v>0</v>
      </c>
    </row>
    <row r="12" spans="1:3" ht="15" x14ac:dyDescent="0.3">
      <c r="A12" s="388" t="s">
        <v>30</v>
      </c>
      <c r="B12" s="385" t="s">
        <v>459</v>
      </c>
      <c r="C12" s="403">
        <f>'ფორმა N4'!D40+'ფორმა N5'!D38</f>
        <v>0</v>
      </c>
    </row>
    <row r="13" spans="1:3" ht="15" x14ac:dyDescent="0.3">
      <c r="A13" s="387">
        <v>1.2</v>
      </c>
      <c r="B13" s="385" t="s">
        <v>58</v>
      </c>
      <c r="C13" s="403">
        <f>'ფორმა N4'!D12+'ფორმა N5'!D10</f>
        <v>3755.4</v>
      </c>
    </row>
    <row r="14" spans="1:3" ht="15" x14ac:dyDescent="0.3">
      <c r="A14" s="387">
        <v>1.3</v>
      </c>
      <c r="B14" s="385" t="s">
        <v>460</v>
      </c>
      <c r="C14" s="403">
        <f>'ფორმა N4'!D17+'ფორმა N5'!D15</f>
        <v>0</v>
      </c>
    </row>
    <row r="15" spans="1:3" ht="15" x14ac:dyDescent="0.2">
      <c r="A15" s="502"/>
      <c r="B15" s="502"/>
      <c r="C15" s="502"/>
    </row>
    <row r="16" spans="1:3" ht="30" customHeight="1" x14ac:dyDescent="0.2">
      <c r="A16" s="382" t="s">
        <v>64</v>
      </c>
      <c r="B16" s="382" t="s">
        <v>232</v>
      </c>
      <c r="C16" s="383" t="s">
        <v>67</v>
      </c>
    </row>
    <row r="17" spans="1:4" ht="15" x14ac:dyDescent="0.3">
      <c r="A17" s="384">
        <v>2</v>
      </c>
      <c r="B17" s="385" t="s">
        <v>461</v>
      </c>
      <c r="C17" s="386">
        <f>'ფორმა N2'!D9+'ფორმა N2'!C26+'ფორმა N3'!D9+'ფორმა N3'!C26</f>
        <v>64714.51</v>
      </c>
    </row>
    <row r="18" spans="1:4" ht="15" x14ac:dyDescent="0.3">
      <c r="A18" s="389">
        <v>2.1</v>
      </c>
      <c r="B18" s="385" t="s">
        <v>462</v>
      </c>
      <c r="C18" s="385">
        <f>'ფორმა N2'!D17+'ფორმა N3'!D17</f>
        <v>0</v>
      </c>
    </row>
    <row r="19" spans="1:4" ht="15" x14ac:dyDescent="0.3">
      <c r="A19" s="389">
        <v>2.2000000000000002</v>
      </c>
      <c r="B19" s="385" t="s">
        <v>463</v>
      </c>
      <c r="C19" s="385">
        <f>'ფორმა N2'!D18+'ფორმა N3'!D18</f>
        <v>42085</v>
      </c>
    </row>
    <row r="20" spans="1:4" ht="15" x14ac:dyDescent="0.3">
      <c r="A20" s="389">
        <v>2.2999999999999998</v>
      </c>
      <c r="B20" s="385" t="s">
        <v>464</v>
      </c>
      <c r="C20" s="390">
        <f>SUM(C21:C25)</f>
        <v>21563</v>
      </c>
    </row>
    <row r="21" spans="1:4" ht="15" x14ac:dyDescent="0.3">
      <c r="A21" s="388" t="s">
        <v>465</v>
      </c>
      <c r="B21" s="391" t="s">
        <v>466</v>
      </c>
      <c r="C21" s="385">
        <f>'ფორმა N2'!D13+'ფორმა N3'!D13</f>
        <v>14600</v>
      </c>
    </row>
    <row r="22" spans="1:4" ht="15" x14ac:dyDescent="0.3">
      <c r="A22" s="388" t="s">
        <v>467</v>
      </c>
      <c r="B22" s="391" t="s">
        <v>468</v>
      </c>
      <c r="C22" s="385">
        <f>'ფორმა N2'!C27+'ფორმა N3'!C27</f>
        <v>6963</v>
      </c>
    </row>
    <row r="23" spans="1:4" ht="15" x14ac:dyDescent="0.3">
      <c r="A23" s="388" t="s">
        <v>469</v>
      </c>
      <c r="B23" s="391" t="s">
        <v>470</v>
      </c>
      <c r="C23" s="385">
        <f>'ფორმა N2'!D14+'ფორმა N3'!D14</f>
        <v>0</v>
      </c>
    </row>
    <row r="24" spans="1:4" ht="15" x14ac:dyDescent="0.3">
      <c r="A24" s="388" t="s">
        <v>471</v>
      </c>
      <c r="B24" s="391" t="s">
        <v>472</v>
      </c>
      <c r="C24" s="385">
        <f>'ფორმა N2'!C31+'ფორმა N3'!C31</f>
        <v>0</v>
      </c>
    </row>
    <row r="25" spans="1:4" ht="15" x14ac:dyDescent="0.3">
      <c r="A25" s="388" t="s">
        <v>473</v>
      </c>
      <c r="B25" s="391" t="s">
        <v>474</v>
      </c>
      <c r="C25" s="385">
        <f>'ფორმა N2'!D11+'ფორმა N3'!D11</f>
        <v>0</v>
      </c>
    </row>
    <row r="26" spans="1:4" ht="15" x14ac:dyDescent="0.3">
      <c r="A26" s="392"/>
      <c r="B26" s="393"/>
      <c r="C26" s="394"/>
    </row>
    <row r="27" spans="1:4" ht="15" x14ac:dyDescent="0.3">
      <c r="A27" s="392"/>
      <c r="B27" s="393"/>
      <c r="C27" s="394"/>
    </row>
    <row r="28" spans="1:4" ht="15" x14ac:dyDescent="0.3">
      <c r="A28" s="21"/>
      <c r="B28" s="21"/>
      <c r="C28" s="21"/>
      <c r="D28" s="395"/>
    </row>
    <row r="29" spans="1:4" ht="15" x14ac:dyDescent="0.3">
      <c r="A29" s="182" t="s">
        <v>96</v>
      </c>
      <c r="B29" s="21"/>
      <c r="C29" s="21"/>
      <c r="D29" s="395"/>
    </row>
    <row r="30" spans="1:4" ht="15" x14ac:dyDescent="0.3">
      <c r="A30" s="21"/>
      <c r="B30" s="21"/>
      <c r="C30" s="21"/>
      <c r="D30" s="395"/>
    </row>
    <row r="31" spans="1:4" ht="15" x14ac:dyDescent="0.3">
      <c r="A31" s="21"/>
      <c r="B31" s="21"/>
      <c r="C31" s="21"/>
      <c r="D31" s="396"/>
    </row>
    <row r="32" spans="1:4" ht="15" x14ac:dyDescent="0.3">
      <c r="B32" s="182" t="s">
        <v>254</v>
      </c>
      <c r="C32" s="21"/>
      <c r="D32" s="396"/>
    </row>
    <row r="33" spans="2:4" ht="15" x14ac:dyDescent="0.3">
      <c r="B33" s="21" t="s">
        <v>253</v>
      </c>
      <c r="C33" s="21"/>
      <c r="D33" s="396"/>
    </row>
    <row r="34" spans="2:4" x14ac:dyDescent="0.2">
      <c r="B34" s="397" t="s">
        <v>127</v>
      </c>
      <c r="D34" s="398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1" zoomScale="80" zoomScaleSheetLayoutView="80" workbookViewId="0">
      <selection activeCell="C30" sqref="C3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478" t="s">
        <v>97</v>
      </c>
      <c r="D1" s="478"/>
      <c r="E1" s="100"/>
    </row>
    <row r="2" spans="1:7" x14ac:dyDescent="0.3">
      <c r="A2" s="68" t="s">
        <v>128</v>
      </c>
      <c r="B2" s="68"/>
      <c r="C2" s="477" t="str">
        <f>'ფორმა N1'!L2</f>
        <v>03/20/2019-04/09/2019</v>
      </c>
      <c r="D2" s="477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342" t="str">
        <f>'ფორმა N1'!A5</f>
        <v>მპგ „ერთიანი ნაციონალური მოძრაობა“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6">
        <v>1</v>
      </c>
      <c r="B9" s="206" t="s">
        <v>65</v>
      </c>
      <c r="C9" s="77">
        <f>SUM(C10,C26)</f>
        <v>13926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6963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SUM(C14:C15)</f>
        <v>0</v>
      </c>
      <c r="D12" s="99">
        <f>SUM(D14:D15)</f>
        <v>0</v>
      </c>
      <c r="E12" s="100"/>
      <c r="G12" s="64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437</v>
      </c>
      <c r="B14" s="89" t="s">
        <v>436</v>
      </c>
      <c r="C14" s="8"/>
      <c r="D14" s="8"/>
      <c r="E14" s="100"/>
    </row>
    <row r="15" spans="1:7" s="3" customFormat="1" ht="16.5" customHeight="1" x14ac:dyDescent="0.3">
      <c r="A15" s="89" t="s">
        <v>438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371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384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385</v>
      </c>
      <c r="C24" s="230"/>
      <c r="D24" s="8"/>
      <c r="E24" s="100"/>
    </row>
    <row r="25" spans="1:5" s="3" customFormat="1" x14ac:dyDescent="0.3">
      <c r="A25" s="80" t="s">
        <v>234</v>
      </c>
      <c r="B25" s="80" t="s">
        <v>391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6963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6963</v>
      </c>
      <c r="D27" s="99">
        <f>SUM(D28:D30)</f>
        <v>0</v>
      </c>
      <c r="E27" s="100"/>
    </row>
    <row r="28" spans="1:5" x14ac:dyDescent="0.3">
      <c r="A28" s="214" t="s">
        <v>87</v>
      </c>
      <c r="B28" s="214" t="s">
        <v>291</v>
      </c>
      <c r="C28" s="8"/>
      <c r="D28" s="8"/>
      <c r="E28" s="100"/>
    </row>
    <row r="29" spans="1:5" x14ac:dyDescent="0.3">
      <c r="A29" s="214" t="s">
        <v>88</v>
      </c>
      <c r="B29" s="214" t="s">
        <v>294</v>
      </c>
      <c r="C29" s="8"/>
      <c r="D29" s="8"/>
      <c r="E29" s="100"/>
    </row>
    <row r="30" spans="1:5" x14ac:dyDescent="0.3">
      <c r="A30" s="214" t="s">
        <v>393</v>
      </c>
      <c r="B30" s="214" t="s">
        <v>292</v>
      </c>
      <c r="C30" s="8">
        <v>6963</v>
      </c>
      <c r="D30" s="8"/>
      <c r="E30" s="100"/>
    </row>
    <row r="31" spans="1:5" x14ac:dyDescent="0.3">
      <c r="A31" s="80" t="s">
        <v>33</v>
      </c>
      <c r="B31" s="80" t="s">
        <v>436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4" t="s">
        <v>12</v>
      </c>
      <c r="B32" s="214" t="s">
        <v>439</v>
      </c>
      <c r="C32" s="8"/>
      <c r="D32" s="8"/>
      <c r="E32" s="100"/>
    </row>
    <row r="33" spans="1:9" x14ac:dyDescent="0.3">
      <c r="A33" s="214" t="s">
        <v>13</v>
      </c>
      <c r="B33" s="214" t="s">
        <v>440</v>
      </c>
      <c r="C33" s="8"/>
      <c r="D33" s="8"/>
      <c r="E33" s="100"/>
    </row>
    <row r="34" spans="1:9" x14ac:dyDescent="0.3">
      <c r="A34" s="214" t="s">
        <v>264</v>
      </c>
      <c r="B34" s="214" t="s">
        <v>441</v>
      </c>
      <c r="C34" s="8"/>
      <c r="D34" s="8"/>
      <c r="E34" s="100"/>
    </row>
    <row r="35" spans="1:9" x14ac:dyDescent="0.3">
      <c r="A35" s="80" t="s">
        <v>34</v>
      </c>
      <c r="B35" s="227" t="s">
        <v>390</v>
      </c>
      <c r="C35" s="8"/>
      <c r="D35" s="8"/>
      <c r="E35" s="100"/>
    </row>
    <row r="36" spans="1:9" x14ac:dyDescent="0.3">
      <c r="D36" s="25"/>
      <c r="E36" s="101"/>
      <c r="F36" s="25"/>
    </row>
    <row r="37" spans="1:9" x14ac:dyDescent="0.3">
      <c r="A37" s="1"/>
      <c r="D37" s="25"/>
      <c r="E37" s="101"/>
      <c r="F37" s="25"/>
    </row>
    <row r="38" spans="1:9" x14ac:dyDescent="0.3">
      <c r="D38" s="25"/>
      <c r="E38" s="101"/>
      <c r="F38" s="25"/>
    </row>
    <row r="39" spans="1:9" x14ac:dyDescent="0.3">
      <c r="D39" s="25"/>
      <c r="E39" s="101"/>
      <c r="F39" s="25"/>
    </row>
    <row r="40" spans="1:9" x14ac:dyDescent="0.3">
      <c r="A40" s="65" t="s">
        <v>96</v>
      </c>
      <c r="D40" s="25"/>
      <c r="E40" s="101"/>
      <c r="F40" s="25"/>
    </row>
    <row r="41" spans="1:9" x14ac:dyDescent="0.3">
      <c r="D41" s="25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5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62" t="s">
        <v>127</v>
      </c>
      <c r="D45" s="102"/>
      <c r="E45" s="102"/>
      <c r="F45" s="102"/>
    </row>
    <row r="46" spans="1:9" x14ac:dyDescent="0.3">
      <c r="D46" s="25"/>
      <c r="E46" s="101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9">
        <v>40907</v>
      </c>
      <c r="C2" t="s">
        <v>188</v>
      </c>
      <c r="E2" t="s">
        <v>219</v>
      </c>
      <c r="G2" s="61" t="s">
        <v>224</v>
      </c>
    </row>
    <row r="3" spans="1:7" ht="15" x14ac:dyDescent="0.2">
      <c r="A3" s="59">
        <v>40908</v>
      </c>
      <c r="C3" t="s">
        <v>189</v>
      </c>
      <c r="E3" t="s">
        <v>220</v>
      </c>
      <c r="G3" s="61" t="s">
        <v>225</v>
      </c>
    </row>
    <row r="4" spans="1:7" ht="15" x14ac:dyDescent="0.2">
      <c r="A4" s="59">
        <v>40909</v>
      </c>
      <c r="C4" t="s">
        <v>190</v>
      </c>
      <c r="E4" t="s">
        <v>221</v>
      </c>
      <c r="G4" s="61" t="s">
        <v>226</v>
      </c>
    </row>
    <row r="5" spans="1:7" x14ac:dyDescent="0.2">
      <c r="A5" s="59">
        <v>40910</v>
      </c>
      <c r="C5" t="s">
        <v>191</v>
      </c>
      <c r="E5" t="s">
        <v>222</v>
      </c>
    </row>
    <row r="6" spans="1:7" x14ac:dyDescent="0.2">
      <c r="A6" s="59">
        <v>40911</v>
      </c>
      <c r="C6" t="s">
        <v>192</v>
      </c>
    </row>
    <row r="7" spans="1:7" x14ac:dyDescent="0.2">
      <c r="A7" s="59">
        <v>40912</v>
      </c>
      <c r="C7" t="s">
        <v>193</v>
      </c>
    </row>
    <row r="8" spans="1:7" x14ac:dyDescent="0.2">
      <c r="A8" s="59">
        <v>40913</v>
      </c>
      <c r="C8" t="s">
        <v>194</v>
      </c>
    </row>
    <row r="9" spans="1:7" x14ac:dyDescent="0.2">
      <c r="A9" s="59">
        <v>40914</v>
      </c>
      <c r="C9" t="s">
        <v>195</v>
      </c>
    </row>
    <row r="10" spans="1:7" x14ac:dyDescent="0.2">
      <c r="A10" s="59">
        <v>40915</v>
      </c>
      <c r="C10" t="s">
        <v>196</v>
      </c>
    </row>
    <row r="11" spans="1:7" x14ac:dyDescent="0.2">
      <c r="A11" s="59">
        <v>40916</v>
      </c>
      <c r="C11" t="s">
        <v>197</v>
      </c>
    </row>
    <row r="12" spans="1:7" x14ac:dyDescent="0.2">
      <c r="A12" s="59">
        <v>40917</v>
      </c>
      <c r="C12" t="s">
        <v>198</v>
      </c>
    </row>
    <row r="13" spans="1:7" x14ac:dyDescent="0.2">
      <c r="A13" s="59">
        <v>40918</v>
      </c>
      <c r="C13" t="s">
        <v>199</v>
      </c>
    </row>
    <row r="14" spans="1:7" x14ac:dyDescent="0.2">
      <c r="A14" s="59">
        <v>40919</v>
      </c>
      <c r="C14" t="s">
        <v>200</v>
      </c>
    </row>
    <row r="15" spans="1:7" x14ac:dyDescent="0.2">
      <c r="A15" s="59">
        <v>40920</v>
      </c>
      <c r="C15" t="s">
        <v>201</v>
      </c>
    </row>
    <row r="16" spans="1:7" x14ac:dyDescent="0.2">
      <c r="A16" s="59">
        <v>40921</v>
      </c>
      <c r="C16" t="s">
        <v>202</v>
      </c>
    </row>
    <row r="17" spans="1:3" x14ac:dyDescent="0.2">
      <c r="A17" s="59">
        <v>40922</v>
      </c>
      <c r="C17" t="s">
        <v>203</v>
      </c>
    </row>
    <row r="18" spans="1:3" x14ac:dyDescent="0.2">
      <c r="A18" s="59">
        <v>40923</v>
      </c>
      <c r="C18" t="s">
        <v>204</v>
      </c>
    </row>
    <row r="19" spans="1:3" x14ac:dyDescent="0.2">
      <c r="A19" s="59">
        <v>40924</v>
      </c>
      <c r="C19" t="s">
        <v>205</v>
      </c>
    </row>
    <row r="20" spans="1:3" x14ac:dyDescent="0.2">
      <c r="A20" s="59">
        <v>40925</v>
      </c>
      <c r="C20" t="s">
        <v>206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/>
  </sheetViews>
  <sheetFormatPr defaultRowHeight="15" x14ac:dyDescent="0.3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9"/>
      <c r="C1" s="478" t="s">
        <v>97</v>
      </c>
      <c r="D1" s="478"/>
      <c r="E1" s="105"/>
    </row>
    <row r="2" spans="1:12" s="6" customFormat="1" x14ac:dyDescent="0.3">
      <c r="A2" s="68" t="s">
        <v>128</v>
      </c>
      <c r="B2" s="219"/>
      <c r="C2" s="479" t="str">
        <f>'ფორმა N1'!L2</f>
        <v>03/20/2019-04/09/2019</v>
      </c>
      <c r="D2" s="479"/>
      <c r="E2" s="105"/>
    </row>
    <row r="3" spans="1:12" s="6" customFormat="1" x14ac:dyDescent="0.3">
      <c r="A3" s="68"/>
      <c r="B3" s="219"/>
      <c r="C3" s="67"/>
      <c r="D3" s="67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20"/>
      <c r="C4" s="68"/>
      <c r="D4" s="68"/>
      <c r="E4" s="100"/>
      <c r="L4" s="6"/>
    </row>
    <row r="5" spans="1:12" s="2" customFormat="1" x14ac:dyDescent="0.3">
      <c r="A5" s="111" t="str">
        <f>'ფორმა N1'!A5</f>
        <v>მპგ „ერთიანი ნაციონალური მოძრაობა“</v>
      </c>
      <c r="B5" s="221"/>
      <c r="C5" s="58"/>
      <c r="D5" s="58"/>
      <c r="E5" s="100"/>
    </row>
    <row r="6" spans="1:12" s="2" customFormat="1" x14ac:dyDescent="0.3">
      <c r="A6" s="69"/>
      <c r="B6" s="220"/>
      <c r="C6" s="68"/>
      <c r="D6" s="68"/>
      <c r="E6" s="100"/>
    </row>
    <row r="7" spans="1:12" s="6" customFormat="1" ht="18" x14ac:dyDescent="0.3">
      <c r="A7" s="92"/>
      <c r="B7" s="104"/>
      <c r="C7" s="70"/>
      <c r="D7" s="70"/>
      <c r="E7" s="105"/>
    </row>
    <row r="8" spans="1:12" s="6" customFormat="1" ht="30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5"/>
      <c r="F8" s="20"/>
    </row>
    <row r="9" spans="1:12" s="7" customFormat="1" x14ac:dyDescent="0.3">
      <c r="A9" s="206">
        <v>1</v>
      </c>
      <c r="B9" s="206" t="s">
        <v>65</v>
      </c>
      <c r="C9" s="77">
        <f>SUM(C10,C26)</f>
        <v>57751.51</v>
      </c>
      <c r="D9" s="77">
        <f>SUM(D10,D26)</f>
        <v>57751.51</v>
      </c>
      <c r="E9" s="105"/>
    </row>
    <row r="10" spans="1:12" s="7" customFormat="1" x14ac:dyDescent="0.3">
      <c r="A10" s="79">
        <v>1.1000000000000001</v>
      </c>
      <c r="B10" s="79" t="s">
        <v>69</v>
      </c>
      <c r="C10" s="77">
        <f>SUM(C11,C12,C16,C19,C25,C26)</f>
        <v>57751.51</v>
      </c>
      <c r="D10" s="77">
        <f>SUM(D11,D12,D16,D19,D24,D25)</f>
        <v>57751.51</v>
      </c>
      <c r="E10" s="105"/>
    </row>
    <row r="11" spans="1:12" s="9" customFormat="1" ht="18" x14ac:dyDescent="0.3">
      <c r="A11" s="80" t="s">
        <v>30</v>
      </c>
      <c r="B11" s="80" t="s">
        <v>68</v>
      </c>
      <c r="C11" s="8"/>
      <c r="D11" s="8"/>
      <c r="E11" s="105"/>
    </row>
    <row r="12" spans="1:12" s="10" customFormat="1" x14ac:dyDescent="0.3">
      <c r="A12" s="80" t="s">
        <v>31</v>
      </c>
      <c r="B12" s="80" t="s">
        <v>290</v>
      </c>
      <c r="C12" s="99">
        <f>SUM(C13:C15)</f>
        <v>14600</v>
      </c>
      <c r="D12" s="99">
        <f>SUM(D13:D15)</f>
        <v>14600</v>
      </c>
      <c r="E12" s="105"/>
    </row>
    <row r="13" spans="1:12" s="3" customFormat="1" x14ac:dyDescent="0.3">
      <c r="A13" s="89" t="s">
        <v>70</v>
      </c>
      <c r="B13" s="89" t="s">
        <v>293</v>
      </c>
      <c r="C13" s="8">
        <v>14600</v>
      </c>
      <c r="D13" s="8">
        <v>14600</v>
      </c>
      <c r="E13" s="105"/>
    </row>
    <row r="14" spans="1:12" s="3" customFormat="1" x14ac:dyDescent="0.3">
      <c r="A14" s="89" t="s">
        <v>437</v>
      </c>
      <c r="B14" s="89" t="s">
        <v>436</v>
      </c>
      <c r="C14" s="8"/>
      <c r="D14" s="8"/>
      <c r="E14" s="105"/>
    </row>
    <row r="15" spans="1:12" s="3" customFormat="1" x14ac:dyDescent="0.3">
      <c r="A15" s="89" t="s">
        <v>438</v>
      </c>
      <c r="B15" s="89" t="s">
        <v>86</v>
      </c>
      <c r="C15" s="8"/>
      <c r="D15" s="8"/>
      <c r="E15" s="105"/>
    </row>
    <row r="16" spans="1:12" s="3" customFormat="1" x14ac:dyDescent="0.3">
      <c r="A16" s="80" t="s">
        <v>71</v>
      </c>
      <c r="B16" s="80" t="s">
        <v>72</v>
      </c>
      <c r="C16" s="99">
        <f>SUM(C17:C18)</f>
        <v>42085</v>
      </c>
      <c r="D16" s="99">
        <f>SUM(D17:D18)</f>
        <v>42085</v>
      </c>
      <c r="E16" s="105"/>
    </row>
    <row r="17" spans="1:5" s="3" customFormat="1" x14ac:dyDescent="0.3">
      <c r="A17" s="89" t="s">
        <v>73</v>
      </c>
      <c r="B17" s="89" t="s">
        <v>75</v>
      </c>
      <c r="C17" s="8"/>
      <c r="D17" s="8"/>
      <c r="E17" s="105"/>
    </row>
    <row r="18" spans="1:5" s="3" customFormat="1" ht="30" x14ac:dyDescent="0.3">
      <c r="A18" s="89" t="s">
        <v>74</v>
      </c>
      <c r="B18" s="89" t="s">
        <v>98</v>
      </c>
      <c r="C18" s="8">
        <v>42085</v>
      </c>
      <c r="D18" s="8">
        <v>42085</v>
      </c>
      <c r="E18" s="105"/>
    </row>
    <row r="19" spans="1:5" s="3" customFormat="1" x14ac:dyDescent="0.3">
      <c r="A19" s="80" t="s">
        <v>76</v>
      </c>
      <c r="B19" s="80" t="s">
        <v>371</v>
      </c>
      <c r="C19" s="99">
        <f>SUM(C20:C23)</f>
        <v>0</v>
      </c>
      <c r="D19" s="99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8"/>
      <c r="D20" s="8"/>
      <c r="E20" s="105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5"/>
    </row>
    <row r="22" spans="1:5" s="3" customFormat="1" x14ac:dyDescent="0.3">
      <c r="A22" s="89" t="s">
        <v>82</v>
      </c>
      <c r="B22" s="89" t="s">
        <v>80</v>
      </c>
      <c r="C22" s="8"/>
      <c r="D22" s="8"/>
      <c r="E22" s="105"/>
    </row>
    <row r="23" spans="1:5" s="3" customFormat="1" x14ac:dyDescent="0.3">
      <c r="A23" s="89" t="s">
        <v>83</v>
      </c>
      <c r="B23" s="89" t="s">
        <v>384</v>
      </c>
      <c r="C23" s="8"/>
      <c r="D23" s="8"/>
      <c r="E23" s="105"/>
    </row>
    <row r="24" spans="1:5" s="3" customFormat="1" x14ac:dyDescent="0.3">
      <c r="A24" s="80" t="s">
        <v>84</v>
      </c>
      <c r="B24" s="80" t="s">
        <v>385</v>
      </c>
      <c r="C24" s="454"/>
      <c r="D24" s="8"/>
      <c r="E24" s="105"/>
    </row>
    <row r="25" spans="1:5" s="3" customFormat="1" x14ac:dyDescent="0.3">
      <c r="A25" s="80" t="s">
        <v>234</v>
      </c>
      <c r="B25" s="80" t="s">
        <v>391</v>
      </c>
      <c r="C25" s="8">
        <v>1066.51</v>
      </c>
      <c r="D25" s="8">
        <v>1066.51</v>
      </c>
      <c r="E25" s="105"/>
    </row>
    <row r="26" spans="1:5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5"/>
    </row>
    <row r="27" spans="1:5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5"/>
    </row>
    <row r="28" spans="1:5" x14ac:dyDescent="0.3">
      <c r="A28" s="214" t="s">
        <v>87</v>
      </c>
      <c r="B28" s="214" t="s">
        <v>291</v>
      </c>
      <c r="C28" s="8"/>
      <c r="D28" s="8"/>
      <c r="E28" s="105"/>
    </row>
    <row r="29" spans="1:5" x14ac:dyDescent="0.3">
      <c r="A29" s="214" t="s">
        <v>88</v>
      </c>
      <c r="B29" s="214" t="s">
        <v>294</v>
      </c>
      <c r="C29" s="8"/>
      <c r="D29" s="8"/>
      <c r="E29" s="105"/>
    </row>
    <row r="30" spans="1:5" x14ac:dyDescent="0.3">
      <c r="A30" s="214" t="s">
        <v>393</v>
      </c>
      <c r="B30" s="214" t="s">
        <v>292</v>
      </c>
      <c r="C30" s="8"/>
      <c r="D30" s="8"/>
      <c r="E30" s="105"/>
    </row>
    <row r="31" spans="1:5" x14ac:dyDescent="0.3">
      <c r="A31" s="80" t="s">
        <v>33</v>
      </c>
      <c r="B31" s="80" t="s">
        <v>436</v>
      </c>
      <c r="C31" s="99">
        <f>SUM(C32:C34)</f>
        <v>0</v>
      </c>
      <c r="D31" s="99">
        <f>SUM(D32:D34)</f>
        <v>0</v>
      </c>
      <c r="E31" s="105"/>
    </row>
    <row r="32" spans="1:5" x14ac:dyDescent="0.3">
      <c r="A32" s="214" t="s">
        <v>12</v>
      </c>
      <c r="B32" s="214" t="s">
        <v>439</v>
      </c>
      <c r="C32" s="8"/>
      <c r="D32" s="8"/>
      <c r="E32" s="105"/>
    </row>
    <row r="33" spans="1:9" x14ac:dyDescent="0.3">
      <c r="A33" s="214" t="s">
        <v>13</v>
      </c>
      <c r="B33" s="214" t="s">
        <v>440</v>
      </c>
      <c r="C33" s="8"/>
      <c r="D33" s="8"/>
      <c r="E33" s="105"/>
    </row>
    <row r="34" spans="1:9" x14ac:dyDescent="0.3">
      <c r="A34" s="214" t="s">
        <v>264</v>
      </c>
      <c r="B34" s="214" t="s">
        <v>441</v>
      </c>
      <c r="C34" s="8"/>
      <c r="D34" s="8"/>
      <c r="E34" s="105"/>
    </row>
    <row r="35" spans="1:9" s="23" customFormat="1" x14ac:dyDescent="0.3">
      <c r="A35" s="80" t="s">
        <v>34</v>
      </c>
      <c r="B35" s="227" t="s">
        <v>390</v>
      </c>
      <c r="C35" s="8"/>
      <c r="D35" s="8"/>
    </row>
    <row r="36" spans="1:9" s="2" customFormat="1" x14ac:dyDescent="0.3">
      <c r="A36" s="1"/>
      <c r="B36" s="222"/>
      <c r="E36" s="5"/>
    </row>
    <row r="37" spans="1:9" s="2" customFormat="1" x14ac:dyDescent="0.3">
      <c r="B37" s="22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5" t="s">
        <v>96</v>
      </c>
      <c r="B40" s="222"/>
      <c r="E40" s="5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253</v>
      </c>
      <c r="D44" s="12"/>
      <c r="E44"/>
      <c r="F44"/>
      <c r="G44"/>
      <c r="H44"/>
      <c r="I44"/>
    </row>
    <row r="45" spans="1:9" customFormat="1" ht="12.75" x14ac:dyDescent="0.2">
      <c r="B45" s="225" t="s">
        <v>127</v>
      </c>
    </row>
    <row r="46" spans="1:9" customFormat="1" ht="12.75" x14ac:dyDescent="0.2">
      <c r="B46" s="22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53" zoomScale="80" zoomScaleSheetLayoutView="80" workbookViewId="0">
      <selection activeCell="F65" sqref="F6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66" t="s">
        <v>453</v>
      </c>
      <c r="B1" s="203"/>
      <c r="C1" s="478" t="s">
        <v>97</v>
      </c>
      <c r="D1" s="478"/>
      <c r="E1" s="83"/>
    </row>
    <row r="2" spans="1:7" s="6" customFormat="1" x14ac:dyDescent="0.3">
      <c r="A2" s="377" t="s">
        <v>454</v>
      </c>
      <c r="B2" s="203"/>
      <c r="C2" s="477" t="str">
        <f>'ფორმა N1'!L2</f>
        <v>03/20/2019-04/09/2019</v>
      </c>
      <c r="D2" s="477"/>
      <c r="E2" s="83"/>
    </row>
    <row r="3" spans="1:7" s="6" customFormat="1" x14ac:dyDescent="0.3">
      <c r="A3" s="377" t="s">
        <v>452</v>
      </c>
      <c r="B3" s="203"/>
      <c r="C3" s="204"/>
      <c r="D3" s="204"/>
      <c r="E3" s="83"/>
    </row>
    <row r="4" spans="1:7" s="6" customFormat="1" x14ac:dyDescent="0.3">
      <c r="A4" s="68" t="s">
        <v>128</v>
      </c>
      <c r="B4" s="203"/>
      <c r="C4" s="204"/>
      <c r="D4" s="204"/>
      <c r="E4" s="83"/>
    </row>
    <row r="5" spans="1:7" s="6" customFormat="1" x14ac:dyDescent="0.3">
      <c r="A5" s="68"/>
      <c r="B5" s="203"/>
      <c r="C5" s="204"/>
      <c r="D5" s="204"/>
      <c r="E5" s="83"/>
    </row>
    <row r="6" spans="1:7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7" x14ac:dyDescent="0.3">
      <c r="A7" s="205" t="str">
        <f>'ფორმა N1'!A5</f>
        <v>მპგ „ერთიანი ნაციონალური მოძრაობა“</v>
      </c>
      <c r="B7" s="72"/>
      <c r="C7" s="73"/>
      <c r="D7" s="73"/>
      <c r="E7" s="84"/>
    </row>
    <row r="8" spans="1:7" x14ac:dyDescent="0.3">
      <c r="A8" s="69"/>
      <c r="B8" s="69"/>
      <c r="C8" s="68"/>
      <c r="D8" s="68"/>
      <c r="E8" s="84"/>
    </row>
    <row r="9" spans="1:7" s="6" customFormat="1" x14ac:dyDescent="0.3">
      <c r="A9" s="203"/>
      <c r="B9" s="203"/>
      <c r="C9" s="70"/>
      <c r="D9" s="70"/>
      <c r="E9" s="83"/>
    </row>
    <row r="10" spans="1:7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7" s="7" customFormat="1" x14ac:dyDescent="0.2">
      <c r="A11" s="206">
        <v>1</v>
      </c>
      <c r="B11" s="206" t="s">
        <v>57</v>
      </c>
      <c r="C11" s="74">
        <f>SUM(C12,C16,C56,C59,C60,C61,C79)</f>
        <v>26197.1</v>
      </c>
      <c r="D11" s="74">
        <f>SUM(D12,D16,D56,D59,D60,D61,D67,D75,D76)</f>
        <v>26197.1</v>
      </c>
      <c r="E11" s="207"/>
      <c r="G11" s="418"/>
    </row>
    <row r="12" spans="1:7" s="9" customFormat="1" ht="18" x14ac:dyDescent="0.2">
      <c r="A12" s="79">
        <v>1.1000000000000001</v>
      </c>
      <c r="B12" s="79" t="s">
        <v>58</v>
      </c>
      <c r="C12" s="75">
        <f>SUM(C13:C14)</f>
        <v>0</v>
      </c>
      <c r="D12" s="75">
        <f>SUM(D13:D14)</f>
        <v>0</v>
      </c>
      <c r="E12" s="85"/>
    </row>
    <row r="13" spans="1:7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7" s="3" customFormat="1" x14ac:dyDescent="0.2">
      <c r="A14" s="80" t="s">
        <v>31</v>
      </c>
      <c r="B14" s="80" t="s">
        <v>0</v>
      </c>
      <c r="C14" s="4"/>
      <c r="D14" s="4"/>
      <c r="E14" s="87"/>
    </row>
    <row r="15" spans="1:7" s="3" customFormat="1" x14ac:dyDescent="0.3">
      <c r="A15" s="378" t="s">
        <v>455</v>
      </c>
      <c r="B15" s="379" t="s">
        <v>456</v>
      </c>
      <c r="C15" s="4"/>
      <c r="D15" s="4"/>
      <c r="E15" s="87"/>
    </row>
    <row r="16" spans="1:7" s="7" customFormat="1" x14ac:dyDescent="0.2">
      <c r="A16" s="79">
        <v>1.2</v>
      </c>
      <c r="B16" s="79" t="s">
        <v>60</v>
      </c>
      <c r="C16" s="76">
        <f>SUM(C17,C20,C32,C33,C34,C35,C38,C39,C46:C50,C54,C55)</f>
        <v>11003.34</v>
      </c>
      <c r="D16" s="76">
        <f>SUM(D17,D20,D32,D33,D34,D35,D38,D39,D46:D50,D54,D55)</f>
        <v>11003.34</v>
      </c>
      <c r="E16" s="207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8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8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1745.79</v>
      </c>
      <c r="D20" s="75">
        <f>SUM(D21:D26,D31)</f>
        <v>1745.79</v>
      </c>
      <c r="E20" s="209"/>
      <c r="F20" s="210"/>
    </row>
    <row r="21" spans="1:6" s="213" customFormat="1" ht="30" x14ac:dyDescent="0.2">
      <c r="A21" s="89" t="s">
        <v>12</v>
      </c>
      <c r="B21" s="89" t="s">
        <v>233</v>
      </c>
      <c r="C21" s="211"/>
      <c r="D21" s="37"/>
      <c r="E21" s="212"/>
    </row>
    <row r="22" spans="1:6" s="213" customFormat="1" x14ac:dyDescent="0.2">
      <c r="A22" s="89" t="s">
        <v>13</v>
      </c>
      <c r="B22" s="89" t="s">
        <v>14</v>
      </c>
      <c r="C22" s="211"/>
      <c r="D22" s="38"/>
      <c r="E22" s="212"/>
    </row>
    <row r="23" spans="1:6" s="213" customFormat="1" ht="30" x14ac:dyDescent="0.3">
      <c r="A23" s="89" t="s">
        <v>264</v>
      </c>
      <c r="B23" s="89" t="s">
        <v>22</v>
      </c>
      <c r="C23" s="415">
        <v>1728.56</v>
      </c>
      <c r="D23" s="416">
        <v>1728.56</v>
      </c>
      <c r="E23" s="212"/>
    </row>
    <row r="24" spans="1:6" s="213" customFormat="1" ht="16.5" customHeight="1" x14ac:dyDescent="0.2">
      <c r="A24" s="89" t="s">
        <v>265</v>
      </c>
      <c r="B24" s="89" t="s">
        <v>15</v>
      </c>
      <c r="C24" s="211"/>
      <c r="D24" s="39"/>
      <c r="E24" s="212"/>
    </row>
    <row r="25" spans="1:6" s="213" customFormat="1" ht="16.5" customHeight="1" x14ac:dyDescent="0.2">
      <c r="A25" s="89" t="s">
        <v>266</v>
      </c>
      <c r="B25" s="89" t="s">
        <v>16</v>
      </c>
      <c r="C25" s="211"/>
      <c r="D25" s="39"/>
      <c r="E25" s="212"/>
    </row>
    <row r="26" spans="1:6" s="213" customFormat="1" ht="16.5" customHeight="1" x14ac:dyDescent="0.2">
      <c r="A26" s="89" t="s">
        <v>267</v>
      </c>
      <c r="B26" s="89" t="s">
        <v>17</v>
      </c>
      <c r="C26" s="75">
        <f>SUM(C27:C30)</f>
        <v>17.23</v>
      </c>
      <c r="D26" s="75">
        <f>SUM(D27:D30)</f>
        <v>17.23</v>
      </c>
      <c r="E26" s="212"/>
    </row>
    <row r="27" spans="1:6" s="213" customFormat="1" ht="16.5" customHeight="1" x14ac:dyDescent="0.2">
      <c r="A27" s="214" t="s">
        <v>268</v>
      </c>
      <c r="B27" s="214" t="s">
        <v>18</v>
      </c>
      <c r="C27" s="211"/>
      <c r="D27" s="39"/>
      <c r="E27" s="212"/>
    </row>
    <row r="28" spans="1:6" s="213" customFormat="1" ht="16.5" customHeight="1" x14ac:dyDescent="0.2">
      <c r="A28" s="214" t="s">
        <v>269</v>
      </c>
      <c r="B28" s="214" t="s">
        <v>19</v>
      </c>
      <c r="C28" s="36">
        <v>17.23</v>
      </c>
      <c r="D28" s="39">
        <v>17.23</v>
      </c>
      <c r="E28" s="212"/>
    </row>
    <row r="29" spans="1:6" s="213" customFormat="1" ht="16.5" customHeight="1" x14ac:dyDescent="0.2">
      <c r="A29" s="214" t="s">
        <v>270</v>
      </c>
      <c r="B29" s="214" t="s">
        <v>20</v>
      </c>
      <c r="C29" s="211"/>
      <c r="D29" s="39"/>
      <c r="E29" s="212"/>
    </row>
    <row r="30" spans="1:6" s="213" customFormat="1" ht="16.5" customHeight="1" x14ac:dyDescent="0.2">
      <c r="A30" s="214" t="s">
        <v>271</v>
      </c>
      <c r="B30" s="214" t="s">
        <v>23</v>
      </c>
      <c r="C30" s="211"/>
      <c r="D30" s="40"/>
      <c r="E30" s="212"/>
    </row>
    <row r="31" spans="1:6" s="213" customFormat="1" ht="16.5" customHeight="1" x14ac:dyDescent="0.2">
      <c r="A31" s="89" t="s">
        <v>272</v>
      </c>
      <c r="B31" s="89" t="s">
        <v>21</v>
      </c>
      <c r="C31" s="211"/>
      <c r="D31" s="40"/>
      <c r="E31" s="212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8"/>
      <c r="E32" s="209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8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8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8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8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>
        <v>35.47</v>
      </c>
      <c r="D38" s="4">
        <v>35.47</v>
      </c>
      <c r="E38" s="87"/>
    </row>
    <row r="39" spans="1:5" s="3" customFormat="1" ht="16.5" customHeight="1" x14ac:dyDescent="0.2">
      <c r="A39" s="80" t="s">
        <v>39</v>
      </c>
      <c r="B39" s="80" t="s">
        <v>363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08"/>
      <c r="E40" s="87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08"/>
      <c r="E41" s="87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08"/>
      <c r="E42" s="87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08"/>
      <c r="E43" s="87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08"/>
      <c r="E44" s="87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08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8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8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8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8"/>
      <c r="E49" s="87"/>
    </row>
    <row r="50" spans="1:6" s="3" customFormat="1" ht="16.5" customHeight="1" x14ac:dyDescent="0.2">
      <c r="A50" s="80" t="s">
        <v>44</v>
      </c>
      <c r="B50" s="80" t="s">
        <v>364</v>
      </c>
      <c r="C50" s="75">
        <f>SUM(C51:C53)</f>
        <v>4100</v>
      </c>
      <c r="D50" s="75">
        <f>SUM(D51:D53)</f>
        <v>4100</v>
      </c>
      <c r="E50" s="87"/>
    </row>
    <row r="51" spans="1:6" s="3" customFormat="1" ht="16.5" customHeight="1" x14ac:dyDescent="0.2">
      <c r="A51" s="89" t="s">
        <v>338</v>
      </c>
      <c r="B51" s="89" t="s">
        <v>341</v>
      </c>
      <c r="C51" s="4">
        <v>4100</v>
      </c>
      <c r="D51" s="208">
        <v>4100</v>
      </c>
      <c r="E51" s="87"/>
    </row>
    <row r="52" spans="1:6" s="3" customFormat="1" ht="16.5" customHeight="1" x14ac:dyDescent="0.2">
      <c r="A52" s="89" t="s">
        <v>339</v>
      </c>
      <c r="B52" s="89" t="s">
        <v>340</v>
      </c>
      <c r="C52" s="4"/>
      <c r="D52" s="208"/>
      <c r="E52" s="87"/>
    </row>
    <row r="53" spans="1:6" s="3" customFormat="1" ht="16.5" customHeight="1" x14ac:dyDescent="0.2">
      <c r="A53" s="89" t="s">
        <v>342</v>
      </c>
      <c r="B53" s="89" t="s">
        <v>343</v>
      </c>
      <c r="C53" s="4"/>
      <c r="D53" s="208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8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>
        <v>5122.08</v>
      </c>
      <c r="D55" s="4">
        <v>5122.08</v>
      </c>
      <c r="E55" s="209"/>
      <c r="F55" s="210"/>
    </row>
    <row r="56" spans="1:6" s="3" customFormat="1" ht="30" x14ac:dyDescent="0.2">
      <c r="A56" s="79">
        <v>1.3</v>
      </c>
      <c r="B56" s="79" t="s">
        <v>368</v>
      </c>
      <c r="C56" s="76">
        <f>SUM(C57:C58)</f>
        <v>0</v>
      </c>
      <c r="D56" s="76">
        <f>SUM(D57:D58)</f>
        <v>0</v>
      </c>
      <c r="E56" s="209"/>
      <c r="F56" s="210"/>
    </row>
    <row r="57" spans="1:6" s="3" customFormat="1" ht="30" x14ac:dyDescent="0.2">
      <c r="A57" s="80" t="s">
        <v>50</v>
      </c>
      <c r="B57" s="80" t="s">
        <v>48</v>
      </c>
      <c r="C57" s="4"/>
      <c r="D57" s="208"/>
      <c r="E57" s="209"/>
      <c r="F57" s="210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8"/>
      <c r="E58" s="209"/>
      <c r="F58" s="210"/>
    </row>
    <row r="59" spans="1:6" s="3" customFormat="1" x14ac:dyDescent="0.2">
      <c r="A59" s="79">
        <v>1.4</v>
      </c>
      <c r="B59" s="79" t="s">
        <v>370</v>
      </c>
      <c r="C59" s="4"/>
      <c r="D59" s="208"/>
      <c r="E59" s="209"/>
      <c r="F59" s="210"/>
    </row>
    <row r="60" spans="1:6" s="213" customFormat="1" x14ac:dyDescent="0.2">
      <c r="A60" s="79">
        <v>1.5</v>
      </c>
      <c r="B60" s="79" t="s">
        <v>7</v>
      </c>
      <c r="C60" s="211"/>
      <c r="D60" s="39"/>
      <c r="E60" s="212"/>
    </row>
    <row r="61" spans="1:6" s="213" customFormat="1" x14ac:dyDescent="0.3">
      <c r="A61" s="79">
        <v>1.6</v>
      </c>
      <c r="B61" s="44" t="s">
        <v>8</v>
      </c>
      <c r="C61" s="77">
        <f>SUM(C62:C66)</f>
        <v>15193.76</v>
      </c>
      <c r="D61" s="78">
        <f>SUM(D62:D66)</f>
        <v>15193.76</v>
      </c>
      <c r="E61" s="212"/>
    </row>
    <row r="62" spans="1:6" s="213" customFormat="1" x14ac:dyDescent="0.3">
      <c r="A62" s="80" t="s">
        <v>280</v>
      </c>
      <c r="B62" s="45" t="s">
        <v>52</v>
      </c>
      <c r="C62" s="415">
        <v>693.76</v>
      </c>
      <c r="D62" s="416">
        <v>693.76</v>
      </c>
      <c r="E62" s="212"/>
    </row>
    <row r="63" spans="1:6" s="213" customFormat="1" ht="30" x14ac:dyDescent="0.2">
      <c r="A63" s="80" t="s">
        <v>281</v>
      </c>
      <c r="B63" s="45" t="s">
        <v>54</v>
      </c>
      <c r="C63" s="211"/>
      <c r="D63" s="39"/>
      <c r="E63" s="212"/>
    </row>
    <row r="64" spans="1:6" s="213" customFormat="1" x14ac:dyDescent="0.2">
      <c r="A64" s="80" t="s">
        <v>282</v>
      </c>
      <c r="B64" s="45" t="s">
        <v>53</v>
      </c>
      <c r="C64" s="39"/>
      <c r="D64" s="39"/>
      <c r="E64" s="212"/>
    </row>
    <row r="65" spans="1:5" s="213" customFormat="1" x14ac:dyDescent="0.2">
      <c r="A65" s="80" t="s">
        <v>283</v>
      </c>
      <c r="B65" s="45" t="s">
        <v>27</v>
      </c>
      <c r="C65" s="211">
        <v>14500</v>
      </c>
      <c r="D65" s="417">
        <v>14500</v>
      </c>
      <c r="E65" s="212"/>
    </row>
    <row r="66" spans="1:5" s="213" customFormat="1" x14ac:dyDescent="0.2">
      <c r="A66" s="80" t="s">
        <v>309</v>
      </c>
      <c r="B66" s="45" t="s">
        <v>310</v>
      </c>
      <c r="C66" s="211"/>
      <c r="D66" s="39"/>
      <c r="E66" s="212"/>
    </row>
    <row r="67" spans="1:5" x14ac:dyDescent="0.3">
      <c r="A67" s="206">
        <v>2</v>
      </c>
      <c r="B67" s="206" t="s">
        <v>365</v>
      </c>
      <c r="C67" s="215"/>
      <c r="D67" s="77">
        <f>SUM(D68:D74)</f>
        <v>0</v>
      </c>
      <c r="E67" s="88"/>
    </row>
    <row r="68" spans="1:5" x14ac:dyDescent="0.3">
      <c r="A68" s="90">
        <v>2.1</v>
      </c>
      <c r="B68" s="216" t="s">
        <v>89</v>
      </c>
      <c r="C68" s="217"/>
      <c r="D68" s="22"/>
      <c r="E68" s="88"/>
    </row>
    <row r="69" spans="1:5" x14ac:dyDescent="0.3">
      <c r="A69" s="90">
        <v>2.2000000000000002</v>
      </c>
      <c r="B69" s="216" t="s">
        <v>366</v>
      </c>
      <c r="C69" s="217"/>
      <c r="D69" s="22"/>
      <c r="E69" s="88"/>
    </row>
    <row r="70" spans="1:5" x14ac:dyDescent="0.3">
      <c r="A70" s="90">
        <v>2.2999999999999998</v>
      </c>
      <c r="B70" s="216" t="s">
        <v>93</v>
      </c>
      <c r="C70" s="217"/>
      <c r="D70" s="22"/>
      <c r="E70" s="88"/>
    </row>
    <row r="71" spans="1:5" x14ac:dyDescent="0.3">
      <c r="A71" s="90">
        <v>2.4</v>
      </c>
      <c r="B71" s="216" t="s">
        <v>92</v>
      </c>
      <c r="C71" s="217"/>
      <c r="D71" s="22"/>
      <c r="E71" s="88"/>
    </row>
    <row r="72" spans="1:5" x14ac:dyDescent="0.3">
      <c r="A72" s="90">
        <v>2.5</v>
      </c>
      <c r="B72" s="216" t="s">
        <v>367</v>
      </c>
      <c r="C72" s="217"/>
      <c r="D72" s="22"/>
      <c r="E72" s="88"/>
    </row>
    <row r="73" spans="1:5" x14ac:dyDescent="0.3">
      <c r="A73" s="90">
        <v>2.6</v>
      </c>
      <c r="B73" s="216" t="s">
        <v>90</v>
      </c>
      <c r="C73" s="217"/>
      <c r="D73" s="22"/>
      <c r="E73" s="88"/>
    </row>
    <row r="74" spans="1:5" x14ac:dyDescent="0.3">
      <c r="A74" s="90">
        <v>2.7</v>
      </c>
      <c r="B74" s="216" t="s">
        <v>91</v>
      </c>
      <c r="C74" s="218"/>
      <c r="D74" s="22"/>
      <c r="E74" s="88"/>
    </row>
    <row r="75" spans="1:5" x14ac:dyDescent="0.3">
      <c r="A75" s="206">
        <v>3</v>
      </c>
      <c r="B75" s="206" t="s">
        <v>389</v>
      </c>
      <c r="C75" s="77"/>
      <c r="D75" s="22"/>
      <c r="E75" s="88"/>
    </row>
    <row r="76" spans="1:5" x14ac:dyDescent="0.3">
      <c r="A76" s="206">
        <v>4</v>
      </c>
      <c r="B76" s="206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7"/>
      <c r="D77" s="8"/>
      <c r="E77" s="88"/>
    </row>
    <row r="78" spans="1:5" x14ac:dyDescent="0.3">
      <c r="A78" s="90">
        <v>4.2</v>
      </c>
      <c r="B78" s="90" t="s">
        <v>237</v>
      </c>
      <c r="C78" s="218"/>
      <c r="D78" s="8"/>
      <c r="E78" s="88"/>
    </row>
    <row r="79" spans="1:5" x14ac:dyDescent="0.3">
      <c r="A79" s="206">
        <v>5</v>
      </c>
      <c r="B79" s="206" t="s">
        <v>262</v>
      </c>
      <c r="C79" s="232"/>
      <c r="D79" s="218"/>
      <c r="E79" s="88"/>
    </row>
    <row r="80" spans="1:5" x14ac:dyDescent="0.3">
      <c r="B80" s="43"/>
    </row>
    <row r="81" spans="1:9" x14ac:dyDescent="0.3">
      <c r="A81" s="480" t="s">
        <v>431</v>
      </c>
      <c r="B81" s="480"/>
      <c r="C81" s="480"/>
      <c r="D81" s="480"/>
      <c r="E81" s="5"/>
    </row>
    <row r="82" spans="1:9" x14ac:dyDescent="0.3">
      <c r="B82" s="43"/>
    </row>
    <row r="83" spans="1:9" s="23" customFormat="1" ht="12.75" x14ac:dyDescent="0.2"/>
    <row r="84" spans="1:9" x14ac:dyDescent="0.3">
      <c r="A84" s="65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="90" zoomScaleNormal="90" zoomScaleSheetLayoutView="8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140625" style="21" customWidth="1"/>
    <col min="5" max="5" width="0.7109375" style="21" hidden="1" customWidth="1"/>
    <col min="6" max="6" width="9.140625" style="21"/>
    <col min="7" max="7" width="12.7109375" style="21" bestFit="1" customWidth="1"/>
    <col min="8" max="16384" width="9.140625" style="21"/>
  </cols>
  <sheetData>
    <row r="1" spans="1:12" x14ac:dyDescent="0.3">
      <c r="A1" s="66" t="s">
        <v>285</v>
      </c>
      <c r="B1" s="106"/>
      <c r="C1" s="478" t="s">
        <v>97</v>
      </c>
      <c r="D1" s="478"/>
      <c r="E1" s="136"/>
    </row>
    <row r="2" spans="1:12" x14ac:dyDescent="0.3">
      <c r="A2" s="68" t="s">
        <v>128</v>
      </c>
      <c r="B2" s="106"/>
      <c r="C2" s="477" t="str">
        <f>'ფორმა N1'!L2</f>
        <v>03/20/2019-04/09/2019</v>
      </c>
      <c r="D2" s="477"/>
      <c r="E2" s="136"/>
    </row>
    <row r="3" spans="1:12" x14ac:dyDescent="0.3">
      <c r="A3" s="68"/>
      <c r="B3" s="106"/>
      <c r="C3" s="322"/>
      <c r="D3" s="322"/>
      <c r="E3" s="136"/>
    </row>
    <row r="4" spans="1:12" s="2" customFormat="1" x14ac:dyDescent="0.3">
      <c r="A4" s="69" t="s">
        <v>257</v>
      </c>
      <c r="B4" s="69"/>
      <c r="C4" s="68"/>
      <c r="D4" s="68"/>
      <c r="E4" s="100"/>
      <c r="L4" s="21"/>
    </row>
    <row r="5" spans="1:12" s="2" customFormat="1" x14ac:dyDescent="0.3">
      <c r="A5" s="111" t="str">
        <f>'ფორმა N1'!A5</f>
        <v>მპგ „ერთიანი ნაციონალური მოძრაობა“</v>
      </c>
      <c r="B5" s="103"/>
      <c r="C5" s="58"/>
      <c r="D5" s="58"/>
      <c r="E5" s="100"/>
    </row>
    <row r="6" spans="1:12" s="2" customFormat="1" x14ac:dyDescent="0.3">
      <c r="A6" s="69"/>
      <c r="B6" s="69"/>
      <c r="C6" s="68"/>
      <c r="D6" s="68"/>
      <c r="E6" s="100"/>
    </row>
    <row r="7" spans="1:12" s="6" customFormat="1" x14ac:dyDescent="0.3">
      <c r="A7" s="321"/>
      <c r="B7" s="321"/>
      <c r="C7" s="70"/>
      <c r="D7" s="70"/>
      <c r="E7" s="137"/>
    </row>
    <row r="8" spans="1:12" s="6" customFormat="1" ht="30" x14ac:dyDescent="0.3">
      <c r="A8" s="98" t="s">
        <v>64</v>
      </c>
      <c r="B8" s="71" t="s">
        <v>11</v>
      </c>
      <c r="C8" s="71" t="s">
        <v>10</v>
      </c>
      <c r="D8" s="71" t="s">
        <v>9</v>
      </c>
      <c r="E8" s="137"/>
    </row>
    <row r="9" spans="1:12" s="9" customFormat="1" ht="18" x14ac:dyDescent="0.2">
      <c r="A9" s="13">
        <v>1</v>
      </c>
      <c r="B9" s="13" t="s">
        <v>57</v>
      </c>
      <c r="C9" s="74">
        <f>SUM(C10,C14,C54,C57,C58,C59,C76)</f>
        <v>58742.54</v>
      </c>
      <c r="D9" s="74">
        <f>SUM(D10,D14,D54,D57,D58,D59,D65,D72,D73)</f>
        <v>58631.47</v>
      </c>
      <c r="E9" s="138"/>
      <c r="F9" s="455"/>
      <c r="G9" s="456"/>
      <c r="H9" s="419"/>
    </row>
    <row r="10" spans="1:12" s="9" customFormat="1" ht="18" x14ac:dyDescent="0.2">
      <c r="A10" s="14">
        <v>1.1000000000000001</v>
      </c>
      <c r="B10" s="14" t="s">
        <v>58</v>
      </c>
      <c r="C10" s="76">
        <f>SUM(C11:C12)</f>
        <v>3866.4700000000003</v>
      </c>
      <c r="D10" s="76">
        <f>SUM(D11:D12)</f>
        <v>3755.4</v>
      </c>
      <c r="E10" s="138"/>
      <c r="F10" s="455"/>
      <c r="G10" s="455"/>
    </row>
    <row r="11" spans="1:12" s="9" customFormat="1" ht="16.5" customHeight="1" x14ac:dyDescent="0.2">
      <c r="A11" s="16" t="s">
        <v>30</v>
      </c>
      <c r="B11" s="16" t="s">
        <v>59</v>
      </c>
      <c r="C11" s="32">
        <v>3866.4700000000003</v>
      </c>
      <c r="D11" s="33">
        <v>3755.4</v>
      </c>
      <c r="E11" s="138"/>
      <c r="F11" s="455"/>
      <c r="G11" s="457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6"/>
    </row>
    <row r="13" spans="1:12" ht="16.5" customHeight="1" x14ac:dyDescent="0.3">
      <c r="A13" s="378" t="s">
        <v>455</v>
      </c>
      <c r="B13" s="379" t="s">
        <v>456</v>
      </c>
      <c r="C13" s="32"/>
      <c r="D13" s="33"/>
      <c r="E13" s="136"/>
    </row>
    <row r="14" spans="1:12" x14ac:dyDescent="0.3">
      <c r="A14" s="14">
        <v>1.2</v>
      </c>
      <c r="B14" s="14" t="s">
        <v>60</v>
      </c>
      <c r="C14" s="76">
        <f>SUM(C15,C18,C30:C33,C36,C37,C44,C45,C46,C47,C48,C52,C53)</f>
        <v>54875.81</v>
      </c>
      <c r="D14" s="76">
        <f>SUM(D15,D18,D30:D33,D36,D37,D44,D45,D46,D47,D48,D52,D53)</f>
        <v>54875.81</v>
      </c>
      <c r="E14" s="136"/>
    </row>
    <row r="15" spans="1:12" x14ac:dyDescent="0.3">
      <c r="A15" s="16" t="s">
        <v>32</v>
      </c>
      <c r="B15" s="16" t="s">
        <v>1</v>
      </c>
      <c r="C15" s="75">
        <f>SUM(C16:C17)</f>
        <v>0</v>
      </c>
      <c r="D15" s="75">
        <f>SUM(D16:D17)</f>
        <v>0</v>
      </c>
      <c r="E15" s="136"/>
    </row>
    <row r="16" spans="1:12" ht="17.25" customHeight="1" x14ac:dyDescent="0.3">
      <c r="A16" s="17" t="s">
        <v>87</v>
      </c>
      <c r="B16" s="17" t="s">
        <v>61</v>
      </c>
      <c r="C16" s="34"/>
      <c r="D16" s="35"/>
      <c r="E16" s="136"/>
    </row>
    <row r="17" spans="1:5" ht="17.25" customHeight="1" x14ac:dyDescent="0.3">
      <c r="A17" s="17" t="s">
        <v>88</v>
      </c>
      <c r="B17" s="17" t="s">
        <v>62</v>
      </c>
      <c r="C17" s="34"/>
      <c r="D17" s="35"/>
      <c r="E17" s="136"/>
    </row>
    <row r="18" spans="1:5" x14ac:dyDescent="0.3">
      <c r="A18" s="16" t="s">
        <v>33</v>
      </c>
      <c r="B18" s="16" t="s">
        <v>2</v>
      </c>
      <c r="C18" s="75">
        <f>SUM(C19:C24,C29)</f>
        <v>11496.810000000001</v>
      </c>
      <c r="D18" s="75">
        <f>SUM(D19:D24,D29)</f>
        <v>11496.810000000001</v>
      </c>
      <c r="E18" s="136"/>
    </row>
    <row r="19" spans="1:5" ht="30" x14ac:dyDescent="0.3">
      <c r="A19" s="17" t="s">
        <v>12</v>
      </c>
      <c r="B19" s="17" t="s">
        <v>233</v>
      </c>
      <c r="C19" s="415">
        <v>120</v>
      </c>
      <c r="D19" s="415">
        <v>120</v>
      </c>
      <c r="E19" s="136"/>
    </row>
    <row r="20" spans="1:5" x14ac:dyDescent="0.3">
      <c r="A20" s="17" t="s">
        <v>13</v>
      </c>
      <c r="B20" s="17" t="s">
        <v>14</v>
      </c>
      <c r="C20" s="36">
        <v>1000</v>
      </c>
      <c r="D20" s="36">
        <v>1000</v>
      </c>
      <c r="E20" s="136"/>
    </row>
    <row r="21" spans="1:5" ht="30" x14ac:dyDescent="0.3">
      <c r="A21" s="17" t="s">
        <v>264</v>
      </c>
      <c r="B21" s="17" t="s">
        <v>22</v>
      </c>
      <c r="C21" s="36"/>
      <c r="D21" s="39"/>
      <c r="E21" s="136"/>
    </row>
    <row r="22" spans="1:5" x14ac:dyDescent="0.3">
      <c r="A22" s="17" t="s">
        <v>265</v>
      </c>
      <c r="B22" s="17" t="s">
        <v>15</v>
      </c>
      <c r="C22" s="36">
        <v>5491.880000000001</v>
      </c>
      <c r="D22" s="39">
        <v>5491.880000000001</v>
      </c>
      <c r="E22" s="136"/>
    </row>
    <row r="23" spans="1:5" x14ac:dyDescent="0.3">
      <c r="A23" s="17" t="s">
        <v>266</v>
      </c>
      <c r="B23" s="17" t="s">
        <v>16</v>
      </c>
      <c r="C23" s="36">
        <v>97.6</v>
      </c>
      <c r="D23" s="39">
        <v>97.6</v>
      </c>
      <c r="E23" s="136"/>
    </row>
    <row r="24" spans="1:5" x14ac:dyDescent="0.3">
      <c r="A24" s="17" t="s">
        <v>267</v>
      </c>
      <c r="B24" s="17" t="s">
        <v>17</v>
      </c>
      <c r="C24" s="109">
        <f>SUM(C25:C28)</f>
        <v>4787.33</v>
      </c>
      <c r="D24" s="109">
        <f>SUM(D25:D28)</f>
        <v>4787.33</v>
      </c>
      <c r="E24" s="136"/>
    </row>
    <row r="25" spans="1:5" ht="16.5" customHeight="1" x14ac:dyDescent="0.3">
      <c r="A25" s="18" t="s">
        <v>268</v>
      </c>
      <c r="B25" s="18" t="s">
        <v>18</v>
      </c>
      <c r="C25" s="36">
        <v>2359.87</v>
      </c>
      <c r="D25" s="39">
        <v>2359.87</v>
      </c>
      <c r="E25" s="136"/>
    </row>
    <row r="26" spans="1:5" ht="16.5" customHeight="1" x14ac:dyDescent="0.3">
      <c r="A26" s="18" t="s">
        <v>269</v>
      </c>
      <c r="B26" s="18" t="s">
        <v>19</v>
      </c>
      <c r="C26" s="36">
        <v>404.7</v>
      </c>
      <c r="D26" s="39">
        <v>404.7</v>
      </c>
      <c r="E26" s="136"/>
    </row>
    <row r="27" spans="1:5" ht="16.5" customHeight="1" x14ac:dyDescent="0.3">
      <c r="A27" s="18" t="s">
        <v>270</v>
      </c>
      <c r="B27" s="18" t="s">
        <v>20</v>
      </c>
      <c r="C27" s="36">
        <v>2017.76</v>
      </c>
      <c r="D27" s="39">
        <v>2017.76</v>
      </c>
      <c r="E27" s="136"/>
    </row>
    <row r="28" spans="1:5" ht="16.5" customHeight="1" x14ac:dyDescent="0.3">
      <c r="A28" s="18" t="s">
        <v>271</v>
      </c>
      <c r="B28" s="18" t="s">
        <v>23</v>
      </c>
      <c r="C28" s="36">
        <v>5</v>
      </c>
      <c r="D28" s="36">
        <v>5</v>
      </c>
      <c r="E28" s="136"/>
    </row>
    <row r="29" spans="1:5" x14ac:dyDescent="0.3">
      <c r="A29" s="17" t="s">
        <v>272</v>
      </c>
      <c r="B29" s="17" t="s">
        <v>21</v>
      </c>
      <c r="C29" s="36"/>
      <c r="D29" s="40"/>
      <c r="E29" s="136"/>
    </row>
    <row r="30" spans="1:5" x14ac:dyDescent="0.3">
      <c r="A30" s="16" t="s">
        <v>34</v>
      </c>
      <c r="B30" s="16" t="s">
        <v>3</v>
      </c>
      <c r="C30" s="32">
        <v>150</v>
      </c>
      <c r="D30" s="33">
        <v>150</v>
      </c>
      <c r="E30" s="136"/>
    </row>
    <row r="31" spans="1:5" x14ac:dyDescent="0.3">
      <c r="A31" s="16" t="s">
        <v>35</v>
      </c>
      <c r="B31" s="16" t="s">
        <v>4</v>
      </c>
      <c r="C31" s="32"/>
      <c r="D31" s="33"/>
      <c r="E31" s="136"/>
    </row>
    <row r="32" spans="1:5" x14ac:dyDescent="0.3">
      <c r="A32" s="16" t="s">
        <v>36</v>
      </c>
      <c r="B32" s="16" t="s">
        <v>5</v>
      </c>
      <c r="C32" s="32"/>
      <c r="D32" s="33"/>
      <c r="E32" s="136"/>
    </row>
    <row r="33" spans="1:5" x14ac:dyDescent="0.3">
      <c r="A33" s="16" t="s">
        <v>37</v>
      </c>
      <c r="B33" s="16" t="s">
        <v>63</v>
      </c>
      <c r="C33" s="75">
        <f>SUM(C34:C35)</f>
        <v>250</v>
      </c>
      <c r="D33" s="75">
        <f>SUM(D34:D35)</f>
        <v>250</v>
      </c>
      <c r="E33" s="136"/>
    </row>
    <row r="34" spans="1:5" x14ac:dyDescent="0.3">
      <c r="A34" s="17" t="s">
        <v>273</v>
      </c>
      <c r="B34" s="17" t="s">
        <v>56</v>
      </c>
      <c r="C34" s="32"/>
      <c r="D34" s="33"/>
      <c r="E34" s="136"/>
    </row>
    <row r="35" spans="1:5" x14ac:dyDescent="0.3">
      <c r="A35" s="17" t="s">
        <v>274</v>
      </c>
      <c r="B35" s="17" t="s">
        <v>55</v>
      </c>
      <c r="C35" s="32">
        <v>250</v>
      </c>
      <c r="D35" s="33">
        <v>250</v>
      </c>
      <c r="E35" s="136"/>
    </row>
    <row r="36" spans="1:5" x14ac:dyDescent="0.3">
      <c r="A36" s="16" t="s">
        <v>38</v>
      </c>
      <c r="B36" s="16" t="s">
        <v>49</v>
      </c>
      <c r="C36" s="32"/>
      <c r="D36" s="33"/>
      <c r="E36" s="136"/>
    </row>
    <row r="37" spans="1:5" x14ac:dyDescent="0.3">
      <c r="A37" s="16" t="s">
        <v>39</v>
      </c>
      <c r="B37" s="16" t="s">
        <v>326</v>
      </c>
      <c r="C37" s="75">
        <f>SUM(C38:C43)</f>
        <v>0</v>
      </c>
      <c r="D37" s="75">
        <f>SUM(D38:D43)</f>
        <v>0</v>
      </c>
      <c r="E37" s="136"/>
    </row>
    <row r="38" spans="1:5" x14ac:dyDescent="0.3">
      <c r="A38" s="17" t="s">
        <v>323</v>
      </c>
      <c r="B38" s="17" t="s">
        <v>327</v>
      </c>
      <c r="C38" s="32"/>
      <c r="D38" s="32"/>
      <c r="E38" s="136"/>
    </row>
    <row r="39" spans="1:5" x14ac:dyDescent="0.3">
      <c r="A39" s="17" t="s">
        <v>324</v>
      </c>
      <c r="B39" s="17" t="s">
        <v>328</v>
      </c>
      <c r="C39" s="32"/>
      <c r="D39" s="32"/>
      <c r="E39" s="136"/>
    </row>
    <row r="40" spans="1:5" x14ac:dyDescent="0.3">
      <c r="A40" s="17" t="s">
        <v>325</v>
      </c>
      <c r="B40" s="17" t="s">
        <v>331</v>
      </c>
      <c r="C40" s="32"/>
      <c r="D40" s="33"/>
      <c r="E40" s="136"/>
    </row>
    <row r="41" spans="1:5" x14ac:dyDescent="0.3">
      <c r="A41" s="17" t="s">
        <v>330</v>
      </c>
      <c r="B41" s="17" t="s">
        <v>332</v>
      </c>
      <c r="C41" s="32"/>
      <c r="D41" s="33"/>
      <c r="E41" s="136"/>
    </row>
    <row r="42" spans="1:5" x14ac:dyDescent="0.3">
      <c r="A42" s="17" t="s">
        <v>333</v>
      </c>
      <c r="B42" s="17" t="s">
        <v>429</v>
      </c>
      <c r="C42" s="32"/>
      <c r="D42" s="33"/>
      <c r="E42" s="136"/>
    </row>
    <row r="43" spans="1:5" x14ac:dyDescent="0.3">
      <c r="A43" s="17" t="s">
        <v>430</v>
      </c>
      <c r="B43" s="17" t="s">
        <v>329</v>
      </c>
      <c r="C43" s="32"/>
      <c r="D43" s="33"/>
      <c r="E43" s="136"/>
    </row>
    <row r="44" spans="1:5" ht="30" x14ac:dyDescent="0.3">
      <c r="A44" s="16" t="s">
        <v>40</v>
      </c>
      <c r="B44" s="16" t="s">
        <v>28</v>
      </c>
      <c r="C44" s="32">
        <v>4436.8</v>
      </c>
      <c r="D44" s="33">
        <v>4436.8</v>
      </c>
      <c r="E44" s="136"/>
    </row>
    <row r="45" spans="1:5" x14ac:dyDescent="0.3">
      <c r="A45" s="16" t="s">
        <v>41</v>
      </c>
      <c r="B45" s="16" t="s">
        <v>24</v>
      </c>
      <c r="C45" s="32"/>
      <c r="D45" s="33"/>
      <c r="E45" s="136"/>
    </row>
    <row r="46" spans="1:5" x14ac:dyDescent="0.3">
      <c r="A46" s="16" t="s">
        <v>42</v>
      </c>
      <c r="B46" s="16" t="s">
        <v>25</v>
      </c>
      <c r="C46" s="32"/>
      <c r="D46" s="33"/>
      <c r="E46" s="136"/>
    </row>
    <row r="47" spans="1:5" x14ac:dyDescent="0.3">
      <c r="A47" s="16" t="s">
        <v>43</v>
      </c>
      <c r="B47" s="16" t="s">
        <v>26</v>
      </c>
      <c r="C47" s="32"/>
      <c r="D47" s="33"/>
      <c r="E47" s="136"/>
    </row>
    <row r="48" spans="1:5" x14ac:dyDescent="0.3">
      <c r="A48" s="16" t="s">
        <v>44</v>
      </c>
      <c r="B48" s="16" t="s">
        <v>279</v>
      </c>
      <c r="C48" s="75">
        <f>SUM(C49:C51)</f>
        <v>38542.199999999997</v>
      </c>
      <c r="D48" s="75">
        <f>SUM(D49:D51)</f>
        <v>38542.199999999997</v>
      </c>
      <c r="E48" s="136"/>
    </row>
    <row r="49" spans="1:5" x14ac:dyDescent="0.3">
      <c r="A49" s="89" t="s">
        <v>338</v>
      </c>
      <c r="B49" s="89" t="s">
        <v>341</v>
      </c>
      <c r="C49" s="32">
        <v>38542.199999999997</v>
      </c>
      <c r="D49" s="33">
        <v>38542.199999999997</v>
      </c>
      <c r="E49" s="136"/>
    </row>
    <row r="50" spans="1:5" x14ac:dyDescent="0.3">
      <c r="A50" s="89" t="s">
        <v>339</v>
      </c>
      <c r="B50" s="89" t="s">
        <v>340</v>
      </c>
      <c r="C50" s="32"/>
      <c r="D50" s="33"/>
      <c r="E50" s="136"/>
    </row>
    <row r="51" spans="1:5" x14ac:dyDescent="0.3">
      <c r="A51" s="89" t="s">
        <v>342</v>
      </c>
      <c r="B51" s="89" t="s">
        <v>343</v>
      </c>
      <c r="C51" s="32"/>
      <c r="D51" s="33"/>
      <c r="E51" s="136"/>
    </row>
    <row r="52" spans="1:5" ht="26.25" customHeight="1" x14ac:dyDescent="0.3">
      <c r="A52" s="16" t="s">
        <v>45</v>
      </c>
      <c r="B52" s="16" t="s">
        <v>29</v>
      </c>
      <c r="C52" s="32"/>
      <c r="D52" s="33"/>
      <c r="E52" s="136"/>
    </row>
    <row r="53" spans="1:5" x14ac:dyDescent="0.3">
      <c r="A53" s="16" t="s">
        <v>46</v>
      </c>
      <c r="B53" s="16" t="s">
        <v>6</v>
      </c>
      <c r="C53" s="32"/>
      <c r="D53" s="33"/>
      <c r="E53" s="136"/>
    </row>
    <row r="54" spans="1:5" ht="30" x14ac:dyDescent="0.3">
      <c r="A54" s="14">
        <v>1.3</v>
      </c>
      <c r="B54" s="79" t="s">
        <v>368</v>
      </c>
      <c r="C54" s="76">
        <f>SUM(C55:C56)</f>
        <v>0</v>
      </c>
      <c r="D54" s="76">
        <f>SUM(D55:D56)</f>
        <v>0</v>
      </c>
      <c r="E54" s="136"/>
    </row>
    <row r="55" spans="1:5" ht="30" x14ac:dyDescent="0.3">
      <c r="A55" s="16" t="s">
        <v>50</v>
      </c>
      <c r="B55" s="16" t="s">
        <v>48</v>
      </c>
      <c r="C55" s="32"/>
      <c r="D55" s="33"/>
      <c r="E55" s="136"/>
    </row>
    <row r="56" spans="1:5" x14ac:dyDescent="0.3">
      <c r="A56" s="16" t="s">
        <v>51</v>
      </c>
      <c r="B56" s="16" t="s">
        <v>47</v>
      </c>
      <c r="C56" s="32"/>
      <c r="D56" s="33"/>
      <c r="E56" s="136"/>
    </row>
    <row r="57" spans="1:5" x14ac:dyDescent="0.3">
      <c r="A57" s="14">
        <v>1.4</v>
      </c>
      <c r="B57" s="14" t="s">
        <v>370</v>
      </c>
      <c r="C57" s="32"/>
      <c r="D57" s="33"/>
      <c r="E57" s="136"/>
    </row>
    <row r="58" spans="1:5" x14ac:dyDescent="0.3">
      <c r="A58" s="14">
        <v>1.5</v>
      </c>
      <c r="B58" s="14" t="s">
        <v>7</v>
      </c>
      <c r="C58" s="36"/>
      <c r="D58" s="39"/>
      <c r="E58" s="136"/>
    </row>
    <row r="59" spans="1:5" x14ac:dyDescent="0.3">
      <c r="A59" s="14">
        <v>1.6</v>
      </c>
      <c r="B59" s="44" t="s">
        <v>8</v>
      </c>
      <c r="C59" s="76">
        <f>SUM(C60:C64)</f>
        <v>0.26</v>
      </c>
      <c r="D59" s="76">
        <f>SUM(D60:D64)</f>
        <v>0.26</v>
      </c>
      <c r="E59" s="136"/>
    </row>
    <row r="60" spans="1:5" x14ac:dyDescent="0.3">
      <c r="A60" s="16" t="s">
        <v>280</v>
      </c>
      <c r="B60" s="45" t="s">
        <v>52</v>
      </c>
      <c r="C60" s="36"/>
      <c r="D60" s="39"/>
      <c r="E60" s="136"/>
    </row>
    <row r="61" spans="1:5" ht="30" x14ac:dyDescent="0.3">
      <c r="A61" s="16" t="s">
        <v>281</v>
      </c>
      <c r="B61" s="45" t="s">
        <v>54</v>
      </c>
      <c r="C61" s="36"/>
      <c r="D61" s="39"/>
      <c r="E61" s="136"/>
    </row>
    <row r="62" spans="1:5" x14ac:dyDescent="0.3">
      <c r="A62" s="16" t="s">
        <v>282</v>
      </c>
      <c r="B62" s="45" t="s">
        <v>53</v>
      </c>
      <c r="C62" s="39"/>
      <c r="D62" s="39"/>
      <c r="E62" s="136"/>
    </row>
    <row r="63" spans="1:5" x14ac:dyDescent="0.3">
      <c r="A63" s="16" t="s">
        <v>283</v>
      </c>
      <c r="B63" s="45" t="s">
        <v>27</v>
      </c>
      <c r="C63" s="36"/>
      <c r="D63" s="39"/>
      <c r="E63" s="136"/>
    </row>
    <row r="64" spans="1:5" x14ac:dyDescent="0.3">
      <c r="A64" s="16" t="s">
        <v>309</v>
      </c>
      <c r="B64" s="186" t="s">
        <v>310</v>
      </c>
      <c r="C64" s="36">
        <v>0.26</v>
      </c>
      <c r="D64" s="187">
        <v>0.26</v>
      </c>
      <c r="E64" s="136"/>
    </row>
    <row r="65" spans="1:7" x14ac:dyDescent="0.3">
      <c r="A65" s="13">
        <v>2</v>
      </c>
      <c r="B65" s="46" t="s">
        <v>95</v>
      </c>
      <c r="C65" s="235"/>
      <c r="D65" s="110">
        <f>SUM(D66:D71)</f>
        <v>0</v>
      </c>
      <c r="E65" s="136"/>
    </row>
    <row r="66" spans="1:7" x14ac:dyDescent="0.3">
      <c r="A66" s="15">
        <v>2.1</v>
      </c>
      <c r="B66" s="47" t="s">
        <v>89</v>
      </c>
      <c r="C66" s="235"/>
      <c r="D66" s="41"/>
      <c r="E66" s="136"/>
    </row>
    <row r="67" spans="1:7" x14ac:dyDescent="0.3">
      <c r="A67" s="15">
        <v>2.2000000000000002</v>
      </c>
      <c r="B67" s="47" t="s">
        <v>93</v>
      </c>
      <c r="C67" s="237"/>
      <c r="D67" s="42"/>
      <c r="E67" s="136"/>
    </row>
    <row r="68" spans="1:7" x14ac:dyDescent="0.3">
      <c r="A68" s="15">
        <v>2.2999999999999998</v>
      </c>
      <c r="B68" s="47" t="s">
        <v>92</v>
      </c>
      <c r="C68" s="237"/>
      <c r="D68" s="42"/>
      <c r="E68" s="136"/>
    </row>
    <row r="69" spans="1:7" x14ac:dyDescent="0.3">
      <c r="A69" s="15">
        <v>2.4</v>
      </c>
      <c r="B69" s="47" t="s">
        <v>94</v>
      </c>
      <c r="C69" s="237"/>
      <c r="D69" s="42"/>
      <c r="E69" s="136"/>
    </row>
    <row r="70" spans="1:7" x14ac:dyDescent="0.3">
      <c r="A70" s="15">
        <v>2.5</v>
      </c>
      <c r="B70" s="47" t="s">
        <v>90</v>
      </c>
      <c r="C70" s="237"/>
      <c r="D70" s="42"/>
      <c r="E70" s="136"/>
    </row>
    <row r="71" spans="1:7" x14ac:dyDescent="0.3">
      <c r="A71" s="15">
        <v>2.6</v>
      </c>
      <c r="B71" s="47" t="s">
        <v>91</v>
      </c>
      <c r="C71" s="237"/>
      <c r="D71" s="42"/>
      <c r="E71" s="136"/>
    </row>
    <row r="72" spans="1:7" s="2" customFormat="1" x14ac:dyDescent="0.3">
      <c r="A72" s="13">
        <v>3</v>
      </c>
      <c r="B72" s="233" t="s">
        <v>389</v>
      </c>
      <c r="C72" s="236"/>
      <c r="D72" s="234"/>
      <c r="E72" s="97"/>
    </row>
    <row r="73" spans="1:7" s="2" customFormat="1" x14ac:dyDescent="0.3">
      <c r="A73" s="13">
        <v>4</v>
      </c>
      <c r="B73" s="13" t="s">
        <v>235</v>
      </c>
      <c r="C73" s="236">
        <f>SUM(C74:C75)</f>
        <v>0</v>
      </c>
      <c r="D73" s="77">
        <f>SUM(D74:D75)</f>
        <v>0</v>
      </c>
      <c r="E73" s="97"/>
    </row>
    <row r="74" spans="1:7" s="2" customFormat="1" x14ac:dyDescent="0.3">
      <c r="A74" s="15">
        <v>4.0999999999999996</v>
      </c>
      <c r="B74" s="15" t="s">
        <v>236</v>
      </c>
      <c r="C74" s="8"/>
      <c r="D74" s="8"/>
      <c r="E74" s="97"/>
    </row>
    <row r="75" spans="1:7" s="2" customFormat="1" x14ac:dyDescent="0.3">
      <c r="A75" s="15">
        <v>4.2</v>
      </c>
      <c r="B75" s="15" t="s">
        <v>237</v>
      </c>
      <c r="C75" s="8"/>
      <c r="D75" s="8"/>
      <c r="E75" s="97"/>
    </row>
    <row r="76" spans="1:7" s="2" customFormat="1" x14ac:dyDescent="0.3">
      <c r="A76" s="13">
        <v>5</v>
      </c>
      <c r="B76" s="231" t="s">
        <v>262</v>
      </c>
      <c r="C76" s="8"/>
      <c r="D76" s="77"/>
      <c r="E76" s="97"/>
    </row>
    <row r="77" spans="1:7" s="2" customFormat="1" x14ac:dyDescent="0.3">
      <c r="A77" s="331"/>
      <c r="B77" s="331"/>
      <c r="C77" s="12"/>
      <c r="D77" s="12"/>
      <c r="E77" s="97"/>
    </row>
    <row r="78" spans="1:7" s="2" customFormat="1" x14ac:dyDescent="0.3">
      <c r="A78" s="480" t="s">
        <v>431</v>
      </c>
      <c r="B78" s="480"/>
      <c r="C78" s="480"/>
      <c r="D78" s="480"/>
      <c r="E78" s="97"/>
    </row>
    <row r="79" spans="1:7" s="2" customFormat="1" x14ac:dyDescent="0.3">
      <c r="A79" s="331"/>
      <c r="B79" s="331"/>
      <c r="C79" s="12"/>
      <c r="D79" s="12"/>
      <c r="E79" s="97"/>
    </row>
    <row r="80" spans="1:7" s="23" customFormat="1" ht="12.75" x14ac:dyDescent="0.2">
      <c r="F80" s="458"/>
      <c r="G80" s="458"/>
    </row>
    <row r="81" spans="1:9" s="2" customFormat="1" x14ac:dyDescent="0.3">
      <c r="A81" s="65" t="s">
        <v>96</v>
      </c>
      <c r="E81" s="5"/>
    </row>
    <row r="82" spans="1:9" s="2" customFormat="1" x14ac:dyDescent="0.3">
      <c r="E82"/>
      <c r="F82" s="459"/>
      <c r="G82" s="459"/>
      <c r="H82"/>
      <c r="I82"/>
    </row>
    <row r="83" spans="1:9" s="2" customFormat="1" x14ac:dyDescent="0.3">
      <c r="D83" s="12"/>
      <c r="E83"/>
      <c r="F83" s="459"/>
      <c r="G83" s="459"/>
      <c r="H83"/>
      <c r="I83"/>
    </row>
    <row r="84" spans="1:9" s="2" customFormat="1" x14ac:dyDescent="0.3">
      <c r="A84"/>
      <c r="B84" s="43" t="s">
        <v>432</v>
      </c>
      <c r="D84" s="12"/>
      <c r="E84"/>
      <c r="F84" s="459"/>
      <c r="G84" s="459"/>
      <c r="H84"/>
      <c r="I84"/>
    </row>
    <row r="85" spans="1:9" s="2" customFormat="1" x14ac:dyDescent="0.3">
      <c r="A85"/>
      <c r="B85" s="481" t="s">
        <v>433</v>
      </c>
      <c r="C85" s="481"/>
      <c r="D85" s="481"/>
      <c r="E85"/>
      <c r="F85" s="459"/>
      <c r="G85" s="459"/>
      <c r="H85"/>
      <c r="I85"/>
    </row>
    <row r="86" spans="1:9" customFormat="1" ht="12.75" x14ac:dyDescent="0.2">
      <c r="B86" s="62" t="s">
        <v>434</v>
      </c>
      <c r="F86" s="459"/>
      <c r="G86" s="459"/>
    </row>
    <row r="87" spans="1:9" s="2" customFormat="1" x14ac:dyDescent="0.3">
      <c r="A87" s="11"/>
      <c r="B87" s="481" t="s">
        <v>435</v>
      </c>
      <c r="C87" s="481"/>
      <c r="D87" s="481"/>
    </row>
    <row r="88" spans="1:9" s="23" customFormat="1" ht="12.75" x14ac:dyDescent="0.2">
      <c r="F88" s="458"/>
      <c r="G88" s="458"/>
    </row>
    <row r="89" spans="1:9" s="23" customFormat="1" ht="12.75" x14ac:dyDescent="0.2">
      <c r="F89" s="458"/>
      <c r="G89" s="458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90" zoomScaleNormal="90" zoomScaleSheetLayoutView="80" workbookViewId="0">
      <selection activeCell="H23" sqref="H23"/>
    </sheetView>
  </sheetViews>
  <sheetFormatPr defaultRowHeight="15" x14ac:dyDescent="0.3"/>
  <cols>
    <col min="1" max="1" width="11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307</v>
      </c>
      <c r="B1" s="69"/>
      <c r="C1" s="478" t="s">
        <v>97</v>
      </c>
      <c r="D1" s="478"/>
      <c r="E1" s="83"/>
    </row>
    <row r="2" spans="1:5" s="6" customFormat="1" x14ac:dyDescent="0.3">
      <c r="A2" s="66" t="s">
        <v>301</v>
      </c>
      <c r="B2" s="69"/>
      <c r="C2" s="482" t="str">
        <f>'ფორმა N1'!L2</f>
        <v>03/20/2019-04/09/2019</v>
      </c>
      <c r="D2" s="482"/>
      <c r="E2" s="83"/>
    </row>
    <row r="3" spans="1:5" s="6" customFormat="1" x14ac:dyDescent="0.3">
      <c r="A3" s="68" t="s">
        <v>128</v>
      </c>
      <c r="B3" s="66"/>
      <c r="C3" s="147"/>
      <c r="D3" s="147"/>
      <c r="E3" s="83"/>
    </row>
    <row r="4" spans="1:5" s="6" customFormat="1" x14ac:dyDescent="0.3">
      <c r="A4" s="69" t="s">
        <v>257</v>
      </c>
      <c r="B4" s="68"/>
      <c r="C4" s="147"/>
      <c r="D4" s="147"/>
      <c r="E4" s="83"/>
    </row>
    <row r="5" spans="1:5" x14ac:dyDescent="0.3">
      <c r="A5" s="411" t="str">
        <f>'ფორმა N2'!A5</f>
        <v>მპგ „ერთიანი ნაციონალური მოძრაობა“</v>
      </c>
      <c r="B5" s="112"/>
      <c r="C5" s="68"/>
      <c r="D5" s="68"/>
      <c r="E5" s="84"/>
    </row>
    <row r="6" spans="1:5" x14ac:dyDescent="0.3">
      <c r="A6" s="69"/>
      <c r="B6" s="69"/>
      <c r="C6" s="68"/>
      <c r="D6" s="68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46"/>
      <c r="B8" s="146"/>
      <c r="C8" s="70"/>
      <c r="D8" s="70"/>
      <c r="E8" s="83"/>
    </row>
    <row r="9" spans="1:5" s="6" customFormat="1" ht="30" x14ac:dyDescent="0.3">
      <c r="A9" s="81" t="s">
        <v>64</v>
      </c>
      <c r="B9" s="81" t="s">
        <v>306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302</v>
      </c>
      <c r="B10" s="462" t="s">
        <v>830</v>
      </c>
      <c r="C10" s="4">
        <v>13500</v>
      </c>
      <c r="D10" s="4">
        <v>13500</v>
      </c>
      <c r="E10" s="85"/>
    </row>
    <row r="11" spans="1:5" s="10" customFormat="1" x14ac:dyDescent="0.2">
      <c r="A11" s="90" t="s">
        <v>303</v>
      </c>
      <c r="B11" s="462" t="s">
        <v>835</v>
      </c>
      <c r="C11" s="4">
        <v>1000</v>
      </c>
      <c r="D11" s="4">
        <v>1000</v>
      </c>
      <c r="E11" s="86"/>
    </row>
    <row r="12" spans="1:5" s="10" customFormat="1" ht="17.25" customHeight="1" x14ac:dyDescent="0.2">
      <c r="A12" s="90" t="s">
        <v>304</v>
      </c>
      <c r="B12" s="463" t="s">
        <v>832</v>
      </c>
      <c r="C12" s="4">
        <v>170</v>
      </c>
      <c r="D12" s="4">
        <v>170</v>
      </c>
      <c r="E12" s="86"/>
    </row>
    <row r="13" spans="1:5" s="10" customFormat="1" ht="18" customHeight="1" x14ac:dyDescent="0.2">
      <c r="A13" s="90" t="s">
        <v>305</v>
      </c>
      <c r="B13" s="463" t="s">
        <v>833</v>
      </c>
      <c r="C13" s="4">
        <v>4827.08</v>
      </c>
      <c r="D13" s="4">
        <v>4827.08</v>
      </c>
      <c r="E13" s="86"/>
    </row>
    <row r="14" spans="1:5" s="10" customFormat="1" x14ac:dyDescent="0.2">
      <c r="A14" s="90" t="s">
        <v>831</v>
      </c>
      <c r="B14" s="463" t="s">
        <v>834</v>
      </c>
      <c r="C14" s="4">
        <v>125</v>
      </c>
      <c r="D14" s="4">
        <v>125</v>
      </c>
      <c r="E14" s="86"/>
    </row>
    <row r="15" spans="1:5" s="10" customFormat="1" x14ac:dyDescent="0.2">
      <c r="A15" s="90"/>
      <c r="B15" s="463"/>
      <c r="C15" s="4"/>
      <c r="D15" s="4"/>
      <c r="E15" s="86"/>
    </row>
    <row r="16" spans="1:5" s="10" customFormat="1" x14ac:dyDescent="0.2">
      <c r="A16" s="90"/>
      <c r="B16" s="79"/>
      <c r="C16" s="4"/>
      <c r="D16" s="4"/>
      <c r="E16" s="86"/>
    </row>
    <row r="17" spans="1:9" s="10" customFormat="1" x14ac:dyDescent="0.2">
      <c r="A17" s="90"/>
      <c r="B17" s="79"/>
      <c r="C17" s="4"/>
      <c r="D17" s="4"/>
      <c r="E17" s="86"/>
    </row>
    <row r="18" spans="1:9" s="10" customFormat="1" x14ac:dyDescent="0.2">
      <c r="A18" s="90"/>
      <c r="B18" s="79"/>
      <c r="C18" s="4"/>
      <c r="D18" s="4"/>
      <c r="E18" s="86"/>
    </row>
    <row r="19" spans="1:9" s="3" customFormat="1" x14ac:dyDescent="0.2">
      <c r="A19" s="80"/>
      <c r="B19" s="80"/>
      <c r="C19" s="4"/>
      <c r="D19" s="4"/>
      <c r="E19" s="87"/>
    </row>
    <row r="20" spans="1:9" x14ac:dyDescent="0.3">
      <c r="A20" s="91"/>
      <c r="B20" s="91" t="s">
        <v>308</v>
      </c>
      <c r="C20" s="78">
        <f>SUM(C10:C19)</f>
        <v>19622.080000000002</v>
      </c>
      <c r="D20" s="78">
        <f>SUM(D10:D19)</f>
        <v>19622.080000000002</v>
      </c>
      <c r="E20" s="88"/>
    </row>
    <row r="21" spans="1:9" x14ac:dyDescent="0.3">
      <c r="A21" s="43"/>
      <c r="B21" s="43"/>
    </row>
    <row r="22" spans="1:9" x14ac:dyDescent="0.3">
      <c r="A22" s="2" t="s">
        <v>377</v>
      </c>
      <c r="E22" s="5"/>
    </row>
    <row r="23" spans="1:9" x14ac:dyDescent="0.3">
      <c r="A23" s="2" t="s">
        <v>372</v>
      </c>
    </row>
    <row r="24" spans="1:9" x14ac:dyDescent="0.3">
      <c r="A24" s="185" t="s">
        <v>373</v>
      </c>
    </row>
    <row r="25" spans="1:9" x14ac:dyDescent="0.3">
      <c r="A25" s="185"/>
    </row>
    <row r="26" spans="1:9" x14ac:dyDescent="0.3">
      <c r="A26" s="185" t="s">
        <v>321</v>
      </c>
    </row>
    <row r="27" spans="1:9" s="23" customFormat="1" ht="12.75" x14ac:dyDescent="0.2"/>
    <row r="28" spans="1:9" x14ac:dyDescent="0.3">
      <c r="A28" s="65" t="s">
        <v>96</v>
      </c>
      <c r="E28" s="5"/>
    </row>
    <row r="29" spans="1:9" x14ac:dyDescent="0.3">
      <c r="E29"/>
      <c r="F29"/>
      <c r="G29"/>
      <c r="H29"/>
      <c r="I29"/>
    </row>
    <row r="30" spans="1:9" x14ac:dyDescent="0.3">
      <c r="D30" s="12"/>
      <c r="E30"/>
      <c r="F30"/>
      <c r="G30"/>
      <c r="H30"/>
      <c r="I30"/>
    </row>
    <row r="31" spans="1:9" x14ac:dyDescent="0.3">
      <c r="A31" s="65"/>
      <c r="B31" s="65" t="s">
        <v>254</v>
      </c>
      <c r="D31" s="12"/>
      <c r="E31"/>
      <c r="F31"/>
      <c r="G31"/>
      <c r="H31"/>
      <c r="I31"/>
    </row>
    <row r="32" spans="1:9" x14ac:dyDescent="0.3">
      <c r="B32" s="2" t="s">
        <v>253</v>
      </c>
      <c r="D32" s="12"/>
      <c r="E32"/>
      <c r="F32"/>
      <c r="G32"/>
      <c r="H32"/>
      <c r="I32"/>
    </row>
    <row r="33" spans="1:2" customFormat="1" ht="12.75" x14ac:dyDescent="0.2">
      <c r="A33" s="62"/>
      <c r="B33" s="62" t="s">
        <v>127</v>
      </c>
    </row>
    <row r="34" spans="1:2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80" zoomScaleNormal="80" zoomScaleSheetLayoutView="80" workbookViewId="0">
      <selection activeCell="I12" sqref="I12"/>
    </sheetView>
  </sheetViews>
  <sheetFormatPr defaultRowHeight="12.75" x14ac:dyDescent="0.2"/>
  <cols>
    <col min="1" max="1" width="5.42578125" style="169" customWidth="1"/>
    <col min="2" max="2" width="20.85546875" style="169" customWidth="1"/>
    <col min="3" max="3" width="26" style="169" customWidth="1"/>
    <col min="4" max="4" width="19.85546875" style="169" customWidth="1"/>
    <col min="5" max="5" width="29.85546875" style="169" customWidth="1"/>
    <col min="6" max="6" width="14.7109375" style="169" customWidth="1"/>
    <col min="7" max="7" width="15.5703125" style="169" customWidth="1"/>
    <col min="8" max="8" width="14.7109375" style="169" customWidth="1"/>
    <col min="9" max="9" width="29.710937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406</v>
      </c>
      <c r="B1" s="66"/>
      <c r="C1" s="69"/>
      <c r="D1" s="69"/>
      <c r="E1" s="69"/>
      <c r="F1" s="69"/>
      <c r="G1" s="242"/>
      <c r="H1" s="242"/>
      <c r="I1" s="478" t="s">
        <v>97</v>
      </c>
      <c r="J1" s="478"/>
    </row>
    <row r="2" spans="1:10" ht="15" x14ac:dyDescent="0.3">
      <c r="A2" s="68" t="s">
        <v>128</v>
      </c>
      <c r="B2" s="66"/>
      <c r="C2" s="69"/>
      <c r="D2" s="69"/>
      <c r="E2" s="69"/>
      <c r="F2" s="69"/>
      <c r="G2" s="242"/>
      <c r="H2" s="242"/>
      <c r="I2" s="482" t="str">
        <f>'ფორმა N1'!L2</f>
        <v>03/20/2019-04/09/2019</v>
      </c>
      <c r="J2" s="482"/>
    </row>
    <row r="3" spans="1:10" ht="15" x14ac:dyDescent="0.3">
      <c r="A3" s="68"/>
      <c r="B3" s="68"/>
      <c r="C3" s="66"/>
      <c r="D3" s="66"/>
      <c r="E3" s="66"/>
      <c r="F3" s="66"/>
      <c r="G3" s="242"/>
      <c r="H3" s="242"/>
      <c r="I3" s="242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412" t="str">
        <f>'ფორმა N1'!A5</f>
        <v>მპგ „ერთიანი ნაციონალური მოძრაობა“</v>
      </c>
      <c r="B5" s="72"/>
      <c r="C5" s="72"/>
      <c r="D5" s="69"/>
      <c r="E5" s="69"/>
      <c r="F5" s="69"/>
      <c r="G5" s="68"/>
      <c r="H5" s="68"/>
      <c r="I5" s="68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15" x14ac:dyDescent="0.2">
      <c r="A7" s="241"/>
      <c r="B7" s="241"/>
      <c r="C7" s="241"/>
      <c r="D7" s="241"/>
      <c r="E7" s="241"/>
      <c r="F7" s="241"/>
      <c r="G7" s="70"/>
      <c r="H7" s="70"/>
      <c r="I7" s="70"/>
    </row>
    <row r="8" spans="1:10" ht="45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317</v>
      </c>
      <c r="F8" s="82" t="s">
        <v>320</v>
      </c>
      <c r="G8" s="71" t="s">
        <v>10</v>
      </c>
      <c r="H8" s="71" t="s">
        <v>9</v>
      </c>
      <c r="I8" s="71" t="s">
        <v>357</v>
      </c>
      <c r="J8" s="197" t="s">
        <v>319</v>
      </c>
    </row>
    <row r="9" spans="1:10" ht="30" x14ac:dyDescent="0.2">
      <c r="A9" s="90">
        <v>1</v>
      </c>
      <c r="B9" s="413" t="s">
        <v>525</v>
      </c>
      <c r="C9" s="413" t="s">
        <v>526</v>
      </c>
      <c r="D9" s="90" t="s">
        <v>527</v>
      </c>
      <c r="E9" s="90" t="s">
        <v>528</v>
      </c>
      <c r="F9" s="90" t="s">
        <v>0</v>
      </c>
      <c r="G9" s="4">
        <v>3386.4</v>
      </c>
      <c r="H9" s="4">
        <v>3386.4</v>
      </c>
      <c r="I9" s="4">
        <v>650.72</v>
      </c>
      <c r="J9" s="197" t="s">
        <v>0</v>
      </c>
    </row>
    <row r="10" spans="1:10" ht="30" x14ac:dyDescent="0.2">
      <c r="A10" s="90">
        <v>2</v>
      </c>
      <c r="B10" s="413" t="s">
        <v>529</v>
      </c>
      <c r="C10" s="413" t="s">
        <v>530</v>
      </c>
      <c r="D10" s="90" t="s">
        <v>492</v>
      </c>
      <c r="E10" s="90" t="s">
        <v>531</v>
      </c>
      <c r="F10" s="90" t="s">
        <v>319</v>
      </c>
      <c r="G10" s="4">
        <v>480.07</v>
      </c>
      <c r="H10" s="4">
        <v>369</v>
      </c>
      <c r="I10" s="4">
        <v>94.13</v>
      </c>
    </row>
    <row r="11" spans="1:10" ht="15" x14ac:dyDescent="0.2">
      <c r="A11" s="90" t="s">
        <v>259</v>
      </c>
      <c r="B11" s="79"/>
      <c r="C11" s="79"/>
      <c r="D11" s="79"/>
      <c r="E11" s="79"/>
      <c r="F11" s="90"/>
      <c r="G11" s="4"/>
      <c r="H11" s="4"/>
      <c r="I11" s="4"/>
    </row>
    <row r="12" spans="1:10" ht="15" x14ac:dyDescent="0.3">
      <c r="A12" s="79"/>
      <c r="B12" s="91"/>
      <c r="C12" s="91"/>
      <c r="D12" s="91"/>
      <c r="E12" s="91"/>
      <c r="F12" s="79" t="s">
        <v>394</v>
      </c>
      <c r="G12" s="78">
        <f>SUM(G9:G11)</f>
        <v>3866.4700000000003</v>
      </c>
      <c r="H12" s="78">
        <f>SUM(H9:H11)</f>
        <v>3755.4</v>
      </c>
      <c r="I12" s="78">
        <f>SUM(I9:I11)</f>
        <v>744.85</v>
      </c>
    </row>
    <row r="13" spans="1:10" ht="15" x14ac:dyDescent="0.3">
      <c r="A13" s="195"/>
      <c r="B13" s="195"/>
      <c r="C13" s="195"/>
      <c r="D13" s="195"/>
      <c r="E13" s="195"/>
      <c r="F13" s="195"/>
      <c r="G13" s="195"/>
      <c r="H13" s="168"/>
      <c r="I13" s="168"/>
    </row>
    <row r="14" spans="1:10" ht="15" x14ac:dyDescent="0.3">
      <c r="A14" s="196" t="s">
        <v>407</v>
      </c>
      <c r="B14" s="196"/>
      <c r="C14" s="195"/>
      <c r="D14" s="195"/>
      <c r="E14" s="195"/>
      <c r="F14" s="195"/>
      <c r="G14" s="195"/>
      <c r="H14" s="465"/>
      <c r="I14" s="168"/>
    </row>
    <row r="15" spans="1:10" ht="15" x14ac:dyDescent="0.3">
      <c r="A15" s="196"/>
      <c r="B15" s="196"/>
      <c r="C15" s="195"/>
      <c r="D15" s="195"/>
      <c r="E15" s="195"/>
      <c r="F15" s="195"/>
      <c r="G15" s="195"/>
      <c r="H15" s="168"/>
      <c r="I15" s="168"/>
    </row>
    <row r="16" spans="1:10" ht="15" x14ac:dyDescent="0.3">
      <c r="A16" s="196"/>
      <c r="B16" s="196"/>
      <c r="C16" s="168"/>
      <c r="D16" s="168"/>
      <c r="E16" s="168"/>
      <c r="F16" s="168"/>
      <c r="G16" s="168"/>
      <c r="H16" s="168"/>
      <c r="I16" s="168"/>
    </row>
    <row r="17" spans="1:9" ht="15" x14ac:dyDescent="0.3">
      <c r="A17" s="196"/>
      <c r="B17" s="196"/>
      <c r="C17" s="168"/>
      <c r="D17" s="168"/>
      <c r="E17" s="168"/>
      <c r="F17" s="168"/>
      <c r="G17" s="168"/>
      <c r="H17" s="168"/>
      <c r="I17" s="168"/>
    </row>
    <row r="18" spans="1:9" x14ac:dyDescent="0.2">
      <c r="A18" s="193"/>
      <c r="B18" s="193"/>
      <c r="C18" s="193"/>
      <c r="D18" s="193"/>
      <c r="E18" s="193"/>
      <c r="F18" s="193"/>
      <c r="G18" s="193"/>
      <c r="H18" s="193"/>
      <c r="I18" s="193"/>
    </row>
    <row r="19" spans="1:9" ht="15" x14ac:dyDescent="0.3">
      <c r="A19" s="174" t="s">
        <v>96</v>
      </c>
      <c r="B19" s="174"/>
      <c r="C19" s="168"/>
      <c r="D19" s="168"/>
      <c r="E19" s="168"/>
      <c r="F19" s="168"/>
      <c r="G19" s="168"/>
      <c r="H19" s="168"/>
      <c r="I19" s="168"/>
    </row>
    <row r="20" spans="1:9" ht="15" x14ac:dyDescent="0.3">
      <c r="A20" s="168"/>
      <c r="B20" s="168"/>
      <c r="C20" s="168"/>
      <c r="D20" s="168"/>
      <c r="E20" s="168"/>
      <c r="F20" s="168"/>
      <c r="G20" s="168"/>
      <c r="H20" s="168"/>
      <c r="I20" s="168"/>
    </row>
    <row r="21" spans="1:9" ht="15" x14ac:dyDescent="0.3">
      <c r="A21" s="168"/>
      <c r="B21" s="168"/>
      <c r="C21" s="168"/>
      <c r="D21" s="168"/>
      <c r="E21" s="172"/>
      <c r="F21" s="172"/>
      <c r="G21" s="172"/>
      <c r="H21" s="168"/>
      <c r="I21" s="168"/>
    </row>
    <row r="22" spans="1:9" ht="15" x14ac:dyDescent="0.3">
      <c r="A22" s="174"/>
      <c r="B22" s="174"/>
      <c r="C22" s="174" t="s">
        <v>356</v>
      </c>
      <c r="D22" s="174"/>
      <c r="E22" s="174"/>
      <c r="F22" s="174"/>
      <c r="G22" s="174"/>
      <c r="H22" s="168"/>
      <c r="I22" s="168"/>
    </row>
    <row r="23" spans="1:9" ht="15" x14ac:dyDescent="0.3">
      <c r="A23" s="168"/>
      <c r="B23" s="168"/>
      <c r="C23" s="168" t="s">
        <v>355</v>
      </c>
      <c r="D23" s="168"/>
      <c r="E23" s="168"/>
      <c r="F23" s="168"/>
      <c r="G23" s="168"/>
      <c r="H23" s="168"/>
      <c r="I23" s="168"/>
    </row>
    <row r="24" spans="1:9" x14ac:dyDescent="0.2">
      <c r="A24" s="176"/>
      <c r="B24" s="176"/>
      <c r="C24" s="176" t="s">
        <v>127</v>
      </c>
      <c r="D24" s="176"/>
      <c r="E24" s="176"/>
      <c r="F24" s="176"/>
      <c r="G24" s="176"/>
    </row>
  </sheetData>
  <mergeCells count="2">
    <mergeCell ref="I1:J1"/>
    <mergeCell ref="I2:J2"/>
  </mergeCells>
  <printOptions gridLines="1"/>
  <pageMargins left="0.25" right="0.25" top="0.75" bottom="0.75" header="0.3" footer="0.3"/>
  <pageSetup scale="7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6" t="s">
        <v>408</v>
      </c>
      <c r="B1" s="69"/>
      <c r="C1" s="69"/>
      <c r="D1" s="69"/>
      <c r="E1" s="69"/>
      <c r="F1" s="69"/>
      <c r="G1" s="478" t="s">
        <v>97</v>
      </c>
      <c r="H1" s="478"/>
      <c r="I1" s="336"/>
    </row>
    <row r="2" spans="1:9" ht="15" x14ac:dyDescent="0.3">
      <c r="A2" s="68" t="s">
        <v>128</v>
      </c>
      <c r="B2" s="69"/>
      <c r="C2" s="69"/>
      <c r="D2" s="69"/>
      <c r="E2" s="69"/>
      <c r="F2" s="69"/>
      <c r="G2" s="482" t="str">
        <f>'ფორმა N1'!L2</f>
        <v>03/20/2019-04/09/2019</v>
      </c>
      <c r="H2" s="482"/>
      <c r="I2" s="68"/>
    </row>
    <row r="3" spans="1:9" ht="15" x14ac:dyDescent="0.3">
      <c r="A3" s="68"/>
      <c r="B3" s="68"/>
      <c r="C3" s="68"/>
      <c r="D3" s="68"/>
      <c r="E3" s="68"/>
      <c r="F3" s="68"/>
      <c r="G3" s="242"/>
      <c r="H3" s="242"/>
      <c r="I3" s="336"/>
    </row>
    <row r="4" spans="1:9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412" t="str">
        <f>'ფორმა N1'!A5</f>
        <v>მპგ „ერთიანი ნაციონალური მოძრაობა“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41"/>
      <c r="B7" s="241"/>
      <c r="C7" s="241"/>
      <c r="D7" s="241"/>
      <c r="E7" s="241"/>
      <c r="F7" s="241"/>
      <c r="G7" s="70"/>
      <c r="H7" s="70"/>
      <c r="I7" s="336"/>
    </row>
    <row r="8" spans="1:9" ht="45" x14ac:dyDescent="0.2">
      <c r="A8" s="332" t="s">
        <v>64</v>
      </c>
      <c r="B8" s="71" t="s">
        <v>312</v>
      </c>
      <c r="C8" s="82" t="s">
        <v>313</v>
      </c>
      <c r="D8" s="82" t="s">
        <v>215</v>
      </c>
      <c r="E8" s="82" t="s">
        <v>316</v>
      </c>
      <c r="F8" s="82" t="s">
        <v>315</v>
      </c>
      <c r="G8" s="82" t="s">
        <v>352</v>
      </c>
      <c r="H8" s="71" t="s">
        <v>10</v>
      </c>
      <c r="I8" s="71" t="s">
        <v>9</v>
      </c>
    </row>
    <row r="9" spans="1:9" ht="15" x14ac:dyDescent="0.2">
      <c r="A9" s="333"/>
      <c r="B9" s="334"/>
      <c r="C9" s="90"/>
      <c r="D9" s="90"/>
      <c r="E9" s="90"/>
      <c r="F9" s="90"/>
      <c r="G9" s="90"/>
      <c r="H9" s="4"/>
      <c r="I9" s="4"/>
    </row>
    <row r="10" spans="1:9" ht="15" x14ac:dyDescent="0.2">
      <c r="A10" s="333"/>
      <c r="B10" s="334"/>
      <c r="C10" s="90"/>
      <c r="D10" s="90"/>
      <c r="E10" s="90"/>
      <c r="F10" s="90"/>
      <c r="G10" s="90"/>
      <c r="H10" s="4"/>
      <c r="I10" s="4"/>
    </row>
    <row r="11" spans="1:9" ht="15" x14ac:dyDescent="0.2">
      <c r="A11" s="333"/>
      <c r="B11" s="334"/>
      <c r="C11" s="79"/>
      <c r="D11" s="79"/>
      <c r="E11" s="79"/>
      <c r="F11" s="79"/>
      <c r="G11" s="79"/>
      <c r="H11" s="4"/>
      <c r="I11" s="4"/>
    </row>
    <row r="12" spans="1:9" ht="15" x14ac:dyDescent="0.2">
      <c r="A12" s="333"/>
      <c r="B12" s="334"/>
      <c r="C12" s="79"/>
      <c r="D12" s="79"/>
      <c r="E12" s="79"/>
      <c r="F12" s="79"/>
      <c r="G12" s="79"/>
      <c r="H12" s="4"/>
      <c r="I12" s="4"/>
    </row>
    <row r="13" spans="1:9" ht="15" x14ac:dyDescent="0.2">
      <c r="A13" s="333"/>
      <c r="B13" s="334"/>
      <c r="C13" s="79"/>
      <c r="D13" s="79"/>
      <c r="E13" s="79"/>
      <c r="F13" s="79"/>
      <c r="G13" s="79"/>
      <c r="H13" s="4"/>
      <c r="I13" s="4"/>
    </row>
    <row r="14" spans="1:9" ht="15" x14ac:dyDescent="0.2">
      <c r="A14" s="333"/>
      <c r="B14" s="334"/>
      <c r="C14" s="79"/>
      <c r="D14" s="79"/>
      <c r="E14" s="79"/>
      <c r="F14" s="79"/>
      <c r="G14" s="79"/>
      <c r="H14" s="4"/>
      <c r="I14" s="4"/>
    </row>
    <row r="15" spans="1:9" ht="15" x14ac:dyDescent="0.2">
      <c r="A15" s="333"/>
      <c r="B15" s="334"/>
      <c r="C15" s="79"/>
      <c r="D15" s="79"/>
      <c r="E15" s="79"/>
      <c r="F15" s="79"/>
      <c r="G15" s="79"/>
      <c r="H15" s="4"/>
      <c r="I15" s="4"/>
    </row>
    <row r="16" spans="1:9" ht="15" x14ac:dyDescent="0.2">
      <c r="A16" s="333"/>
      <c r="B16" s="334"/>
      <c r="C16" s="79"/>
      <c r="D16" s="79"/>
      <c r="E16" s="79"/>
      <c r="F16" s="79"/>
      <c r="G16" s="79"/>
      <c r="H16" s="4"/>
      <c r="I16" s="4"/>
    </row>
    <row r="17" spans="1:9" ht="15" x14ac:dyDescent="0.2">
      <c r="A17" s="333"/>
      <c r="B17" s="334"/>
      <c r="C17" s="79"/>
      <c r="D17" s="79"/>
      <c r="E17" s="79"/>
      <c r="F17" s="79"/>
      <c r="G17" s="79"/>
      <c r="H17" s="4"/>
      <c r="I17" s="4"/>
    </row>
    <row r="18" spans="1:9" ht="15" x14ac:dyDescent="0.2">
      <c r="A18" s="333"/>
      <c r="B18" s="334"/>
      <c r="C18" s="79"/>
      <c r="D18" s="79"/>
      <c r="E18" s="79"/>
      <c r="F18" s="79"/>
      <c r="G18" s="79"/>
      <c r="H18" s="4"/>
      <c r="I18" s="4"/>
    </row>
    <row r="19" spans="1:9" ht="15" x14ac:dyDescent="0.2">
      <c r="A19" s="333"/>
      <c r="B19" s="334"/>
      <c r="C19" s="79"/>
      <c r="D19" s="79"/>
      <c r="E19" s="79"/>
      <c r="F19" s="79"/>
      <c r="G19" s="79"/>
      <c r="H19" s="4"/>
      <c r="I19" s="4"/>
    </row>
    <row r="20" spans="1:9" ht="15" x14ac:dyDescent="0.2">
      <c r="A20" s="333"/>
      <c r="B20" s="334"/>
      <c r="C20" s="79"/>
      <c r="D20" s="79"/>
      <c r="E20" s="79"/>
      <c r="F20" s="79"/>
      <c r="G20" s="79"/>
      <c r="H20" s="4"/>
      <c r="I20" s="4"/>
    </row>
    <row r="21" spans="1:9" ht="15" x14ac:dyDescent="0.2">
      <c r="A21" s="333"/>
      <c r="B21" s="334"/>
      <c r="C21" s="79"/>
      <c r="D21" s="79"/>
      <c r="E21" s="79"/>
      <c r="F21" s="79"/>
      <c r="G21" s="79"/>
      <c r="H21" s="4"/>
      <c r="I21" s="4"/>
    </row>
    <row r="22" spans="1:9" ht="15" x14ac:dyDescent="0.2">
      <c r="A22" s="333"/>
      <c r="B22" s="334"/>
      <c r="C22" s="79"/>
      <c r="D22" s="79"/>
      <c r="E22" s="79"/>
      <c r="F22" s="79"/>
      <c r="G22" s="79"/>
      <c r="H22" s="4"/>
      <c r="I22" s="4"/>
    </row>
    <row r="23" spans="1:9" ht="15" x14ac:dyDescent="0.2">
      <c r="A23" s="333"/>
      <c r="B23" s="334"/>
      <c r="C23" s="79"/>
      <c r="D23" s="79"/>
      <c r="E23" s="79"/>
      <c r="F23" s="79"/>
      <c r="G23" s="79"/>
      <c r="H23" s="4"/>
      <c r="I23" s="4"/>
    </row>
    <row r="24" spans="1:9" ht="15" x14ac:dyDescent="0.2">
      <c r="A24" s="333"/>
      <c r="B24" s="334"/>
      <c r="C24" s="79"/>
      <c r="D24" s="79"/>
      <c r="E24" s="79"/>
      <c r="F24" s="79"/>
      <c r="G24" s="79"/>
      <c r="H24" s="4"/>
      <c r="I24" s="4"/>
    </row>
    <row r="25" spans="1:9" ht="15" x14ac:dyDescent="0.2">
      <c r="A25" s="333"/>
      <c r="B25" s="334"/>
      <c r="C25" s="79"/>
      <c r="D25" s="79"/>
      <c r="E25" s="79"/>
      <c r="F25" s="79"/>
      <c r="G25" s="79"/>
      <c r="H25" s="4"/>
      <c r="I25" s="4"/>
    </row>
    <row r="26" spans="1:9" ht="15" x14ac:dyDescent="0.2">
      <c r="A26" s="333"/>
      <c r="B26" s="334"/>
      <c r="C26" s="79"/>
      <c r="D26" s="79"/>
      <c r="E26" s="79"/>
      <c r="F26" s="79"/>
      <c r="G26" s="79"/>
      <c r="H26" s="4"/>
      <c r="I26" s="4"/>
    </row>
    <row r="27" spans="1:9" ht="15" x14ac:dyDescent="0.2">
      <c r="A27" s="333"/>
      <c r="B27" s="334"/>
      <c r="C27" s="79"/>
      <c r="D27" s="79"/>
      <c r="E27" s="79"/>
      <c r="F27" s="79"/>
      <c r="G27" s="79"/>
      <c r="H27" s="4"/>
      <c r="I27" s="4"/>
    </row>
    <row r="28" spans="1:9" ht="15" x14ac:dyDescent="0.2">
      <c r="A28" s="333"/>
      <c r="B28" s="334"/>
      <c r="C28" s="79"/>
      <c r="D28" s="79"/>
      <c r="E28" s="79"/>
      <c r="F28" s="79"/>
      <c r="G28" s="79"/>
      <c r="H28" s="4"/>
      <c r="I28" s="4"/>
    </row>
    <row r="29" spans="1:9" ht="15" x14ac:dyDescent="0.2">
      <c r="A29" s="333"/>
      <c r="B29" s="334"/>
      <c r="C29" s="79"/>
      <c r="D29" s="79"/>
      <c r="E29" s="79"/>
      <c r="F29" s="79"/>
      <c r="G29" s="79"/>
      <c r="H29" s="4"/>
      <c r="I29" s="4"/>
    </row>
    <row r="30" spans="1:9" ht="15" x14ac:dyDescent="0.2">
      <c r="A30" s="333"/>
      <c r="B30" s="334"/>
      <c r="C30" s="79"/>
      <c r="D30" s="79"/>
      <c r="E30" s="79"/>
      <c r="F30" s="79"/>
      <c r="G30" s="79"/>
      <c r="H30" s="4"/>
      <c r="I30" s="4"/>
    </row>
    <row r="31" spans="1:9" ht="15" x14ac:dyDescent="0.2">
      <c r="A31" s="333"/>
      <c r="B31" s="334"/>
      <c r="C31" s="79"/>
      <c r="D31" s="79"/>
      <c r="E31" s="79"/>
      <c r="F31" s="79"/>
      <c r="G31" s="79"/>
      <c r="H31" s="4"/>
      <c r="I31" s="4"/>
    </row>
    <row r="32" spans="1:9" ht="15" x14ac:dyDescent="0.2">
      <c r="A32" s="333"/>
      <c r="B32" s="334"/>
      <c r="C32" s="79"/>
      <c r="D32" s="79"/>
      <c r="E32" s="79"/>
      <c r="F32" s="79"/>
      <c r="G32" s="79"/>
      <c r="H32" s="4"/>
      <c r="I32" s="4"/>
    </row>
    <row r="33" spans="1:9" ht="15" x14ac:dyDescent="0.2">
      <c r="A33" s="333"/>
      <c r="B33" s="334"/>
      <c r="C33" s="79"/>
      <c r="D33" s="79"/>
      <c r="E33" s="79"/>
      <c r="F33" s="79"/>
      <c r="G33" s="79"/>
      <c r="H33" s="4"/>
      <c r="I33" s="4"/>
    </row>
    <row r="34" spans="1:9" ht="15" x14ac:dyDescent="0.3">
      <c r="A34" s="333"/>
      <c r="B34" s="335"/>
      <c r="C34" s="91"/>
      <c r="D34" s="91"/>
      <c r="E34" s="91"/>
      <c r="F34" s="91"/>
      <c r="G34" s="91" t="s">
        <v>311</v>
      </c>
      <c r="H34" s="78">
        <f>SUM(H9:H33)</f>
        <v>0</v>
      </c>
      <c r="I34" s="78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85" t="s">
        <v>409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85"/>
      <c r="B37" s="43"/>
      <c r="C37" s="43"/>
      <c r="D37" s="43"/>
      <c r="E37" s="43"/>
      <c r="F37" s="43"/>
      <c r="G37" s="2"/>
      <c r="H37" s="2"/>
    </row>
    <row r="38" spans="1:9" ht="15" x14ac:dyDescent="0.3">
      <c r="A38" s="185"/>
      <c r="B38" s="2"/>
      <c r="C38" s="2"/>
      <c r="D38" s="2"/>
      <c r="E38" s="2"/>
      <c r="F38" s="2"/>
      <c r="G38" s="2"/>
      <c r="H38" s="2"/>
    </row>
    <row r="39" spans="1:9" ht="15" x14ac:dyDescent="0.3">
      <c r="A39" s="185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5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5"/>
      <c r="B44" s="65" t="s">
        <v>254</v>
      </c>
      <c r="C44" s="65"/>
      <c r="D44" s="65"/>
      <c r="E44" s="65"/>
      <c r="F44" s="65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127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9" customWidth="1"/>
    <col min="2" max="2" width="13.140625" style="169" customWidth="1"/>
    <col min="3" max="3" width="15.140625" style="169" customWidth="1"/>
    <col min="4" max="4" width="18" style="169" customWidth="1"/>
    <col min="5" max="5" width="20.5703125" style="169" customWidth="1"/>
    <col min="6" max="6" width="21.28515625" style="169" customWidth="1"/>
    <col min="7" max="7" width="15.140625" style="169" customWidth="1"/>
    <col min="8" max="8" width="15.5703125" style="169" customWidth="1"/>
    <col min="9" max="9" width="13.4257812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410</v>
      </c>
      <c r="B1" s="66"/>
      <c r="C1" s="69"/>
      <c r="D1" s="69"/>
      <c r="E1" s="69"/>
      <c r="F1" s="69"/>
      <c r="G1" s="478" t="s">
        <v>97</v>
      </c>
      <c r="H1" s="478"/>
    </row>
    <row r="2" spans="1:10" ht="15" x14ac:dyDescent="0.3">
      <c r="A2" s="68" t="s">
        <v>128</v>
      </c>
      <c r="B2" s="66"/>
      <c r="C2" s="69"/>
      <c r="D2" s="69"/>
      <c r="E2" s="69"/>
      <c r="F2" s="69"/>
      <c r="G2" s="482" t="str">
        <f>'ფორმა N1'!L2</f>
        <v>03/20/2019-04/09/2019</v>
      </c>
      <c r="H2" s="482"/>
    </row>
    <row r="3" spans="1:10" ht="15" x14ac:dyDescent="0.3">
      <c r="A3" s="68"/>
      <c r="B3" s="68"/>
      <c r="C3" s="68"/>
      <c r="D3" s="68"/>
      <c r="E3" s="68"/>
      <c r="F3" s="68"/>
      <c r="G3" s="242"/>
      <c r="H3" s="242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მპგ „ერთიანი ნაციონალური მოძრაობა“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41"/>
      <c r="B7" s="241"/>
      <c r="C7" s="241"/>
      <c r="D7" s="241"/>
      <c r="E7" s="241"/>
      <c r="F7" s="241"/>
      <c r="G7" s="70"/>
      <c r="H7" s="70"/>
    </row>
    <row r="8" spans="1:10" ht="30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320</v>
      </c>
      <c r="F8" s="82" t="s">
        <v>314</v>
      </c>
      <c r="G8" s="71" t="s">
        <v>10</v>
      </c>
      <c r="H8" s="71" t="s">
        <v>9</v>
      </c>
      <c r="J8" s="197" t="s">
        <v>319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7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318</v>
      </c>
      <c r="G34" s="78">
        <f>SUM(G9:G33)</f>
        <v>0</v>
      </c>
      <c r="H34" s="78">
        <f>SUM(H9:H33)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95"/>
      <c r="H35" s="168"/>
      <c r="I35" s="168"/>
    </row>
    <row r="36" spans="1:9" ht="15" x14ac:dyDescent="0.3">
      <c r="A36" s="196" t="s">
        <v>411</v>
      </c>
      <c r="B36" s="196"/>
      <c r="C36" s="195"/>
      <c r="D36" s="195"/>
      <c r="E36" s="195"/>
      <c r="F36" s="195"/>
      <c r="G36" s="195"/>
      <c r="H36" s="168"/>
      <c r="I36" s="168"/>
    </row>
    <row r="37" spans="1:9" ht="15" x14ac:dyDescent="0.3">
      <c r="A37" s="196"/>
      <c r="B37" s="196"/>
      <c r="C37" s="195"/>
      <c r="D37" s="195"/>
      <c r="E37" s="195"/>
      <c r="F37" s="195"/>
      <c r="G37" s="195"/>
      <c r="H37" s="168"/>
      <c r="I37" s="168"/>
    </row>
    <row r="38" spans="1:9" ht="15" x14ac:dyDescent="0.3">
      <c r="A38" s="196"/>
      <c r="B38" s="196"/>
      <c r="C38" s="168"/>
      <c r="D38" s="168"/>
      <c r="E38" s="168"/>
      <c r="F38" s="168"/>
      <c r="G38" s="168"/>
      <c r="H38" s="168"/>
      <c r="I38" s="168"/>
    </row>
    <row r="39" spans="1:9" ht="15" x14ac:dyDescent="0.3">
      <c r="A39" s="196"/>
      <c r="B39" s="196"/>
      <c r="C39" s="168"/>
      <c r="D39" s="168"/>
      <c r="E39" s="168"/>
      <c r="F39" s="168"/>
      <c r="G39" s="168"/>
      <c r="H39" s="168"/>
      <c r="I39" s="168"/>
    </row>
    <row r="40" spans="1:9" x14ac:dyDescent="0.2">
      <c r="A40" s="193"/>
      <c r="B40" s="193"/>
      <c r="C40" s="193"/>
      <c r="D40" s="193"/>
      <c r="E40" s="193"/>
      <c r="F40" s="193"/>
      <c r="G40" s="193"/>
      <c r="H40" s="193"/>
      <c r="I40" s="193"/>
    </row>
    <row r="41" spans="1:9" ht="15" x14ac:dyDescent="0.3">
      <c r="A41" s="174" t="s">
        <v>96</v>
      </c>
      <c r="B41" s="174"/>
      <c r="C41" s="168"/>
      <c r="D41" s="168"/>
      <c r="E41" s="168"/>
      <c r="F41" s="168"/>
      <c r="G41" s="168"/>
      <c r="H41" s="168"/>
      <c r="I41" s="168"/>
    </row>
    <row r="42" spans="1:9" ht="15" x14ac:dyDescent="0.3">
      <c r="A42" s="168"/>
      <c r="B42" s="168"/>
      <c r="C42" s="168"/>
      <c r="D42" s="168"/>
      <c r="E42" s="168"/>
      <c r="F42" s="168"/>
      <c r="G42" s="168"/>
      <c r="H42" s="168"/>
      <c r="I42" s="168"/>
    </row>
    <row r="43" spans="1:9" ht="15" x14ac:dyDescent="0.3">
      <c r="A43" s="168"/>
      <c r="B43" s="168"/>
      <c r="C43" s="168"/>
      <c r="D43" s="168"/>
      <c r="E43" s="168"/>
      <c r="F43" s="168"/>
      <c r="G43" s="168"/>
      <c r="H43" s="168"/>
      <c r="I43" s="175"/>
    </row>
    <row r="44" spans="1:9" ht="15" x14ac:dyDescent="0.3">
      <c r="A44" s="174"/>
      <c r="B44" s="174"/>
      <c r="C44" s="174" t="s">
        <v>376</v>
      </c>
      <c r="D44" s="174"/>
      <c r="E44" s="195"/>
      <c r="F44" s="174"/>
      <c r="G44" s="174"/>
      <c r="H44" s="168"/>
      <c r="I44" s="175"/>
    </row>
    <row r="45" spans="1:9" ht="15" x14ac:dyDescent="0.3">
      <c r="A45" s="168"/>
      <c r="B45" s="168"/>
      <c r="C45" s="168" t="s">
        <v>253</v>
      </c>
      <c r="D45" s="168"/>
      <c r="E45" s="168"/>
      <c r="F45" s="168"/>
      <c r="G45" s="168"/>
      <c r="H45" s="168"/>
      <c r="I45" s="175"/>
    </row>
    <row r="46" spans="1:9" x14ac:dyDescent="0.2">
      <c r="A46" s="176"/>
      <c r="B46" s="176"/>
      <c r="C46" s="176" t="s">
        <v>127</v>
      </c>
      <c r="D46" s="176"/>
      <c r="E46" s="176"/>
      <c r="F46" s="176"/>
      <c r="G46" s="17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Aleksishvili</cp:lastModifiedBy>
  <cp:lastPrinted>2019-04-12T08:11:41Z</cp:lastPrinted>
  <dcterms:created xsi:type="dcterms:W3CDTF">2011-12-27T13:20:18Z</dcterms:created>
  <dcterms:modified xsi:type="dcterms:W3CDTF">2019-04-12T08:38:13Z</dcterms:modified>
</cp:coreProperties>
</file>