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N9.1" sheetId="16" r:id="rId15"/>
    <sheet name="ფორმა N9.2" sheetId="17" r:id="rId16"/>
    <sheet name="ფორმა 9.3" sheetId="25" r:id="rId17"/>
    <sheet name="ფორმა 9.4" sheetId="33" r:id="rId18"/>
    <sheet name="ფორმა 9.5" sheetId="32" r:id="rId19"/>
    <sheet name="ფორმა 9.6" sheetId="39" r:id="rId20"/>
    <sheet name="ფორმა N 9.7" sheetId="35" r:id="rId21"/>
    <sheet name="ფორმა N9.7.1" sheetId="41" r:id="rId22"/>
    <sheet name="Validation" sheetId="13" state="veryHidden" r:id="rId23"/>
    <sheet name="Лист1" sheetId="48" r:id="rId24"/>
  </sheets>
  <externalReferences>
    <externalReference r:id="rId25"/>
    <externalReference r:id="rId26"/>
    <externalReference r:id="rId27"/>
    <externalReference r:id="rId28"/>
    <externalReference r:id="rId29"/>
  </externalReferences>
  <definedNames>
    <definedName name="_xlnm._FilterDatabase" localSheetId="6" hidden="1">'ფორმა 5.2'!$A$7:$M$451</definedName>
    <definedName name="_xlnm._FilterDatabase" localSheetId="9" hidden="1">'ფორმა 5.5'!$A$9:$L$86</definedName>
    <definedName name="_xlnm._FilterDatabase" localSheetId="0" hidden="1">'ფორმა N1'!$A$8:$L$239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N5'!$A$8:$L$80</definedName>
    <definedName name="_xlnm._FilterDatabase" localSheetId="5" hidden="1">'ფორმა N5.1'!$B$9:$D$28</definedName>
    <definedName name="_xlnm._FilterDatabase" localSheetId="7" hidden="1">'ფორმა N5.3'!$A$8:$I$27</definedName>
    <definedName name="Date" localSheetId="8">#REF!</definedName>
    <definedName name="Date" localSheetId="9">#REF!</definedName>
    <definedName name="Date" localSheetId="16">#REF!</definedName>
    <definedName name="Date" localSheetId="19">#REF!</definedName>
    <definedName name="Date" localSheetId="20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21">#REF!</definedName>
    <definedName name="Date">#REF!</definedName>
    <definedName name="_xlnm.Print_Area" localSheetId="6">'ფორმა 5.2'!$A$1:$M$465</definedName>
    <definedName name="_xlnm.Print_Area" localSheetId="8">'ფორმა 5.4'!$A$1:$H$32</definedName>
    <definedName name="_xlnm.Print_Area" localSheetId="9">'ფორმა 5.5'!$A$1:$L$103</definedName>
    <definedName name="_xlnm.Print_Area" localSheetId="16">'ფორმა 9.3'!$A$1:$H$28</definedName>
    <definedName name="_xlnm.Print_Area" localSheetId="17">'ფორმა 9.4'!$A$1:$L$132</definedName>
    <definedName name="_xlnm.Print_Area" localSheetId="18">'ფორმა 9.5'!$A$1:$L$35</definedName>
    <definedName name="_xlnm.Print_Area" localSheetId="19">'ფორმა 9.6'!$A$1:$I$35</definedName>
    <definedName name="_xlnm.Print_Area" localSheetId="12">'ფორმა N 8.1'!$A$1:$H$51</definedName>
    <definedName name="_xlnm.Print_Area" localSheetId="20">'ფორმა N 9.7'!$A$1:$I$152</definedName>
    <definedName name="_xlnm.Print_Area" localSheetId="0">'ფორმა N1'!$A$1:$L$256</definedName>
    <definedName name="_xlnm.Print_Area" localSheetId="1">'ფორმა N2'!$A$1:$L$46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N5'!$A$1:$J$86</definedName>
    <definedName name="_xlnm.Print_Area" localSheetId="5">'ფორმა N5.1'!$A$1:$D$44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4">'ფორმა N9.1'!$A$1:$I$35</definedName>
    <definedName name="_xlnm.Print_Area" localSheetId="15">'ფორმა N9.2'!$A$1:$J$35</definedName>
    <definedName name="_xlnm.Print_Area" localSheetId="21">'ფორმა N9.7.1'!$A$1:$N$42</definedName>
  </definedNames>
  <calcPr calcId="144525"/>
</workbook>
</file>

<file path=xl/calcChain.xml><?xml version="1.0" encoding="utf-8"?>
<calcChain xmlns="http://schemas.openxmlformats.org/spreadsheetml/2006/main">
  <c r="R54" i="47" l="1"/>
  <c r="A4" i="48" l="1"/>
  <c r="N43" i="47" l="1"/>
  <c r="K54" i="47"/>
  <c r="M35" i="47"/>
  <c r="L35" i="47"/>
  <c r="C35" i="27"/>
  <c r="D35" i="27"/>
  <c r="J15" i="3"/>
  <c r="J75" i="47"/>
  <c r="I75" i="47"/>
  <c r="J74" i="47"/>
  <c r="I74" i="47"/>
  <c r="J73" i="47"/>
  <c r="I73" i="47"/>
  <c r="J71" i="47"/>
  <c r="I71" i="47"/>
  <c r="J70" i="47"/>
  <c r="I70" i="47"/>
  <c r="J69" i="47"/>
  <c r="I69" i="47"/>
  <c r="J68" i="47"/>
  <c r="I68" i="47"/>
  <c r="J67" i="47"/>
  <c r="I67" i="47"/>
  <c r="J66" i="47"/>
  <c r="I66" i="47"/>
  <c r="J65" i="47"/>
  <c r="I65" i="47"/>
  <c r="I64" i="47"/>
  <c r="J63" i="47"/>
  <c r="I63" i="47"/>
  <c r="J62" i="47"/>
  <c r="I62" i="47"/>
  <c r="J61" i="47"/>
  <c r="I61" i="47"/>
  <c r="J60" i="47"/>
  <c r="I60" i="47"/>
  <c r="J59" i="47"/>
  <c r="I59" i="47"/>
  <c r="J57" i="47"/>
  <c r="I57" i="47"/>
  <c r="J56" i="47"/>
  <c r="I56" i="47"/>
  <c r="J55" i="47"/>
  <c r="I55" i="47"/>
  <c r="I54" i="47"/>
  <c r="J52" i="47"/>
  <c r="I52" i="47"/>
  <c r="J51" i="47"/>
  <c r="I51" i="47"/>
  <c r="J50" i="47"/>
  <c r="I50" i="47"/>
  <c r="J49" i="47"/>
  <c r="I49" i="47"/>
  <c r="J48" i="47"/>
  <c r="I48" i="47"/>
  <c r="J46" i="47"/>
  <c r="I46" i="47"/>
  <c r="J45" i="47"/>
  <c r="I45" i="47"/>
  <c r="J44" i="47"/>
  <c r="I44" i="47"/>
  <c r="J42" i="47"/>
  <c r="I42" i="47"/>
  <c r="J41" i="47"/>
  <c r="I41" i="47"/>
  <c r="J40" i="47"/>
  <c r="I40" i="47"/>
  <c r="J39" i="47"/>
  <c r="I39" i="47"/>
  <c r="J38" i="47"/>
  <c r="I38" i="47"/>
  <c r="J37" i="47"/>
  <c r="I37" i="47"/>
  <c r="J34" i="47"/>
  <c r="I34" i="47"/>
  <c r="J33" i="47"/>
  <c r="I33" i="47"/>
  <c r="J31" i="47"/>
  <c r="I31" i="47"/>
  <c r="J30" i="47"/>
  <c r="I30" i="47"/>
  <c r="J29" i="47"/>
  <c r="I29" i="47"/>
  <c r="J28" i="47"/>
  <c r="I28" i="47"/>
  <c r="J27" i="47"/>
  <c r="I27" i="47"/>
  <c r="J26" i="47"/>
  <c r="I26" i="47"/>
  <c r="J25" i="47"/>
  <c r="I25" i="47"/>
  <c r="J24" i="47"/>
  <c r="I24" i="47"/>
  <c r="J22" i="47"/>
  <c r="I22" i="47"/>
  <c r="J21" i="47"/>
  <c r="I21" i="47"/>
  <c r="J20" i="47"/>
  <c r="I20" i="47"/>
  <c r="J19" i="47"/>
  <c r="I19" i="47"/>
  <c r="J18" i="47"/>
  <c r="I18" i="47"/>
  <c r="J16" i="47"/>
  <c r="I16" i="47"/>
  <c r="J15" i="47"/>
  <c r="I15" i="47"/>
  <c r="J12" i="47"/>
  <c r="I12" i="47"/>
  <c r="J11" i="47"/>
  <c r="I11" i="47"/>
  <c r="H72" i="47" l="1"/>
  <c r="G72" i="47"/>
  <c r="H64" i="47"/>
  <c r="H58" i="47"/>
  <c r="G58" i="47"/>
  <c r="H47" i="47"/>
  <c r="G47" i="47"/>
  <c r="H36" i="47"/>
  <c r="G36" i="47"/>
  <c r="H32" i="47"/>
  <c r="G32" i="47"/>
  <c r="H23" i="47"/>
  <c r="H17" i="47" s="1"/>
  <c r="G23" i="47"/>
  <c r="G17" i="47" s="1"/>
  <c r="H14" i="47"/>
  <c r="F72" i="47"/>
  <c r="E72" i="47"/>
  <c r="F64" i="47"/>
  <c r="F58" i="47"/>
  <c r="E58" i="47"/>
  <c r="F53" i="47"/>
  <c r="E53" i="47"/>
  <c r="F47" i="47"/>
  <c r="E47" i="47"/>
  <c r="F36" i="47"/>
  <c r="E36" i="47"/>
  <c r="F32" i="47"/>
  <c r="E32" i="47"/>
  <c r="F23" i="47"/>
  <c r="F17" i="47" s="1"/>
  <c r="E23" i="47"/>
  <c r="E17" i="47" s="1"/>
  <c r="F14" i="47"/>
  <c r="E14" i="47"/>
  <c r="F10" i="47"/>
  <c r="E10" i="47"/>
  <c r="E13" i="47" l="1"/>
  <c r="E9" i="47" s="1"/>
  <c r="F13" i="47"/>
  <c r="F9" i="47" s="1"/>
  <c r="G13" i="47"/>
  <c r="G9" i="47" s="1"/>
  <c r="H13" i="47"/>
  <c r="H9" i="47" s="1"/>
  <c r="J16" i="10" l="1"/>
  <c r="I16" i="10"/>
  <c r="J31" i="10" l="1"/>
  <c r="I31" i="10"/>
  <c r="J25" i="10"/>
  <c r="I25" i="10"/>
  <c r="B10" i="10"/>
  <c r="C10" i="10"/>
  <c r="B14" i="10"/>
  <c r="C14" i="10"/>
  <c r="B19" i="10"/>
  <c r="B17" i="10" s="1"/>
  <c r="C19" i="10"/>
  <c r="C17" i="10" s="1"/>
  <c r="B24" i="10"/>
  <c r="C24" i="10"/>
  <c r="B32" i="10"/>
  <c r="C32" i="10"/>
  <c r="B39" i="10"/>
  <c r="B36" i="10" s="1"/>
  <c r="C39" i="10"/>
  <c r="C36" i="10" s="1"/>
  <c r="B9" i="10" l="1"/>
  <c r="C9" i="10"/>
  <c r="I243" i="35" l="1"/>
  <c r="A4" i="35"/>
  <c r="K86" i="46" l="1"/>
  <c r="A6" i="46"/>
  <c r="H25" i="45" l="1"/>
  <c r="G25" i="45"/>
  <c r="H10" i="9" l="1"/>
  <c r="I449" i="43" l="1"/>
  <c r="H449" i="43" s="1"/>
  <c r="I448" i="43"/>
  <c r="H448" i="43" s="1"/>
  <c r="I447" i="43"/>
  <c r="H447" i="43" s="1"/>
  <c r="I446" i="43"/>
  <c r="H446" i="43" s="1"/>
  <c r="I445" i="43"/>
  <c r="H445" i="43" s="1"/>
  <c r="I444" i="43"/>
  <c r="H444" i="43" s="1"/>
  <c r="I443" i="43"/>
  <c r="H443" i="43" s="1"/>
  <c r="I442" i="43"/>
  <c r="H442" i="43" s="1"/>
  <c r="I441" i="43"/>
  <c r="H441" i="43" s="1"/>
  <c r="I440" i="43"/>
  <c r="H440" i="43" s="1"/>
  <c r="I439" i="43"/>
  <c r="H439" i="43" s="1"/>
  <c r="I438" i="43"/>
  <c r="H438" i="43" s="1"/>
  <c r="I437" i="43"/>
  <c r="H437" i="43" s="1"/>
  <c r="I436" i="43"/>
  <c r="H436" i="43" s="1"/>
  <c r="I435" i="43"/>
  <c r="H435" i="43" s="1"/>
  <c r="I434" i="43"/>
  <c r="H434" i="43" s="1"/>
  <c r="I433" i="43"/>
  <c r="H433" i="43" s="1"/>
  <c r="I432" i="43"/>
  <c r="H432" i="43" s="1"/>
  <c r="I431" i="43"/>
  <c r="H431" i="43" s="1"/>
  <c r="I430" i="43"/>
  <c r="H430" i="43" s="1"/>
  <c r="I429" i="43"/>
  <c r="H429" i="43" s="1"/>
  <c r="I428" i="43"/>
  <c r="H428" i="43" s="1"/>
  <c r="I427" i="43"/>
  <c r="H427" i="43" s="1"/>
  <c r="I426" i="43"/>
  <c r="H426" i="43" s="1"/>
  <c r="I425" i="43"/>
  <c r="H425" i="43" s="1"/>
  <c r="I424" i="43"/>
  <c r="H424" i="43" s="1"/>
  <c r="I423" i="43"/>
  <c r="H423" i="43" s="1"/>
  <c r="I422" i="43"/>
  <c r="H422" i="43" s="1"/>
  <c r="I421" i="43"/>
  <c r="H421" i="43" s="1"/>
  <c r="I420" i="43"/>
  <c r="H420" i="43" s="1"/>
  <c r="I419" i="43"/>
  <c r="H419" i="43" s="1"/>
  <c r="I418" i="43"/>
  <c r="H418" i="43" s="1"/>
  <c r="I417" i="43"/>
  <c r="H417" i="43" s="1"/>
  <c r="I416" i="43"/>
  <c r="H416" i="43" s="1"/>
  <c r="I415" i="43"/>
  <c r="H415" i="43" s="1"/>
  <c r="I414" i="43"/>
  <c r="H414" i="43" s="1"/>
  <c r="I413" i="43"/>
  <c r="H413" i="43" s="1"/>
  <c r="I412" i="43"/>
  <c r="H412" i="43" s="1"/>
  <c r="I411" i="43"/>
  <c r="H411" i="43" s="1"/>
  <c r="I410" i="43"/>
  <c r="H410" i="43" s="1"/>
  <c r="I409" i="43"/>
  <c r="H409" i="43" s="1"/>
  <c r="I408" i="43"/>
  <c r="H408" i="43" s="1"/>
  <c r="I407" i="43"/>
  <c r="H407" i="43" s="1"/>
  <c r="I406" i="43"/>
  <c r="H406" i="43" s="1"/>
  <c r="I405" i="43"/>
  <c r="H405" i="43" s="1"/>
  <c r="I404" i="43"/>
  <c r="H404" i="43" s="1"/>
  <c r="I403" i="43"/>
  <c r="H403" i="43" s="1"/>
  <c r="I402" i="43"/>
  <c r="H402" i="43" s="1"/>
  <c r="I401" i="43"/>
  <c r="H401" i="43" s="1"/>
  <c r="I400" i="43"/>
  <c r="H400" i="43" s="1"/>
  <c r="I399" i="43"/>
  <c r="H399" i="43" s="1"/>
  <c r="I398" i="43"/>
  <c r="H398" i="43" s="1"/>
  <c r="I397" i="43"/>
  <c r="H397" i="43" s="1"/>
  <c r="I396" i="43"/>
  <c r="H396" i="43" s="1"/>
  <c r="I395" i="43"/>
  <c r="H395" i="43" s="1"/>
  <c r="I394" i="43"/>
  <c r="H394" i="43" s="1"/>
  <c r="I393" i="43"/>
  <c r="H393" i="43" s="1"/>
  <c r="I392" i="43"/>
  <c r="H392" i="43" s="1"/>
  <c r="I391" i="43"/>
  <c r="H391" i="43" s="1"/>
  <c r="I390" i="43"/>
  <c r="H390" i="43" s="1"/>
  <c r="I389" i="43"/>
  <c r="H389" i="43" s="1"/>
  <c r="I388" i="43"/>
  <c r="H388" i="43" s="1"/>
  <c r="I387" i="43"/>
  <c r="H387" i="43" s="1"/>
  <c r="I386" i="43"/>
  <c r="H386" i="43" s="1"/>
  <c r="I385" i="43"/>
  <c r="H385" i="43" s="1"/>
  <c r="I384" i="43"/>
  <c r="H384" i="43" s="1"/>
  <c r="I383" i="43"/>
  <c r="H383" i="43" s="1"/>
  <c r="I382" i="43"/>
  <c r="H382" i="43" s="1"/>
  <c r="I381" i="43"/>
  <c r="H381" i="43" s="1"/>
  <c r="I380" i="43"/>
  <c r="H380" i="43" s="1"/>
  <c r="I379" i="43"/>
  <c r="H379" i="43" s="1"/>
  <c r="I378" i="43"/>
  <c r="H378" i="43" s="1"/>
  <c r="I377" i="43"/>
  <c r="H377" i="43" s="1"/>
  <c r="I376" i="43"/>
  <c r="H376" i="43" s="1"/>
  <c r="I375" i="43"/>
  <c r="H375" i="43" s="1"/>
  <c r="I374" i="43"/>
  <c r="H374" i="43" s="1"/>
  <c r="I373" i="43"/>
  <c r="H373" i="43" s="1"/>
  <c r="I372" i="43"/>
  <c r="H372" i="43" s="1"/>
  <c r="I371" i="43"/>
  <c r="H371" i="43" s="1"/>
  <c r="I370" i="43"/>
  <c r="H370" i="43" s="1"/>
  <c r="I369" i="43"/>
  <c r="H369" i="43" s="1"/>
  <c r="I368" i="43"/>
  <c r="H368" i="43" s="1"/>
  <c r="I367" i="43"/>
  <c r="H367" i="43" s="1"/>
  <c r="I366" i="43"/>
  <c r="H366" i="43" s="1"/>
  <c r="I365" i="43"/>
  <c r="H365" i="43" s="1"/>
  <c r="I364" i="43"/>
  <c r="H364" i="43" s="1"/>
  <c r="I363" i="43"/>
  <c r="H363" i="43" s="1"/>
  <c r="I362" i="43"/>
  <c r="H362" i="43" s="1"/>
  <c r="I361" i="43"/>
  <c r="H361" i="43" s="1"/>
  <c r="I360" i="43"/>
  <c r="H360" i="43" s="1"/>
  <c r="I359" i="43"/>
  <c r="H359" i="43" s="1"/>
  <c r="I358" i="43"/>
  <c r="H358" i="43" s="1"/>
  <c r="I357" i="43"/>
  <c r="H357" i="43" s="1"/>
  <c r="I356" i="43"/>
  <c r="H356" i="43" s="1"/>
  <c r="I355" i="43"/>
  <c r="H355" i="43" s="1"/>
  <c r="I354" i="43"/>
  <c r="H354" i="43" s="1"/>
  <c r="I353" i="43"/>
  <c r="H353" i="43" s="1"/>
  <c r="I352" i="43"/>
  <c r="H352" i="43" s="1"/>
  <c r="I351" i="43"/>
  <c r="H351" i="43" s="1"/>
  <c r="I350" i="43"/>
  <c r="H350" i="43" s="1"/>
  <c r="I349" i="43"/>
  <c r="H349" i="43" s="1"/>
  <c r="I348" i="43"/>
  <c r="H348" i="43" s="1"/>
  <c r="I347" i="43"/>
  <c r="H347" i="43" s="1"/>
  <c r="I346" i="43"/>
  <c r="H346" i="43" s="1"/>
  <c r="I345" i="43"/>
  <c r="H345" i="43" s="1"/>
  <c r="I344" i="43"/>
  <c r="H344" i="43" s="1"/>
  <c r="I343" i="43"/>
  <c r="H343" i="43" s="1"/>
  <c r="I342" i="43"/>
  <c r="H342" i="43" s="1"/>
  <c r="I341" i="43"/>
  <c r="H341" i="43" s="1"/>
  <c r="I340" i="43"/>
  <c r="H340" i="43" s="1"/>
  <c r="I339" i="43"/>
  <c r="H339" i="43" s="1"/>
  <c r="I338" i="43"/>
  <c r="H338" i="43" s="1"/>
  <c r="I337" i="43"/>
  <c r="H337" i="43" s="1"/>
  <c r="I336" i="43"/>
  <c r="H336" i="43" s="1"/>
  <c r="I335" i="43"/>
  <c r="H335" i="43" s="1"/>
  <c r="I334" i="43"/>
  <c r="H334" i="43" s="1"/>
  <c r="I333" i="43"/>
  <c r="H333" i="43" s="1"/>
  <c r="I332" i="43"/>
  <c r="H332" i="43" s="1"/>
  <c r="I331" i="43"/>
  <c r="H331" i="43" s="1"/>
  <c r="I330" i="43"/>
  <c r="H330" i="43" s="1"/>
  <c r="I329" i="43"/>
  <c r="H329" i="43" s="1"/>
  <c r="I328" i="43"/>
  <c r="H328" i="43" s="1"/>
  <c r="I327" i="43"/>
  <c r="H327" i="43" s="1"/>
  <c r="I326" i="43"/>
  <c r="H326" i="43" s="1"/>
  <c r="I325" i="43"/>
  <c r="H325" i="43" s="1"/>
  <c r="I324" i="43"/>
  <c r="H324" i="43" s="1"/>
  <c r="I323" i="43"/>
  <c r="H323" i="43" s="1"/>
  <c r="I322" i="43"/>
  <c r="H322" i="43" s="1"/>
  <c r="I321" i="43"/>
  <c r="H321" i="43" s="1"/>
  <c r="I320" i="43"/>
  <c r="H320" i="43" s="1"/>
  <c r="I319" i="43"/>
  <c r="H319" i="43" s="1"/>
  <c r="I318" i="43"/>
  <c r="H318" i="43" s="1"/>
  <c r="I317" i="43"/>
  <c r="H317" i="43" s="1"/>
  <c r="I316" i="43"/>
  <c r="H316" i="43" s="1"/>
  <c r="I315" i="43"/>
  <c r="H315" i="43" s="1"/>
  <c r="I314" i="43"/>
  <c r="H314" i="43" s="1"/>
  <c r="I313" i="43"/>
  <c r="H313" i="43" s="1"/>
  <c r="I312" i="43"/>
  <c r="H312" i="43" s="1"/>
  <c r="I311" i="43"/>
  <c r="H311" i="43" s="1"/>
  <c r="I310" i="43"/>
  <c r="H310" i="43" s="1"/>
  <c r="I309" i="43"/>
  <c r="H309" i="43" s="1"/>
  <c r="I308" i="43"/>
  <c r="H308" i="43" s="1"/>
  <c r="I307" i="43"/>
  <c r="H307" i="43" s="1"/>
  <c r="I306" i="43"/>
  <c r="H306" i="43" s="1"/>
  <c r="I305" i="43"/>
  <c r="H305" i="43" s="1"/>
  <c r="I304" i="43"/>
  <c r="H304" i="43" s="1"/>
  <c r="I303" i="43"/>
  <c r="H303" i="43" s="1"/>
  <c r="I302" i="43"/>
  <c r="H302" i="43" s="1"/>
  <c r="I301" i="43"/>
  <c r="H301" i="43" s="1"/>
  <c r="I300" i="43"/>
  <c r="H300" i="43" s="1"/>
  <c r="I299" i="43"/>
  <c r="H299" i="43" s="1"/>
  <c r="I298" i="43"/>
  <c r="H298" i="43" s="1"/>
  <c r="I297" i="43"/>
  <c r="H297" i="43" s="1"/>
  <c r="I296" i="43"/>
  <c r="H296" i="43" s="1"/>
  <c r="I295" i="43"/>
  <c r="H295" i="43" s="1"/>
  <c r="I294" i="43"/>
  <c r="H294" i="43" s="1"/>
  <c r="I293" i="43"/>
  <c r="H293" i="43" s="1"/>
  <c r="I292" i="43"/>
  <c r="H292" i="43" s="1"/>
  <c r="I291" i="43"/>
  <c r="H291" i="43" s="1"/>
  <c r="I290" i="43"/>
  <c r="H290" i="43" s="1"/>
  <c r="I289" i="43"/>
  <c r="H289" i="43" s="1"/>
  <c r="I288" i="43"/>
  <c r="H288" i="43" s="1"/>
  <c r="I287" i="43"/>
  <c r="H287" i="43" s="1"/>
  <c r="I286" i="43"/>
  <c r="H286" i="43" s="1"/>
  <c r="I285" i="43"/>
  <c r="H285" i="43" s="1"/>
  <c r="I284" i="43"/>
  <c r="H284" i="43" s="1"/>
  <c r="I283" i="43"/>
  <c r="H283" i="43" s="1"/>
  <c r="I282" i="43"/>
  <c r="H282" i="43" s="1"/>
  <c r="I281" i="43"/>
  <c r="H281" i="43" s="1"/>
  <c r="I280" i="43"/>
  <c r="H280" i="43" s="1"/>
  <c r="I279" i="43"/>
  <c r="H279" i="43" s="1"/>
  <c r="I278" i="43"/>
  <c r="H278" i="43" s="1"/>
  <c r="I277" i="43"/>
  <c r="H277" i="43" s="1"/>
  <c r="I276" i="43"/>
  <c r="H276" i="43" s="1"/>
  <c r="I275" i="43"/>
  <c r="H275" i="43" s="1"/>
  <c r="I274" i="43"/>
  <c r="H274" i="43" s="1"/>
  <c r="I273" i="43"/>
  <c r="H273" i="43" s="1"/>
  <c r="I272" i="43"/>
  <c r="H272" i="43" s="1"/>
  <c r="I271" i="43"/>
  <c r="H271" i="43" s="1"/>
  <c r="I270" i="43"/>
  <c r="H270" i="43" s="1"/>
  <c r="I269" i="43"/>
  <c r="H269" i="43" s="1"/>
  <c r="I268" i="43"/>
  <c r="H268" i="43" s="1"/>
  <c r="I267" i="43"/>
  <c r="H267" i="43" s="1"/>
  <c r="I266" i="43"/>
  <c r="H266" i="43" s="1"/>
  <c r="I265" i="43"/>
  <c r="H265" i="43" s="1"/>
  <c r="I264" i="43"/>
  <c r="H264" i="43" s="1"/>
  <c r="I263" i="43"/>
  <c r="H263" i="43" s="1"/>
  <c r="I262" i="43"/>
  <c r="H262" i="43" s="1"/>
  <c r="I261" i="43"/>
  <c r="H261" i="43" s="1"/>
  <c r="I260" i="43"/>
  <c r="H260" i="43" s="1"/>
  <c r="I259" i="43"/>
  <c r="H259" i="43" s="1"/>
  <c r="I258" i="43"/>
  <c r="H258" i="43" s="1"/>
  <c r="I257" i="43"/>
  <c r="H257" i="43" s="1"/>
  <c r="I256" i="43"/>
  <c r="H256" i="43" s="1"/>
  <c r="I255" i="43"/>
  <c r="H255" i="43" s="1"/>
  <c r="I254" i="43"/>
  <c r="H254" i="43" s="1"/>
  <c r="I253" i="43"/>
  <c r="H253" i="43" s="1"/>
  <c r="I252" i="43"/>
  <c r="H252" i="43" s="1"/>
  <c r="I251" i="43"/>
  <c r="H251" i="43" s="1"/>
  <c r="I250" i="43"/>
  <c r="H250" i="43" s="1"/>
  <c r="I249" i="43"/>
  <c r="H249" i="43" s="1"/>
  <c r="I248" i="43"/>
  <c r="H248" i="43" s="1"/>
  <c r="I247" i="43"/>
  <c r="H247" i="43" s="1"/>
  <c r="I246" i="43"/>
  <c r="H246" i="43" s="1"/>
  <c r="I245" i="43"/>
  <c r="H245" i="43" s="1"/>
  <c r="I244" i="43"/>
  <c r="H244" i="43" s="1"/>
  <c r="I243" i="43"/>
  <c r="H243" i="43" s="1"/>
  <c r="I242" i="43"/>
  <c r="H242" i="43" s="1"/>
  <c r="I241" i="43"/>
  <c r="H241" i="43" s="1"/>
  <c r="I240" i="43"/>
  <c r="H240" i="43" s="1"/>
  <c r="I239" i="43"/>
  <c r="H239" i="43" s="1"/>
  <c r="I238" i="43"/>
  <c r="H238" i="43" s="1"/>
  <c r="I237" i="43"/>
  <c r="H237" i="43" s="1"/>
  <c r="I236" i="43"/>
  <c r="H236" i="43" s="1"/>
  <c r="I235" i="43"/>
  <c r="H235" i="43" s="1"/>
  <c r="I234" i="43"/>
  <c r="H234" i="43" s="1"/>
  <c r="I233" i="43"/>
  <c r="H233" i="43" s="1"/>
  <c r="I232" i="43"/>
  <c r="H232" i="43" s="1"/>
  <c r="I231" i="43"/>
  <c r="H231" i="43" s="1"/>
  <c r="I230" i="43"/>
  <c r="H230" i="43" s="1"/>
  <c r="I229" i="43"/>
  <c r="H229" i="43" s="1"/>
  <c r="I228" i="43"/>
  <c r="H228" i="43" s="1"/>
  <c r="I227" i="43"/>
  <c r="H227" i="43" s="1"/>
  <c r="I226" i="43"/>
  <c r="H226" i="43" s="1"/>
  <c r="I225" i="43"/>
  <c r="H225" i="43" s="1"/>
  <c r="I224" i="43"/>
  <c r="H224" i="43" s="1"/>
  <c r="I223" i="43"/>
  <c r="H223" i="43" s="1"/>
  <c r="J11" i="3"/>
  <c r="H451" i="43" l="1"/>
  <c r="I26" i="3"/>
  <c r="I9" i="3" s="1"/>
  <c r="I30" i="3"/>
  <c r="I14" i="3"/>
  <c r="H12" i="3"/>
  <c r="H9" i="3" s="1"/>
  <c r="F12" i="3"/>
  <c r="J35" i="3"/>
  <c r="J34" i="3"/>
  <c r="J33" i="3"/>
  <c r="J32" i="3"/>
  <c r="J29" i="3"/>
  <c r="J28" i="3"/>
  <c r="J25" i="3"/>
  <c r="J24" i="3"/>
  <c r="J23" i="3"/>
  <c r="J22" i="3"/>
  <c r="J21" i="3"/>
  <c r="J20" i="3"/>
  <c r="J18" i="3"/>
  <c r="J17" i="3"/>
  <c r="J14" i="3"/>
  <c r="I35" i="3"/>
  <c r="I34" i="3"/>
  <c r="I33" i="3"/>
  <c r="I32" i="3"/>
  <c r="I29" i="3"/>
  <c r="I28" i="3"/>
  <c r="I27" i="3"/>
  <c r="I25" i="3"/>
  <c r="I24" i="3"/>
  <c r="I23" i="3"/>
  <c r="I22" i="3"/>
  <c r="I21" i="3"/>
  <c r="I20" i="3"/>
  <c r="I18" i="3"/>
  <c r="I17" i="3"/>
  <c r="I15" i="3"/>
  <c r="I11" i="3"/>
  <c r="H31" i="3"/>
  <c r="G31" i="3"/>
  <c r="H27" i="3"/>
  <c r="H19" i="3"/>
  <c r="G19" i="3"/>
  <c r="H16" i="3"/>
  <c r="G16" i="3"/>
  <c r="H13" i="3"/>
  <c r="H10" i="3"/>
  <c r="G10" i="3"/>
  <c r="G9" i="3" s="1"/>
  <c r="F31" i="3"/>
  <c r="E31" i="3"/>
  <c r="F27" i="3"/>
  <c r="J27" i="3" s="1"/>
  <c r="F19" i="3"/>
  <c r="E19" i="3"/>
  <c r="F16" i="3"/>
  <c r="E16" i="3"/>
  <c r="F13" i="3"/>
  <c r="E9" i="3"/>
  <c r="A5" i="43" l="1"/>
  <c r="G8" i="43"/>
  <c r="I8" i="43" s="1"/>
  <c r="G9" i="43"/>
  <c r="I9" i="43" s="1"/>
  <c r="G10" i="43"/>
  <c r="I10" i="43" s="1"/>
  <c r="G11" i="43"/>
  <c r="I11" i="43" s="1"/>
  <c r="G12" i="43"/>
  <c r="I12" i="43" s="1"/>
  <c r="G13" i="43"/>
  <c r="I13" i="43" s="1"/>
  <c r="G14" i="43"/>
  <c r="I14" i="43" s="1"/>
  <c r="G15" i="43"/>
  <c r="I15" i="43" s="1"/>
  <c r="G16" i="43"/>
  <c r="I16" i="43" s="1"/>
  <c r="G17" i="43"/>
  <c r="I17" i="43" s="1"/>
  <c r="G18" i="43"/>
  <c r="I18" i="43" s="1"/>
  <c r="G19" i="43"/>
  <c r="I19" i="43" s="1"/>
  <c r="G20" i="43"/>
  <c r="I20" i="43" s="1"/>
  <c r="G21" i="43"/>
  <c r="I21" i="43" s="1"/>
  <c r="G22" i="43"/>
  <c r="I22" i="43" s="1"/>
  <c r="G23" i="43"/>
  <c r="I23" i="43" s="1"/>
  <c r="G24" i="43"/>
  <c r="I24" i="43" s="1"/>
  <c r="G25" i="43"/>
  <c r="I25" i="43" s="1"/>
  <c r="G26" i="43"/>
  <c r="I26" i="43" s="1"/>
  <c r="G27" i="43"/>
  <c r="I27" i="43" s="1"/>
  <c r="G28" i="43"/>
  <c r="I28" i="43" s="1"/>
  <c r="G29" i="43"/>
  <c r="I29" i="43" s="1"/>
  <c r="I30" i="43"/>
  <c r="I31" i="43"/>
  <c r="I32" i="43"/>
  <c r="I33" i="43"/>
  <c r="I34" i="43"/>
  <c r="I35" i="43"/>
  <c r="I36" i="43"/>
  <c r="I37" i="43"/>
  <c r="I38" i="43"/>
  <c r="I39" i="43"/>
  <c r="I40" i="43"/>
  <c r="I41" i="43"/>
  <c r="I42" i="43"/>
  <c r="I43" i="43"/>
  <c r="I44" i="43"/>
  <c r="I45" i="43"/>
  <c r="I46" i="43"/>
  <c r="I47" i="43"/>
  <c r="I48" i="43"/>
  <c r="I49" i="43"/>
  <c r="I50" i="43"/>
  <c r="I51" i="43"/>
  <c r="I52" i="43"/>
  <c r="I53" i="43"/>
  <c r="I54" i="43"/>
  <c r="I55" i="43"/>
  <c r="I56" i="43"/>
  <c r="I57" i="43"/>
  <c r="I58" i="43"/>
  <c r="I59" i="43"/>
  <c r="G60" i="43"/>
  <c r="I60" i="43" s="1"/>
  <c r="G61" i="43"/>
  <c r="I61" i="43" s="1"/>
  <c r="G62" i="43"/>
  <c r="I62" i="43" s="1"/>
  <c r="G63" i="43"/>
  <c r="I63" i="43" s="1"/>
  <c r="G64" i="43"/>
  <c r="I64" i="43" s="1"/>
  <c r="G65" i="43"/>
  <c r="I65" i="43" s="1"/>
  <c r="G66" i="43"/>
  <c r="I66" i="43" s="1"/>
  <c r="G67" i="43"/>
  <c r="I67" i="43" s="1"/>
  <c r="G68" i="43"/>
  <c r="I68" i="43" s="1"/>
  <c r="G69" i="43"/>
  <c r="I69" i="43" s="1"/>
  <c r="G70" i="43"/>
  <c r="I70" i="43" s="1"/>
  <c r="G71" i="43"/>
  <c r="I71" i="43" s="1"/>
  <c r="G72" i="43"/>
  <c r="I72" i="43" s="1"/>
  <c r="G73" i="43"/>
  <c r="I73" i="43" s="1"/>
  <c r="G74" i="43"/>
  <c r="I74" i="43" s="1"/>
  <c r="G75" i="43"/>
  <c r="I75" i="43" s="1"/>
  <c r="G76" i="43"/>
  <c r="I76" i="43" s="1"/>
  <c r="G80" i="43"/>
  <c r="G81" i="43"/>
  <c r="I81" i="43" s="1"/>
  <c r="G82" i="43"/>
  <c r="I82" i="43" s="1"/>
  <c r="G83" i="43"/>
  <c r="I83" i="43" s="1"/>
  <c r="G84" i="43"/>
  <c r="I84" i="43" s="1"/>
  <c r="G85" i="43"/>
  <c r="I85" i="43" s="1"/>
  <c r="I86" i="43"/>
  <c r="G87" i="43"/>
  <c r="I87" i="43" s="1"/>
  <c r="G88" i="43"/>
  <c r="I88" i="43" s="1"/>
  <c r="I89" i="43"/>
  <c r="G90" i="43"/>
  <c r="I90" i="43" s="1"/>
  <c r="G91" i="43"/>
  <c r="I91" i="43" s="1"/>
  <c r="G92" i="43"/>
  <c r="I92" i="43" s="1"/>
  <c r="G93" i="43"/>
  <c r="I93" i="43" s="1"/>
  <c r="I94" i="43"/>
  <c r="G95" i="43"/>
  <c r="I95" i="43" s="1"/>
  <c r="I96" i="43"/>
  <c r="I97" i="43"/>
  <c r="I98" i="43"/>
  <c r="I80" i="43" l="1"/>
  <c r="I451" i="43" s="1"/>
  <c r="G451" i="43"/>
  <c r="D14" i="47"/>
  <c r="J14" i="47" s="1"/>
  <c r="D10" i="47"/>
  <c r="J10" i="47" s="1"/>
  <c r="C23" i="47" l="1"/>
  <c r="I23" i="47" s="1"/>
  <c r="A5" i="44" l="1"/>
  <c r="D14" i="10" l="1"/>
  <c r="A5" i="9" l="1"/>
  <c r="A5" i="41" l="1"/>
  <c r="A5" i="39"/>
  <c r="A5" i="32"/>
  <c r="A5" i="33"/>
  <c r="A5" i="25"/>
  <c r="A5" i="17"/>
  <c r="A5" i="16"/>
  <c r="A5" i="10"/>
  <c r="A5" i="18"/>
  <c r="A5" i="12"/>
  <c r="A6" i="27"/>
  <c r="A5" i="47"/>
  <c r="A7" i="40"/>
  <c r="A5" i="7"/>
  <c r="A5" i="3"/>
  <c r="D31" i="7" l="1"/>
  <c r="C31" i="7"/>
  <c r="D27" i="7"/>
  <c r="D26" i="7" s="1"/>
  <c r="C27" i="7"/>
  <c r="C26" i="7" s="1"/>
  <c r="D19" i="7"/>
  <c r="C19" i="7"/>
  <c r="D16" i="7"/>
  <c r="C16" i="7"/>
  <c r="D12" i="7"/>
  <c r="C12" i="7"/>
  <c r="D10" i="7"/>
  <c r="D31" i="3"/>
  <c r="C31" i="3"/>
  <c r="I31" i="3" l="1"/>
  <c r="J31" i="3"/>
  <c r="D9" i="7"/>
  <c r="C10" i="7"/>
  <c r="C9" i="7" s="1"/>
  <c r="D72" i="47"/>
  <c r="J72" i="47" s="1"/>
  <c r="C72" i="47"/>
  <c r="I72" i="47" s="1"/>
  <c r="D64" i="47"/>
  <c r="J64" i="47" s="1"/>
  <c r="D58" i="47"/>
  <c r="J58" i="47" s="1"/>
  <c r="C58" i="47"/>
  <c r="I58" i="47" s="1"/>
  <c r="D36" i="47"/>
  <c r="C36" i="47"/>
  <c r="I36" i="47" s="1"/>
  <c r="S36" i="47" s="1"/>
  <c r="C32" i="47"/>
  <c r="I32" i="47" s="1"/>
  <c r="D23" i="47"/>
  <c r="C17" i="47"/>
  <c r="I17" i="47" s="1"/>
  <c r="C14" i="47"/>
  <c r="I14" i="47" s="1"/>
  <c r="D17" i="47" l="1"/>
  <c r="J17" i="47" s="1"/>
  <c r="J23" i="47"/>
  <c r="D32" i="47"/>
  <c r="J32" i="47" s="1"/>
  <c r="J36" i="47"/>
  <c r="C10" i="47"/>
  <c r="D27" i="3"/>
  <c r="C53" i="47" l="1"/>
  <c r="I10" i="47"/>
  <c r="D53" i="47"/>
  <c r="M33" i="4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47" i="47" l="1"/>
  <c r="C47" i="47"/>
  <c r="I53" i="47"/>
  <c r="D75" i="40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3" i="47" l="1"/>
  <c r="I47" i="47"/>
  <c r="D13" i="47"/>
  <c r="J47" i="47"/>
  <c r="J9" i="47" s="1"/>
  <c r="C15" i="40"/>
  <c r="C11" i="40" s="1"/>
  <c r="D15" i="40"/>
  <c r="D11" i="40" s="1"/>
  <c r="D9" i="47" l="1"/>
  <c r="J13" i="47"/>
  <c r="C9" i="47"/>
  <c r="I13" i="47"/>
  <c r="H39" i="10"/>
  <c r="H36" i="10" s="1"/>
  <c r="H32" i="10"/>
  <c r="H24" i="10"/>
  <c r="H19" i="10"/>
  <c r="H17" i="10" s="1"/>
  <c r="H14" i="10"/>
  <c r="D82" i="47" l="1"/>
  <c r="A4" i="39"/>
  <c r="A4" i="33" l="1"/>
  <c r="A4" i="32"/>
  <c r="A5" i="27" l="1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7" l="1"/>
  <c r="A4" i="16"/>
  <c r="A4" i="10"/>
  <c r="A4" i="9"/>
  <c r="A4" i="12"/>
  <c r="A4" i="7"/>
  <c r="J24" i="10" l="1"/>
  <c r="I24" i="10"/>
  <c r="G24" i="10"/>
  <c r="F24" i="10"/>
  <c r="E24" i="10"/>
  <c r="D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E9" i="10" l="1"/>
  <c r="G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J32" i="10"/>
  <c r="F32" i="10"/>
  <c r="D32" i="10"/>
  <c r="J19" i="10"/>
  <c r="J17" i="10" s="1"/>
  <c r="F19" i="10"/>
  <c r="F17" i="10" s="1"/>
  <c r="D19" i="10"/>
  <c r="D17" i="10" s="1"/>
  <c r="J14" i="10"/>
  <c r="F14" i="10"/>
  <c r="J10" i="10"/>
  <c r="F10" i="10"/>
  <c r="D10" i="10"/>
  <c r="D19" i="3"/>
  <c r="C19" i="3"/>
  <c r="D16" i="3"/>
  <c r="C16" i="3"/>
  <c r="J16" i="3" l="1"/>
  <c r="I16" i="3"/>
  <c r="D10" i="3"/>
  <c r="D9" i="3" s="1"/>
  <c r="J19" i="3"/>
  <c r="I19" i="3"/>
  <c r="C10" i="3"/>
  <c r="D10" i="12"/>
  <c r="D44" i="12"/>
  <c r="J9" i="10"/>
  <c r="C10" i="12"/>
  <c r="C44" i="12"/>
  <c r="D9" i="10"/>
  <c r="F9" i="10"/>
  <c r="C9" i="3" l="1"/>
</calcChain>
</file>

<file path=xl/sharedStrings.xml><?xml version="1.0" encoding="utf-8"?>
<sst xmlns="http://schemas.openxmlformats.org/spreadsheetml/2006/main" count="6268" uniqueCount="3176">
  <si>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</si>
  <si>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</si>
  <si>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</si>
  <si>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</si>
  <si>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</si>
  <si>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</si>
  <si>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</si>
  <si>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</si>
  <si>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</si>
  <si>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</si>
  <si>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</si>
  <si>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</si>
  <si>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</si>
  <si>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</si>
  <si>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</si>
  <si>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</si>
  <si>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</si>
  <si>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</si>
  <si>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</si>
  <si>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</si>
  <si>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</si>
  <si>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</si>
  <si>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</si>
  <si>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</si>
  <si>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</si>
  <si>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</si>
  <si>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</si>
  <si>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</si>
  <si>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</si>
  <si>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</si>
  <si>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</si>
  <si>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</si>
  <si>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</si>
  <si>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</si>
  <si>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</si>
  <si>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</si>
  <si>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</si>
  <si>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</si>
  <si>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</si>
  <si>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</si>
  <si>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</si>
  <si>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</si>
  <si>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</si>
  <si>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</si>
  <si>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</si>
  <si>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</si>
  <si>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</si>
  <si>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</si>
  <si>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</si>
  <si>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</si>
  <si>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</si>
  <si>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</si>
  <si>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</si>
  <si>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</si>
  <si>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</si>
  <si>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</si>
  <si>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</si>
  <si>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</si>
  <si>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</si>
  <si>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</si>
  <si>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</si>
  <si>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</si>
  <si>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</si>
  <si>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</si>
  <si>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</si>
  <si>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</si>
  <si>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</si>
  <si>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</si>
  <si>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</si>
  <si>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</si>
  <si>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</si>
  <si>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</si>
  <si>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</si>
  <si>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</si>
  <si>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</si>
  <si>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</si>
  <si>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</si>
  <si>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</si>
  <si>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</si>
  <si>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</si>
  <si>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</si>
  <si>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</si>
  <si>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</si>
  <si>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</si>
  <si>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</si>
  <si>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</si>
  <si>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</si>
  <si>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</si>
  <si>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</si>
  <si>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</si>
  <si>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</si>
  <si>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</si>
  <si>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</si>
  <si>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</si>
  <si>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</si>
  <si>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</si>
  <si>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</si>
  <si>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</si>
  <si>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</si>
  <si>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</si>
  <si>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</si>
  <si>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</si>
  <si>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</si>
  <si>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</si>
  <si>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</si>
  <si>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</si>
  <si>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</si>
  <si>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</si>
  <si>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</si>
  <si>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</si>
  <si>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</si>
  <si>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</si>
  <si>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</si>
  <si>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</si>
  <si>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</si>
  <si>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</si>
  <si>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</si>
  <si>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</si>
  <si>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</si>
  <si>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</si>
  <si>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</si>
  <si>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</si>
  <si>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</si>
  <si>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</si>
  <si>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</si>
  <si>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</si>
  <si>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</si>
  <si>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</si>
  <si>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</si>
  <si>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</si>
  <si>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</si>
  <si>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</si>
  <si>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</si>
  <si>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</si>
  <si>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</si>
  <si>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</si>
  <si>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</si>
  <si>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</si>
  <si>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</si>
  <si>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</si>
  <si>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</si>
  <si>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</si>
  <si>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</si>
  <si>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</si>
  <si>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</si>
  <si>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</si>
  <si>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</si>
  <si>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</si>
  <si>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</si>
  <si>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</si>
  <si>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</si>
  <si>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</si>
  <si>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</si>
  <si>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</si>
  <si>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</si>
  <si>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</si>
  <si>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</si>
  <si>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</si>
  <si>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</si>
  <si>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</si>
  <si>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</si>
  <si>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</si>
  <si>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</si>
  <si>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</si>
  <si>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</si>
  <si>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</si>
  <si>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</si>
  <si>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</si>
  <si>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</si>
  <si>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</si>
  <si>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</si>
  <si>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</si>
  <si>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</si>
  <si>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</si>
  <si>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</si>
  <si>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</si>
  <si>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</si>
  <si>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</si>
  <si>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</si>
  <si>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</si>
  <si>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</si>
  <si>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</si>
  <si>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</si>
  <si>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</si>
  <si>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</si>
  <si>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</si>
  <si>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</si>
  <si>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</si>
  <si>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</si>
  <si>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</si>
  <si>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</si>
  <si>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</si>
  <si>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</si>
  <si>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</si>
  <si>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</si>
  <si>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</si>
  <si>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</si>
  <si>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</si>
  <si>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</si>
  <si>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</si>
  <si>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</si>
  <si>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</si>
  <si>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</si>
  <si>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</si>
  <si>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</si>
  <si>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</si>
  <si>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</si>
  <si>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</si>
  <si>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</si>
  <si>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</si>
  <si>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</si>
  <si>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</si>
  <si>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</si>
  <si>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</si>
  <si>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</si>
  <si>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</si>
  <si>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</si>
  <si>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</si>
  <si>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</si>
  <si>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</si>
  <si>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</si>
  <si>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</si>
  <si>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</si>
  <si>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</si>
  <si>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</si>
  <si>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</si>
  <si>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</si>
  <si>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</si>
  <si>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</si>
  <si>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</si>
  <si>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</si>
  <si>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</si>
  <si>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</si>
  <si>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</si>
  <si>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</si>
  <si>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</si>
  <si>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</si>
  <si>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</si>
  <si>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</si>
  <si>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</si>
  <si>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</si>
  <si>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</si>
  <si>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</si>
  <si>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</si>
  <si>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</si>
  <si>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</si>
  <si>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</si>
  <si>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</si>
  <si>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</si>
  <si>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</si>
  <si>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</si>
  <si>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</si>
  <si>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</si>
  <si>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</si>
  <si>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</si>
  <si>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</si>
  <si>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</si>
  <si>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</si>
  <si>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</si>
  <si>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</si>
  <si>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</si>
  <si>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</si>
  <si>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</si>
  <si>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</si>
  <si>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</si>
  <si>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</si>
  <si>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</si>
  <si>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</si>
  <si>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</si>
  <si>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</si>
  <si>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</si>
  <si>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</si>
  <si>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</si>
  <si>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</si>
  <si>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</si>
  <si>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</si>
  <si>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</si>
  <si>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</si>
  <si>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</si>
  <si>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</si>
  <si>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</si>
  <si>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</si>
  <si>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</si>
  <si>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</si>
  <si>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</si>
  <si>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</si>
  <si>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</si>
  <si>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</si>
  <si>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</si>
  <si>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</si>
  <si>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</si>
  <si>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</si>
  <si>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</si>
  <si>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</si>
  <si>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</si>
  <si>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</si>
  <si>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</si>
  <si>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</si>
  <si>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</si>
  <si>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</si>
  <si>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</si>
  <si>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</si>
  <si>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</si>
  <si>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</si>
  <si>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</si>
  <si>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</si>
  <si>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</si>
  <si>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</si>
  <si>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</si>
  <si>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</si>
  <si>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</si>
  <si>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</si>
  <si>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</si>
  <si>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</si>
  <si>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</si>
  <si>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</si>
  <si>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</si>
  <si>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</si>
  <si>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</si>
  <si>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</si>
  <si>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</si>
  <si>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</si>
  <si>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1.6.5</t>
  </si>
  <si>
    <t>ზარალი კურსთაშორისი სხვაობებიდან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</si>
  <si>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</si>
  <si>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</si>
  <si>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</si>
  <si>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</si>
  <si>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</si>
  <si>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</si>
  <si>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</si>
  <si>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</si>
  <si>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</si>
  <si>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</si>
  <si>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</si>
  <si>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</si>
  <si>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</si>
  <si>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</si>
  <si>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</si>
  <si>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</si>
  <si>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</si>
  <si>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</si>
  <si>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</si>
  <si>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</si>
  <si>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</si>
  <si>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</si>
  <si>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</si>
  <si>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</si>
  <si>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</si>
  <si>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</si>
  <si>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</si>
  <si>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</si>
  <si>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</si>
  <si>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</si>
  <si>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</si>
  <si>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</si>
  <si>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</si>
  <si>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</si>
  <si>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</si>
  <si>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</si>
  <si>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</si>
  <si>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</si>
  <si>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</si>
  <si>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</si>
  <si>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</si>
  <si>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</si>
  <si>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</si>
  <si>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</si>
  <si>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</si>
  <si>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</si>
  <si>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</si>
  <si>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</si>
  <si>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</si>
  <si>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</si>
  <si>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</si>
  <si>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</si>
  <si>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</si>
  <si>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</si>
  <si>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</si>
  <si>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</si>
  <si>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</si>
  <si>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</si>
  <si>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</si>
  <si>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</si>
  <si>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</si>
  <si>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</si>
  <si>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</si>
  <si>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</si>
  <si>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</si>
  <si>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</si>
  <si>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</si>
  <si>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</si>
  <si>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</si>
  <si>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</si>
  <si>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</si>
  <si>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</si>
  <si>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</si>
  <si>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</si>
  <si>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</si>
  <si>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</si>
  <si>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</si>
  <si>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</si>
  <si>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</si>
  <si>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</si>
  <si>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</si>
  <si>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</si>
  <si>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</si>
  <si>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</si>
  <si>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</si>
  <si>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</si>
  <si>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</si>
  <si>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</si>
  <si>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</si>
  <si>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</si>
  <si>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</si>
  <si>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</si>
  <si>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</si>
  <si>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</si>
  <si>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</si>
  <si>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</si>
  <si>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</si>
  <si>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</si>
  <si>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</si>
  <si>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</si>
  <si>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</si>
  <si>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</si>
  <si>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</si>
  <si>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</si>
  <si>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</si>
  <si>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</si>
  <si>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</si>
  <si>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</si>
  <si>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</si>
  <si>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</si>
  <si>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</si>
  <si>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</si>
  <si>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</si>
  <si>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</si>
  <si>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</si>
  <si>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</si>
  <si>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</si>
  <si>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</si>
  <si>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</si>
  <si>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</si>
  <si>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</si>
  <si>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</si>
  <si>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</si>
  <si>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</si>
  <si>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</si>
  <si>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</si>
  <si>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</si>
  <si>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</si>
  <si>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</si>
  <si>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</si>
  <si>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</si>
  <si>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</si>
  <si>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</si>
  <si>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</si>
  <si>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</si>
  <si>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</si>
  <si>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</si>
  <si>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</si>
  <si>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</si>
  <si>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</si>
  <si>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</si>
  <si>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</si>
  <si>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</si>
  <si>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</si>
  <si>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</si>
  <si>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</si>
  <si>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</si>
  <si>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</si>
  <si>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</si>
  <si>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ფულადი შემოწირულობა</t>
  </si>
  <si>
    <t>01005005012</t>
  </si>
  <si>
    <t>01024035835</t>
  </si>
  <si>
    <t>01031005952</t>
  </si>
  <si>
    <t>სს  თიბისი  ბანკი</t>
  </si>
  <si>
    <t>არაფულადი შემოწირულობა</t>
  </si>
  <si>
    <t>პაატა</t>
  </si>
  <si>
    <t>ბურჭულაძე</t>
  </si>
  <si>
    <t>01010004060</t>
  </si>
  <si>
    <t>დირექტორი</t>
  </si>
  <si>
    <t>გიორგი</t>
  </si>
  <si>
    <t>დავით</t>
  </si>
  <si>
    <t>60002000568</t>
  </si>
  <si>
    <t>01017039570</t>
  </si>
  <si>
    <t>თეიმურაზ</t>
  </si>
  <si>
    <t>01019005951</t>
  </si>
  <si>
    <t>გვანცა</t>
  </si>
  <si>
    <t xml:space="preserve">იობიძე </t>
  </si>
  <si>
    <t>01401102358</t>
  </si>
  <si>
    <t>ოფისმენეჯერი</t>
  </si>
  <si>
    <t>დიანა</t>
  </si>
  <si>
    <t xml:space="preserve"> ხალვაში</t>
  </si>
  <si>
    <t>61004005940</t>
  </si>
  <si>
    <t>იურისტი</t>
  </si>
  <si>
    <t>რამაზ</t>
  </si>
  <si>
    <t xml:space="preserve"> ქარჩავა</t>
  </si>
  <si>
    <t>48001005360</t>
  </si>
  <si>
    <t>ოპერატორი</t>
  </si>
  <si>
    <t xml:space="preserve">ლელა </t>
  </si>
  <si>
    <t>კაპანაძე</t>
  </si>
  <si>
    <t>20001050467</t>
  </si>
  <si>
    <t>თელავის ოფისის დამლაგებელი</t>
  </si>
  <si>
    <t xml:space="preserve">ნათია </t>
  </si>
  <si>
    <t>ბათირაშვილი</t>
  </si>
  <si>
    <t>54001018197</t>
  </si>
  <si>
    <t>რუსთაველის ოფისის დამლაგებელი</t>
  </si>
  <si>
    <t xml:space="preserve">გურანდა </t>
  </si>
  <si>
    <t>კონცელიძე</t>
  </si>
  <si>
    <t>61008002267</t>
  </si>
  <si>
    <t>დაბა ქედის ორგ ხელმძღვანელი</t>
  </si>
  <si>
    <t>56001001467</t>
  </si>
  <si>
    <t>ალექსი</t>
  </si>
  <si>
    <t xml:space="preserve"> ქიბროწაშვილი</t>
  </si>
  <si>
    <t>08001009725</t>
  </si>
  <si>
    <t>ახმეტის ორგანიზაციის  ხელმძღვანელი</t>
  </si>
  <si>
    <t>ლია</t>
  </si>
  <si>
    <t xml:space="preserve"> ლომინაშვილი</t>
  </si>
  <si>
    <t>61003007351</t>
  </si>
  <si>
    <t>ბათუმის ოფისის დამლაგებელი</t>
  </si>
  <si>
    <t>სოფიკო</t>
  </si>
  <si>
    <t xml:space="preserve"> შარაბიძე</t>
  </si>
  <si>
    <t>35001105709</t>
  </si>
  <si>
    <t>აღმაშენებლის სოც მედიის სპეციალისტი</t>
  </si>
  <si>
    <t>გურჩიანი</t>
  </si>
  <si>
    <t>კახაბერ</t>
  </si>
  <si>
    <t xml:space="preserve"> ბერიძე</t>
  </si>
  <si>
    <t>47001006737</t>
  </si>
  <si>
    <t>ასპინძის ორგანიზაციის ხელმძღვანელი</t>
  </si>
  <si>
    <t xml:space="preserve">ირინე </t>
  </si>
  <si>
    <t>ტურაშვილი</t>
  </si>
  <si>
    <t>45001005126</t>
  </si>
  <si>
    <t>ყვარელის ოფისი ხელმძღვანელი</t>
  </si>
  <si>
    <t xml:space="preserve">დავით </t>
  </si>
  <si>
    <t xml:space="preserve">ანიკო </t>
  </si>
  <si>
    <t>ნჯაფარიძე</t>
  </si>
  <si>
    <t>30001001557</t>
  </si>
  <si>
    <t>მესტიის ორგან დამლაებელი</t>
  </si>
  <si>
    <t xml:space="preserve"> იოსები</t>
  </si>
  <si>
    <t xml:space="preserve">გიორგი </t>
  </si>
  <si>
    <t>01024047554</t>
  </si>
  <si>
    <t>ნოდარ</t>
  </si>
  <si>
    <t xml:space="preserve"> ხაჩიძე</t>
  </si>
  <si>
    <t>25001004239</t>
  </si>
  <si>
    <t>ლაგოდეხის ხელმძღვანელი</t>
  </si>
  <si>
    <t xml:space="preserve">ცირა </t>
  </si>
  <si>
    <t>დვალიშვილი</t>
  </si>
  <si>
    <t>26001035433</t>
  </si>
  <si>
    <t>ლანჩხუთის ოფისის დამლაგებელი</t>
  </si>
  <si>
    <t>ვარდიკო</t>
  </si>
  <si>
    <t xml:space="preserve"> ორბეთიშვილი</t>
  </si>
  <si>
    <t>08001018966</t>
  </si>
  <si>
    <t>ახმეტის ოფისმენეჯერი</t>
  </si>
  <si>
    <t>ვიოლეტა</t>
  </si>
  <si>
    <t xml:space="preserve"> უგულავა</t>
  </si>
  <si>
    <t>49001003885</t>
  </si>
  <si>
    <t>ამბროლაურის დამლაგებელი</t>
  </si>
  <si>
    <t>გორის ხელმძღვანელი</t>
  </si>
  <si>
    <t>ემზარი</t>
  </si>
  <si>
    <t xml:space="preserve">გორგილაძე </t>
  </si>
  <si>
    <t>36001006032</t>
  </si>
  <si>
    <t>საგარეჯოს ხელმძღვანელი</t>
  </si>
  <si>
    <t>ბეჟანიშვილი</t>
  </si>
  <si>
    <t>01027017686</t>
  </si>
  <si>
    <t>დედოფლისწყაროს ხელმძღვანელი</t>
  </si>
  <si>
    <t xml:space="preserve">ხაზიური </t>
  </si>
  <si>
    <t>13001001184</t>
  </si>
  <si>
    <t>გურჯაანის ხელმძღვანელი</t>
  </si>
  <si>
    <t xml:space="preserve"> დიტო</t>
  </si>
  <si>
    <t>კვირკველია</t>
  </si>
  <si>
    <t>01024004627</t>
  </si>
  <si>
    <t>ლანჩხუთის ხელმძღვანელი</t>
  </si>
  <si>
    <t xml:space="preserve"> ნანი</t>
  </si>
  <si>
    <t>სკანაძე</t>
  </si>
  <si>
    <t>57001009663</t>
  </si>
  <si>
    <t>ხაშურის დამლაგებელი</t>
  </si>
  <si>
    <t xml:space="preserve">კონსტანტონე </t>
  </si>
  <si>
    <t>ლობჟანიძე</t>
  </si>
  <si>
    <t>01024035767</t>
  </si>
  <si>
    <t>საბურთალოს ქარმომადგენელი</t>
  </si>
  <si>
    <t xml:space="preserve">აკაკი </t>
  </si>
  <si>
    <t>კვინტლაძე</t>
  </si>
  <si>
    <t>01030050081</t>
  </si>
  <si>
    <t>ჩუღურეთის წარმომადგენელი</t>
  </si>
  <si>
    <t>ცოტნე</t>
  </si>
  <si>
    <t xml:space="preserve"> გლოველი</t>
  </si>
  <si>
    <t>01019053551</t>
  </si>
  <si>
    <t>ნაძალადევის წარმომადგენელი</t>
  </si>
  <si>
    <t>მახათაძე</t>
  </si>
  <si>
    <t>დიდბე 1 ის წარმომადგენელი</t>
  </si>
  <si>
    <t xml:space="preserve">ზურაბ </t>
  </si>
  <si>
    <t>პინაიშვილი</t>
  </si>
  <si>
    <t>01012015300</t>
  </si>
  <si>
    <t>ვაზისუბნის წარმომადგენელი</t>
  </si>
  <si>
    <t>ლევან</t>
  </si>
  <si>
    <t xml:space="preserve"> ნუცუბიძე</t>
  </si>
  <si>
    <t>01024011331</t>
  </si>
  <si>
    <t>მთაწმინდის წარმომადგენელი</t>
  </si>
  <si>
    <t xml:space="preserve">ნუგზარ </t>
  </si>
  <si>
    <t>ღვალაძე</t>
  </si>
  <si>
    <t>01006005591</t>
  </si>
  <si>
    <t>დიღმის წარმომადგენელი</t>
  </si>
  <si>
    <t xml:space="preserve">გურამ </t>
  </si>
  <si>
    <t>62007011131</t>
  </si>
  <si>
    <t>გლდანი 3 ის წარმომადგენელი</t>
  </si>
  <si>
    <t>კიკვაძე</t>
  </si>
  <si>
    <t>01021003548</t>
  </si>
  <si>
    <t xml:space="preserve">გრიგოლ </t>
  </si>
  <si>
    <t>ლაბარტყავა</t>
  </si>
  <si>
    <t>62007014261</t>
  </si>
  <si>
    <t xml:space="preserve">ირაკლი </t>
  </si>
  <si>
    <t>მერაბიშვილი</t>
  </si>
  <si>
    <t>01002006376</t>
  </si>
  <si>
    <t>გლდანი2 ის წარმომადგენელი</t>
  </si>
  <si>
    <t>პეტრიაშვილი</t>
  </si>
  <si>
    <t>01019061763</t>
  </si>
  <si>
    <t xml:space="preserve">თეიმურაზ </t>
  </si>
  <si>
    <t>გაგუა</t>
  </si>
  <si>
    <t>01001021454</t>
  </si>
  <si>
    <t>გლდანი 1 ის წარმომადგენელი</t>
  </si>
  <si>
    <t>ეგრისელაშვილი</t>
  </si>
  <si>
    <t>01022008261</t>
  </si>
  <si>
    <t>თემქის 1 წარმომადგენელი</t>
  </si>
  <si>
    <t xml:space="preserve">ზაზა </t>
  </si>
  <si>
    <t>რევიშვილი</t>
  </si>
  <si>
    <t>01026011099</t>
  </si>
  <si>
    <t>ვაკე 1 ის წარმომდგენელი</t>
  </si>
  <si>
    <t xml:space="preserve">მაია </t>
  </si>
  <si>
    <t>ტაბიძე</t>
  </si>
  <si>
    <t>საბურთალოს წარმომადგენელი</t>
  </si>
  <si>
    <t xml:space="preserve">ნანა </t>
  </si>
  <si>
    <t>ცინდელიანი</t>
  </si>
  <si>
    <t>ვაკის წარმომდგენელი</t>
  </si>
  <si>
    <t xml:space="preserve">რევაზ </t>
  </si>
  <si>
    <t>სახვაძე</t>
  </si>
  <si>
    <t>ჩუღურეთის  წარმომადგენელი</t>
  </si>
  <si>
    <t xml:space="preserve">თამაზ </t>
  </si>
  <si>
    <t>ხიზანიშვილი</t>
  </si>
  <si>
    <t>01030000656</t>
  </si>
  <si>
    <t xml:space="preserve">სოფიო </t>
  </si>
  <si>
    <t>ბაღდავიძე</t>
  </si>
  <si>
    <t>01008028660</t>
  </si>
  <si>
    <t>დიდუბის წარმომადგენელი</t>
  </si>
  <si>
    <t xml:space="preserve">ვახტანგ </t>
  </si>
  <si>
    <t>01007007180</t>
  </si>
  <si>
    <t>დიდუბე 2 ის წარმომადგენელი</t>
  </si>
  <si>
    <t>ჯაში</t>
  </si>
  <si>
    <t>01010005074</t>
  </si>
  <si>
    <t>საბურთალოს 3 ის წარმომადგენელი</t>
  </si>
  <si>
    <t xml:space="preserve">თამარ </t>
  </si>
  <si>
    <t>ჯიშკარიანი</t>
  </si>
  <si>
    <t>01023008456</t>
  </si>
  <si>
    <t>სანზონსი წარმომადგენელი</t>
  </si>
  <si>
    <t xml:space="preserve">კახაბერ </t>
  </si>
  <si>
    <t>ქურციკიძე</t>
  </si>
  <si>
    <t>01022004229</t>
  </si>
  <si>
    <t>სანზონის წარმომადგენელი</t>
  </si>
  <si>
    <t>სტეფანაშვილი</t>
  </si>
  <si>
    <t>01015015305</t>
  </si>
  <si>
    <t>კრწანისის წარმომადგენელი</t>
  </si>
  <si>
    <t xml:space="preserve">სალომე </t>
  </si>
  <si>
    <t>მეტონიძე</t>
  </si>
  <si>
    <t>01017053484</t>
  </si>
  <si>
    <t>საბურთალო 2 ის წარმომადგენელი</t>
  </si>
  <si>
    <t>გიორგაძე</t>
  </si>
  <si>
    <t>01015005420</t>
  </si>
  <si>
    <t>არევაძე</t>
  </si>
  <si>
    <t>01026007215</t>
  </si>
  <si>
    <t>საბურთალოს 1 ის წარმომადგენელი</t>
  </si>
  <si>
    <t xml:space="preserve"> შერვაშიძე</t>
  </si>
  <si>
    <t>01017016807</t>
  </si>
  <si>
    <t>ბეზარაშვილი</t>
  </si>
  <si>
    <t>01010008286</t>
  </si>
  <si>
    <t>ვაკის წარმომადგენელი</t>
  </si>
  <si>
    <t>თოფურიძე</t>
  </si>
  <si>
    <t>61001022146</t>
  </si>
  <si>
    <t>ბათუმის საორგანიზაციო</t>
  </si>
  <si>
    <t>01007005566</t>
  </si>
  <si>
    <t>ევა</t>
  </si>
  <si>
    <t xml:space="preserve"> გიგილაშვილი</t>
  </si>
  <si>
    <t>43001014580</t>
  </si>
  <si>
    <t>ქარელის დამლაგებელი</t>
  </si>
  <si>
    <t xml:space="preserve">პაატა </t>
  </si>
  <si>
    <t>ბედიანაშვილი</t>
  </si>
  <si>
    <t>59001006498</t>
  </si>
  <si>
    <t>ოდიშვილი</t>
  </si>
  <si>
    <t>44001001688</t>
  </si>
  <si>
    <t>ყაზბეგის აღმასრულებელი</t>
  </si>
  <si>
    <t>მარინე</t>
  </si>
  <si>
    <t xml:space="preserve"> მარჯანიძე</t>
  </si>
  <si>
    <t>43001002377</t>
  </si>
  <si>
    <t>ქარელის ოფისმენეჯერი</t>
  </si>
  <si>
    <t xml:space="preserve">მედეა </t>
  </si>
  <si>
    <t>აბაშიძე</t>
  </si>
  <si>
    <t>59001008059</t>
  </si>
  <si>
    <t>გორის აღმასრულებელი</t>
  </si>
  <si>
    <t>გივი</t>
  </si>
  <si>
    <t xml:space="preserve"> სუჯაშვილი</t>
  </si>
  <si>
    <t>44001000032</t>
  </si>
  <si>
    <t>ყაზბეგის ოფისმენეჯერი</t>
  </si>
  <si>
    <t xml:space="preserve">სანდრო </t>
  </si>
  <si>
    <t>კვირჭიშვილი</t>
  </si>
  <si>
    <t>44001001537</t>
  </si>
  <si>
    <t>ყაბეგის ხელმძღვანელი</t>
  </si>
  <si>
    <t xml:space="preserve">ზინაიდა </t>
  </si>
  <si>
    <t>ცერცვაძე</t>
  </si>
  <si>
    <t>59001105861</t>
  </si>
  <si>
    <t>გორის ოფისმენეჯერი</t>
  </si>
  <si>
    <t xml:space="preserve">გვანცა </t>
  </si>
  <si>
    <t>საბალაშვილი</t>
  </si>
  <si>
    <t>59001122255</t>
  </si>
  <si>
    <t>გორის დამლაგებელი</t>
  </si>
  <si>
    <t xml:space="preserve">მთვარისა </t>
  </si>
  <si>
    <t>ინაკავაძე</t>
  </si>
  <si>
    <t>59301129669</t>
  </si>
  <si>
    <t>თეთრუაშვილი</t>
  </si>
  <si>
    <t>59001074959</t>
  </si>
  <si>
    <t xml:space="preserve">ცისმარი </t>
  </si>
  <si>
    <t>მჭედლიშვილი</t>
  </si>
  <si>
    <t>59701136939</t>
  </si>
  <si>
    <t>გორის ოფისის დამლაგებელი</t>
  </si>
  <si>
    <t xml:space="preserve"> ნარიმანიშვილი</t>
  </si>
  <si>
    <t>03001000465</t>
  </si>
  <si>
    <t>ადიგენის ოფისის ხელმძღვანელი</t>
  </si>
  <si>
    <t>ანი</t>
  </si>
  <si>
    <t xml:space="preserve"> ბალხამიშვილი</t>
  </si>
  <si>
    <t>24001046278</t>
  </si>
  <si>
    <t>კასპის მენეჯერი</t>
  </si>
  <si>
    <t xml:space="preserve">ნინო </t>
  </si>
  <si>
    <t>გოშაძე</t>
  </si>
  <si>
    <t>10001005401</t>
  </si>
  <si>
    <t>ბოლნისის ოფისმენეჯერი</t>
  </si>
  <si>
    <t xml:space="preserve">თინათინ </t>
  </si>
  <si>
    <t>45001004226</t>
  </si>
  <si>
    <t>ყვარელის ოფისმენეჯერი</t>
  </si>
  <si>
    <t xml:space="preserve">ზოია </t>
  </si>
  <si>
    <t>მუმლაური</t>
  </si>
  <si>
    <t>27001038374</t>
  </si>
  <si>
    <t>კასპის დამლაგებელი</t>
  </si>
  <si>
    <t xml:space="preserve">ხელმძღვანელი                                                  ბუღალტერი (ან საამისოდ უფლებამოსილი </t>
  </si>
  <si>
    <t>ნაროუშვილი</t>
  </si>
  <si>
    <t>ექსპერტი ევროპული თანამშრომლობის ახალაგზრდულ საკითხებში</t>
  </si>
  <si>
    <t>დიმიტრი</t>
  </si>
  <si>
    <t>ბლუაშვილი</t>
  </si>
  <si>
    <t>01017042400</t>
  </si>
  <si>
    <t>მელაშვილი</t>
  </si>
  <si>
    <t>01005029974</t>
  </si>
  <si>
    <t>თბილისი აღმაშენებლს 150</t>
  </si>
  <si>
    <t>ოფისი</t>
  </si>
  <si>
    <t>8თვე</t>
  </si>
  <si>
    <t>შპს რეალ ინვესტი</t>
  </si>
  <si>
    <t>7თვე</t>
  </si>
  <si>
    <t>თბილისი აღმაშენებლის 150</t>
  </si>
  <si>
    <t>7 თვე</t>
  </si>
  <si>
    <t>თბილისი ნადარეიშვილის 3</t>
  </si>
  <si>
    <t>შპს ბურჯი</t>
  </si>
  <si>
    <t>ინვენტარი</t>
  </si>
  <si>
    <t>ავეჯი/ტექნიკა</t>
  </si>
  <si>
    <t>პაატა ბურჭულაძე - საქართველოს განვითარების ფონდი</t>
  </si>
  <si>
    <t>ტექნიკა</t>
  </si>
  <si>
    <t>ყავის აპარატი</t>
  </si>
  <si>
    <t>შპს ახალი ყავის კომპანია</t>
  </si>
  <si>
    <t>თიბისი</t>
  </si>
  <si>
    <t>GEL</t>
  </si>
  <si>
    <t>USD</t>
  </si>
  <si>
    <t>ბილბორდის იჯარა</t>
  </si>
  <si>
    <t>ბილბორდი</t>
  </si>
  <si>
    <t>01001011476</t>
  </si>
  <si>
    <t xml:space="preserve">  თეა სალუქაშვილი</t>
  </si>
  <si>
    <t>1.2.15.3</t>
  </si>
  <si>
    <t>1.2.15.4</t>
  </si>
  <si>
    <t>1.2.15.5</t>
  </si>
  <si>
    <t>1.2.15.6</t>
  </si>
  <si>
    <t>1.2.15.7</t>
  </si>
  <si>
    <t>ა(ა)იპ. "პლატფორმა ახალი პოლიტიკური მოძრაობა-სახელმწიფო ხალხისთვის"</t>
  </si>
  <si>
    <t>მირიან</t>
  </si>
  <si>
    <t>01023003699</t>
  </si>
  <si>
    <t>ლაშა ლობჯანიძე</t>
  </si>
  <si>
    <t>01024075734</t>
  </si>
  <si>
    <t>GE14TB7426945063600025</t>
  </si>
  <si>
    <t>მსუბუქი</t>
  </si>
  <si>
    <t>ტოიოტა</t>
  </si>
  <si>
    <t>პრადო</t>
  </si>
  <si>
    <t>შპს ავტორენტ</t>
  </si>
  <si>
    <t>მაღალ გამავლობის</t>
  </si>
  <si>
    <t>GGJ685</t>
  </si>
  <si>
    <t>მერსედეს</t>
  </si>
  <si>
    <t>ეს კლასს</t>
  </si>
  <si>
    <t>GG354NN</t>
  </si>
  <si>
    <t>გიგიტაშვილი</t>
  </si>
  <si>
    <t xml:space="preserve">სვეტლანა </t>
  </si>
  <si>
    <t>ლონდა</t>
  </si>
  <si>
    <t>მარიამ</t>
  </si>
  <si>
    <t>აბრამიშვილი</t>
  </si>
  <si>
    <t>ელენე</t>
  </si>
  <si>
    <t xml:space="preserve">მიხეილ </t>
  </si>
  <si>
    <t>მონიავა</t>
  </si>
  <si>
    <t>სალომე</t>
  </si>
  <si>
    <t>მინაძე</t>
  </si>
  <si>
    <t>საკონსულტაციო მომსახურება</t>
  </si>
  <si>
    <t>ქეთევან</t>
  </si>
  <si>
    <t>37001047416</t>
  </si>
  <si>
    <t>მანანა</t>
  </si>
  <si>
    <t>61004059251</t>
  </si>
  <si>
    <t>56001021751</t>
  </si>
  <si>
    <t>01027075405</t>
  </si>
  <si>
    <t>54001051761</t>
  </si>
  <si>
    <t>შპს ემ ეს ჯგუფი</t>
  </si>
  <si>
    <t>18.05.2016</t>
  </si>
  <si>
    <t>სამონტაჟო ,საკანცელარიო ,პროდუქცია და მომსახურება ყრილობების და შეხვედრებისთვის</t>
  </si>
  <si>
    <t>27.05.2016</t>
  </si>
  <si>
    <t>სატრანსპორტო მომსახურება</t>
  </si>
  <si>
    <t>18.05.2016  01.06.2016  22.06.2016</t>
  </si>
  <si>
    <t>სს რეალ ინვესტი</t>
  </si>
  <si>
    <t>ოფისის იჯარა</t>
  </si>
  <si>
    <t>შპს ემეი კონსალტინგი</t>
  </si>
  <si>
    <t>19.05.2016</t>
  </si>
  <si>
    <t>შპს ედელვაისი</t>
  </si>
  <si>
    <t>საქართველოს განვითარების ფონდი</t>
  </si>
  <si>
    <t>შპს პლანეტა</t>
  </si>
  <si>
    <t>საკანცელარიო საქონელი</t>
  </si>
  <si>
    <t>29.06.2016</t>
  </si>
  <si>
    <t>27.06.2016</t>
  </si>
  <si>
    <t>სასტუმრო კოლხიდა</t>
  </si>
  <si>
    <t>სასტუმროს მომსახურება</t>
  </si>
  <si>
    <t>შპს კრეატორი</t>
  </si>
  <si>
    <t>01.06.2016</t>
  </si>
  <si>
    <t>შპს თრეველ სერვისი</t>
  </si>
  <si>
    <t>27.07.2016</t>
  </si>
  <si>
    <t>შპს ტექნო ბუმი</t>
  </si>
  <si>
    <t>24.06.2016</t>
  </si>
  <si>
    <t>08.06.2016</t>
  </si>
  <si>
    <t>შპს კონექტი</t>
  </si>
  <si>
    <t>22.07.2016</t>
  </si>
  <si>
    <t>19.07.2016</t>
  </si>
  <si>
    <t>მოსახლეობასთან წინასაარჩევნო შეხვედრების უზრუნველყოფა აპარატურით და სხვა მომსახურებით</t>
  </si>
  <si>
    <t>05.07.2016</t>
  </si>
  <si>
    <t>შპს თეგეტა მოტორსი</t>
  </si>
  <si>
    <t>ლაურინეს ფილიპავიციუს</t>
  </si>
  <si>
    <t>გიორგი რუხაძე</t>
  </si>
  <si>
    <t>ავიაბილეთების ღირებულება</t>
  </si>
  <si>
    <t>მოქალაქეთა პოლიტიკური გაერთანება სახელმწიფო ხალხისთვის</t>
  </si>
  <si>
    <t>59001001611</t>
  </si>
  <si>
    <t>01026001349</t>
  </si>
  <si>
    <t>01011087975</t>
  </si>
  <si>
    <t>20001005675</t>
  </si>
  <si>
    <t>59001024467</t>
  </si>
  <si>
    <t>59001017683</t>
  </si>
  <si>
    <t>01031004369</t>
  </si>
  <si>
    <t>59001003376</t>
  </si>
  <si>
    <t>59001002914</t>
  </si>
  <si>
    <t>59001048128</t>
  </si>
  <si>
    <t>59001018679</t>
  </si>
  <si>
    <t>59001019372</t>
  </si>
  <si>
    <t>35001031494</t>
  </si>
  <si>
    <t>59001013125</t>
  </si>
  <si>
    <t>59001034657</t>
  </si>
  <si>
    <t>59001009684</t>
  </si>
  <si>
    <t>59001034143</t>
  </si>
  <si>
    <t>59001025446</t>
  </si>
  <si>
    <t>GE44TB4307145064322343</t>
  </si>
  <si>
    <t>GE70TB7384636010100021</t>
  </si>
  <si>
    <t>GE81TB7572736010100021</t>
  </si>
  <si>
    <t>GE98TB7350745061100014</t>
  </si>
  <si>
    <t>GE79TB1100000300179533</t>
  </si>
  <si>
    <t>GE62TB7220045061100019</t>
  </si>
  <si>
    <t>GE04TB7936436010300017</t>
  </si>
  <si>
    <t>GE09TB1182845063622484</t>
  </si>
  <si>
    <t>GE63TB7187836010300010</t>
  </si>
  <si>
    <t>GE94TB7734836010300038</t>
  </si>
  <si>
    <t>GE39TB7953645061100031</t>
  </si>
  <si>
    <t>GE66TB7222345061100026</t>
  </si>
  <si>
    <t>GE37TB7387036010100010</t>
  </si>
  <si>
    <t>GE23TB7271045061100014</t>
  </si>
  <si>
    <t>GE16TB7195845061100020</t>
  </si>
  <si>
    <t>GE22TB7393345061100028</t>
  </si>
  <si>
    <t>GE17TB4335045063622452</t>
  </si>
  <si>
    <t>GE43TB7138536010100008</t>
  </si>
  <si>
    <t>GE85TB7061136010100115</t>
  </si>
  <si>
    <t>GE78TB7206345061100028</t>
  </si>
  <si>
    <t>ზურაბ წკრიალაშვილი</t>
  </si>
  <si>
    <t>გიორგი თურქია</t>
  </si>
  <si>
    <t>გიორგი შოშიაშვილი</t>
  </si>
  <si>
    <t>ზურაბი ნაცარაშვილი</t>
  </si>
  <si>
    <t xml:space="preserve">შოთა წკრიალაშვილი </t>
  </si>
  <si>
    <t>გიორგი ბერიანიძე,</t>
  </si>
  <si>
    <t>ზურაბ თეთრუაშვილი</t>
  </si>
  <si>
    <t>თორნიკე მჭედლიძე</t>
  </si>
  <si>
    <t>კახაბერ ხაჩიშვილი</t>
  </si>
  <si>
    <t>ალექსი მიხანაშვილი</t>
  </si>
  <si>
    <t>გიორგი ლომოური</t>
  </si>
  <si>
    <t>პაატა გამგებელი</t>
  </si>
  <si>
    <t>მიხეილ კვაღინიძე</t>
  </si>
  <si>
    <t>ალექსანდრე ახვლედიანი</t>
  </si>
  <si>
    <t>მედეა აბაშიძე</t>
  </si>
  <si>
    <t>გიორგი ქართველიშვილი</t>
  </si>
  <si>
    <t>დავით მეზვრიშვილი</t>
  </si>
  <si>
    <t>ი/მ ნუგზარ წკრიალაშვილი</t>
  </si>
  <si>
    <t>გივი დუდაშვილი</t>
  </si>
  <si>
    <t>ილია მუზაშვილი</t>
  </si>
  <si>
    <t>ბესიკ თოდუა</t>
  </si>
  <si>
    <t>ოფისის საიჯარო ქირა</t>
  </si>
  <si>
    <t>საიტზე ბანერის განთავსება</t>
  </si>
  <si>
    <t>სანოტარო მოქმედება</t>
  </si>
  <si>
    <t>ედუარდ კიკნაძე</t>
  </si>
  <si>
    <t>47001038610</t>
  </si>
  <si>
    <t>თეიმურაზ ნარიმანიშვილი</t>
  </si>
  <si>
    <t>კახაბერ ბერიძე</t>
  </si>
  <si>
    <t>რაულ ფატლაძე</t>
  </si>
  <si>
    <t>61001001130</t>
  </si>
  <si>
    <t>GE64TB7417136080100009</t>
  </si>
  <si>
    <t>GE06TB7417136180100002</t>
  </si>
  <si>
    <t>GE76TB7417136180100003</t>
  </si>
  <si>
    <t>EUR</t>
  </si>
  <si>
    <t>თბილისი რუსთაველის 24</t>
  </si>
  <si>
    <t>01008001307</t>
  </si>
  <si>
    <t>გამყრელიძე</t>
  </si>
  <si>
    <t>ქუთაისი ,თ.მეფის 21</t>
  </si>
  <si>
    <t>60001001049</t>
  </si>
  <si>
    <t>რუსუდან</t>
  </si>
  <si>
    <t xml:space="preserve">ფოთი დ . აღმაშენებლის </t>
  </si>
  <si>
    <t>42001003756</t>
  </si>
  <si>
    <t>მილორავა</t>
  </si>
  <si>
    <t>რუსთავი მეგობრობის 22</t>
  </si>
  <si>
    <t>35001010859</t>
  </si>
  <si>
    <t>ფიქრია</t>
  </si>
  <si>
    <t>ავალიანი</t>
  </si>
  <si>
    <t>35001067646</t>
  </si>
  <si>
    <t>ჩანქსელიანი</t>
  </si>
  <si>
    <t>ახმეტა რუსთაველის 60</t>
  </si>
  <si>
    <t>08001025021</t>
  </si>
  <si>
    <t>იდიძე</t>
  </si>
  <si>
    <t>ახალციხე რუსთაველის 69</t>
  </si>
  <si>
    <t>47001029377</t>
  </si>
  <si>
    <t>გარიკ</t>
  </si>
  <si>
    <t>მუადიანი</t>
  </si>
  <si>
    <t>თელავი სააკაძის მოედანი  2</t>
  </si>
  <si>
    <t>20001006939</t>
  </si>
  <si>
    <t>სიმონიშვილი</t>
  </si>
  <si>
    <t>მარნეული  რუსთაველის 21</t>
  </si>
  <si>
    <t>25001021712</t>
  </si>
  <si>
    <t>ანარ</t>
  </si>
  <si>
    <t xml:space="preserve"> ნურმამედოვი</t>
  </si>
  <si>
    <t>ოზურგეთი გურიის 8</t>
  </si>
  <si>
    <t>33001004331</t>
  </si>
  <si>
    <t>ბერიშვილი</t>
  </si>
  <si>
    <t>ბათუმი მემედ აბაშიძის 43</t>
  </si>
  <si>
    <t>01009011236</t>
  </si>
  <si>
    <t>მიხეილ</t>
  </si>
  <si>
    <t>აფაქიძე</t>
  </si>
  <si>
    <t>ტყიბული კოსტავას 2 ბ ნა 14</t>
  </si>
  <si>
    <t>41001006809</t>
  </si>
  <si>
    <t>ირმა</t>
  </si>
  <si>
    <t>ჯიშიაშვილი</t>
  </si>
  <si>
    <t>ბაღდადი წერეთლის ქ 6</t>
  </si>
  <si>
    <t>09001000474</t>
  </si>
  <si>
    <t>ლალი</t>
  </si>
  <si>
    <t>ქოჩიაშვილი</t>
  </si>
  <si>
    <t>გორი წერეთლის 29</t>
  </si>
  <si>
    <t>59001101395</t>
  </si>
  <si>
    <t>ია</t>
  </si>
  <si>
    <t xml:space="preserve"> ლომოური</t>
  </si>
  <si>
    <t>ხაშური ლესელიძის 10</t>
  </si>
  <si>
    <t>57001021002</t>
  </si>
  <si>
    <t>ზუგდიდი კიკალიშვილის 3</t>
  </si>
  <si>
    <t>19001003131</t>
  </si>
  <si>
    <t>მურმან</t>
  </si>
  <si>
    <t>მირცხულავა</t>
  </si>
  <si>
    <t>მცხეთა აღმაშენებლის 13</t>
  </si>
  <si>
    <t>შპს ბი ემ პი მენეჯმენტ</t>
  </si>
  <si>
    <t>ჭიათურა ნინოშვილის 5</t>
  </si>
  <si>
    <t>შპს იმედი 2011</t>
  </si>
  <si>
    <t>საჩხერე დურმიშიძის 4</t>
  </si>
  <si>
    <t>38001006136</t>
  </si>
  <si>
    <t>ხათუნა</t>
  </si>
  <si>
    <t>ზაბახიძე</t>
  </si>
  <si>
    <t>ლანჩხუთი ჟორდანიას 107</t>
  </si>
  <si>
    <t>26001005414</t>
  </si>
  <si>
    <t>ალექსანდრე</t>
  </si>
  <si>
    <t>იმნაიშვილი</t>
  </si>
  <si>
    <t>აბაშა თავისუფლების 79</t>
  </si>
  <si>
    <t>02001019883</t>
  </si>
  <si>
    <t>გულისა</t>
  </si>
  <si>
    <t>ჩოჩია</t>
  </si>
  <si>
    <t>ხარაგაული  სოლომონ მეფის 17</t>
  </si>
  <si>
    <t>შპს უღელტეხილი</t>
  </si>
  <si>
    <t>თერჯოლა რუსთაველის 78</t>
  </si>
  <si>
    <t>შპს  ,,განთიადი"</t>
  </si>
  <si>
    <t>ხონი თავისუფლების მოედანი 14</t>
  </si>
  <si>
    <t>55001007224</t>
  </si>
  <si>
    <t>ქუთათელაძე</t>
  </si>
  <si>
    <t>გურჯაანი გურამიშვილის შესახვევი 7</t>
  </si>
  <si>
    <t>13001012641</t>
  </si>
  <si>
    <t>მაია</t>
  </si>
  <si>
    <t>უტიაშვილი</t>
  </si>
  <si>
    <t>გარდაბანი აღმაშენებლის ქ</t>
  </si>
  <si>
    <t>შპს მერვე</t>
  </si>
  <si>
    <t>დუშეთი სტალინის 88</t>
  </si>
  <si>
    <t>16001002644</t>
  </si>
  <si>
    <t xml:space="preserve">სონიკო </t>
  </si>
  <si>
    <t>ისაშვილი</t>
  </si>
  <si>
    <t xml:space="preserve">წნორი თავისუფლების ქ N 64 </t>
  </si>
  <si>
    <t>40001016967</t>
  </si>
  <si>
    <t>ნინო</t>
  </si>
  <si>
    <t>ბოქოლიშვილი</t>
  </si>
  <si>
    <t xml:space="preserve">ცაგერი კოსტავას ქ N 20 </t>
  </si>
  <si>
    <t>49001000377</t>
  </si>
  <si>
    <t>ნატო</t>
  </si>
  <si>
    <t>სილაგაძე</t>
  </si>
  <si>
    <t xml:space="preserve">ამბროლაური კოსტავას ქუჩა N 1 </t>
  </si>
  <si>
    <t>04001002669</t>
  </si>
  <si>
    <t>ციცინო</t>
  </si>
  <si>
    <t>ნაფარიძე</t>
  </si>
  <si>
    <t xml:space="preserve">ონი აღმაშენებლის ქუჩა N 34 </t>
  </si>
  <si>
    <t>34001000672</t>
  </si>
  <si>
    <t>ტარიელ</t>
  </si>
  <si>
    <t>მეტრეველი</t>
  </si>
  <si>
    <t xml:space="preserve">წყალტუბო რუსთაველის ქუჩა N 6 </t>
  </si>
  <si>
    <t>წყალტუბროფკურორტი</t>
  </si>
  <si>
    <t xml:space="preserve">ვანი ლენინის ქუჩა N 55 </t>
  </si>
  <si>
    <t>17001002846</t>
  </si>
  <si>
    <t>ლერი</t>
  </si>
  <si>
    <t>ტყეშელაშვილი</t>
  </si>
  <si>
    <t xml:space="preserve">სამტრედია ძმები ნინოების ქუჩა N 11 </t>
  </si>
  <si>
    <t>37001000648</t>
  </si>
  <si>
    <t>დოლიძე</t>
  </si>
  <si>
    <t xml:space="preserve">მესტია დაბა მესტია ქუჩა N 50 </t>
  </si>
  <si>
    <t>01008019461</t>
  </si>
  <si>
    <t>მარიკა</t>
  </si>
  <si>
    <t xml:space="preserve"> ჯაფარიძე</t>
  </si>
  <si>
    <t xml:space="preserve">სენაკი კოსტავას ქუჩა N 40 </t>
  </si>
  <si>
    <t>39001010767</t>
  </si>
  <si>
    <t>ფაღავა</t>
  </si>
  <si>
    <t xml:space="preserve">ხობი სტალინის 1 </t>
  </si>
  <si>
    <t>58001005478</t>
  </si>
  <si>
    <t>გოგია</t>
  </si>
  <si>
    <t xml:space="preserve">წალენჯიხა გამსახურდიას ქ 9 </t>
  </si>
  <si>
    <t>51001007197</t>
  </si>
  <si>
    <t xml:space="preserve">ლიმონი </t>
  </si>
  <si>
    <t>ზარანდია</t>
  </si>
  <si>
    <t>ჩოხატაური წერეთლის 3</t>
  </si>
  <si>
    <t>46001004676</t>
  </si>
  <si>
    <t>ზურაბი</t>
  </si>
  <si>
    <t>კუტუბიძე</t>
  </si>
  <si>
    <t xml:space="preserve">ჩხოროწყუ შენგელიას N 2 </t>
  </si>
  <si>
    <t>48001002277</t>
  </si>
  <si>
    <t>ბესიკი</t>
  </si>
  <si>
    <t>მამფორია</t>
  </si>
  <si>
    <t xml:space="preserve">ბოლნისი ორბელიანის ქუჩა N 105 </t>
  </si>
  <si>
    <t>10001042444</t>
  </si>
  <si>
    <t>ზოია</t>
  </si>
  <si>
    <t>საბანიძე</t>
  </si>
  <si>
    <t xml:space="preserve">ხულო მემედ აბაშძის 21 </t>
  </si>
  <si>
    <t>61009007673</t>
  </si>
  <si>
    <t>შორენა</t>
  </si>
  <si>
    <t>დეკანაძე</t>
  </si>
  <si>
    <t>ხელვაჩაური</t>
  </si>
  <si>
    <t>248385787</t>
  </si>
  <si>
    <t>შპს,,ხორო</t>
  </si>
  <si>
    <t xml:space="preserve">საგარეჯო სტალინის ქუჩა N 55 </t>
  </si>
  <si>
    <t>36001020527</t>
  </si>
  <si>
    <t xml:space="preserve">თამაზი </t>
  </si>
  <si>
    <t>კევლიშვილი</t>
  </si>
  <si>
    <t xml:space="preserve">შუახევი რუსთაველის 27 </t>
  </si>
  <si>
    <t>სპს ოთარ სურმანიძე და კომპანია</t>
  </si>
  <si>
    <t xml:space="preserve">ზესტაფონი აღმაშენებლის ქუჩა N 29 </t>
  </si>
  <si>
    <t>შპს ალიონი</t>
  </si>
  <si>
    <t xml:space="preserve">ლაგოდეხი ქიზიყის ქუჩა 27 </t>
  </si>
  <si>
    <t>25001000955</t>
  </si>
  <si>
    <t>ოთარ</t>
  </si>
  <si>
    <t>ჭუჭულაშვილი</t>
  </si>
  <si>
    <t xml:space="preserve">ყვარელი ჭავჭავაძის ქუჩა N 180 </t>
  </si>
  <si>
    <t>45001013925</t>
  </si>
  <si>
    <t>გია</t>
  </si>
  <si>
    <t>ჭერაშვილი</t>
  </si>
  <si>
    <t xml:space="preserve">თელავი სააკაძის მოედანი </t>
  </si>
  <si>
    <t>20001011314</t>
  </si>
  <si>
    <t>დემნა</t>
  </si>
  <si>
    <t>ხანჯალიაშვილი</t>
  </si>
  <si>
    <t xml:space="preserve">ასპინძა თამარის ქუჩა N 2 </t>
  </si>
  <si>
    <t>05001003979</t>
  </si>
  <si>
    <t>ლიანა</t>
  </si>
  <si>
    <t>ნადიბაიძე</t>
  </si>
  <si>
    <t>05001001681</t>
  </si>
  <si>
    <t xml:space="preserve">ვოსკან </t>
  </si>
  <si>
    <t>დარბინიანი</t>
  </si>
  <si>
    <t>ლენტეხი</t>
  </si>
  <si>
    <t>27001001219</t>
  </si>
  <si>
    <t>შერმადინ</t>
  </si>
  <si>
    <t>ბემდელიანი</t>
  </si>
  <si>
    <t>თიანეთი რუსთაველის 14</t>
  </si>
  <si>
    <t>23001005017</t>
  </si>
  <si>
    <t>მარი</t>
  </si>
  <si>
    <t>წოწკოლაური</t>
  </si>
  <si>
    <t>მარტვილი შეროზიას ქ 5</t>
  </si>
  <si>
    <t>29001027119</t>
  </si>
  <si>
    <t xml:space="preserve">იამზე </t>
  </si>
  <si>
    <t>გაბისონია</t>
  </si>
  <si>
    <t xml:space="preserve">დუშეთი სტალინი, N88  </t>
  </si>
  <si>
    <t>01017019404</t>
  </si>
  <si>
    <t xml:space="preserve">ნელი </t>
  </si>
  <si>
    <t>ჩხიკვაძე</t>
  </si>
  <si>
    <t>დმანისი წმინდანინოს 30</t>
  </si>
  <si>
    <t>15001006110</t>
  </si>
  <si>
    <t>ზურაბ</t>
  </si>
  <si>
    <t>ოქრიაშვილი</t>
  </si>
  <si>
    <t>წალკა არისტოელეს 1</t>
  </si>
  <si>
    <t>52001017729</t>
  </si>
  <si>
    <t>ცქიტიშვილი</t>
  </si>
  <si>
    <t>თეთრიწყარო კოსტავას 1</t>
  </si>
  <si>
    <t>22001001863</t>
  </si>
  <si>
    <t>კენკებაშვილი</t>
  </si>
  <si>
    <t>ადიგენი თამარ მეფის 4</t>
  </si>
  <si>
    <t>01017007990</t>
  </si>
  <si>
    <t>ქებულაძე</t>
  </si>
  <si>
    <t>თბილისი ნაძალადევი არბოს ქ 3/6</t>
  </si>
  <si>
    <t>01021005053</t>
  </si>
  <si>
    <t>ვარლამ</t>
  </si>
  <si>
    <t>კვანტალიანი</t>
  </si>
  <si>
    <t>თბილისი ჩუღურეთი არდონის 3</t>
  </si>
  <si>
    <t>შპს მერანი 2009</t>
  </si>
  <si>
    <t>თბილისი კრწანისი გორგასლის 77</t>
  </si>
  <si>
    <t>01011019836</t>
  </si>
  <si>
    <t>ნამიჭეიშვილი</t>
  </si>
  <si>
    <t>თბილისი ვაზისუბანი 1მკ/რ 15 კორ</t>
  </si>
  <si>
    <t>01002016169</t>
  </si>
  <si>
    <t xml:space="preserve">ცისანა </t>
  </si>
  <si>
    <t>ზექალაშვილი</t>
  </si>
  <si>
    <t>თბილისი ვაკე ი.აბაშიძის 1</t>
  </si>
  <si>
    <t>01017025481</t>
  </si>
  <si>
    <t>თბილისი საბურთალო სააკაძის მოედანი 1</t>
  </si>
  <si>
    <t>01017013189</t>
  </si>
  <si>
    <t xml:space="preserve">ნიკოლოზ </t>
  </si>
  <si>
    <t>აბასაშვილი</t>
  </si>
  <si>
    <t>თბილისი ვაკე ნუცუბიძის ქ 129ა</t>
  </si>
  <si>
    <t>61001009868</t>
  </si>
  <si>
    <t>ირაკლი</t>
  </si>
  <si>
    <t>ჭინჭარაძე</t>
  </si>
  <si>
    <t>ბორჯომი რუსთაველის 145</t>
  </si>
  <si>
    <t>11001027880</t>
  </si>
  <si>
    <t>ვეფხვაძე</t>
  </si>
  <si>
    <t>თბილისი დიღომი პეტრიწის 9</t>
  </si>
  <si>
    <t>01025002181</t>
  </si>
  <si>
    <t>ბასიაშვილი</t>
  </si>
  <si>
    <t>თბილისი თემქა 3-4 კორ41</t>
  </si>
  <si>
    <t>01024021417</t>
  </si>
  <si>
    <t>კაკაბაძე</t>
  </si>
  <si>
    <t>ქედა აღმაშენებლის 14</t>
  </si>
  <si>
    <t>61008001280</t>
  </si>
  <si>
    <t xml:space="preserve">მირზა </t>
  </si>
  <si>
    <t>გათენაძე</t>
  </si>
  <si>
    <t>ნინოწმინდა თავისუფლების 11</t>
  </si>
  <si>
    <t>32001000147</t>
  </si>
  <si>
    <t>მელს</t>
  </si>
  <si>
    <t>ბდოიან</t>
  </si>
  <si>
    <t>კასპი სააკაძის 10ა</t>
  </si>
  <si>
    <t xml:space="preserve"> ბერიძე  </t>
  </si>
  <si>
    <t>თბილისი შუამთის 20</t>
  </si>
  <si>
    <t>01027024934</t>
  </si>
  <si>
    <t>თენგიზ</t>
  </si>
  <si>
    <t>ბაბაკიშვილი</t>
  </si>
  <si>
    <t>ახალქალაქი</t>
  </si>
  <si>
    <t>07001018039</t>
  </si>
  <si>
    <t>არუთიუნ</t>
  </si>
  <si>
    <t>აკოპიანი</t>
  </si>
  <si>
    <t>თბილისი ნაძალადევი ც.დადიანის 90</t>
  </si>
  <si>
    <t>01019010719</t>
  </si>
  <si>
    <t>არჩილ</t>
  </si>
  <si>
    <t>მორჩლაძე</t>
  </si>
  <si>
    <t>თბილისი დიდუბე გ.რობაქიძის 7</t>
  </si>
  <si>
    <t>01008022978</t>
  </si>
  <si>
    <t>01006001725</t>
  </si>
  <si>
    <t>ნანა</t>
  </si>
  <si>
    <t>დოღონაძე</t>
  </si>
  <si>
    <t>0103300100</t>
  </si>
  <si>
    <t>დედოფლისწყარო რუსთაველის 36</t>
  </si>
  <si>
    <t>14001004307</t>
  </si>
  <si>
    <t>გელა</t>
  </si>
  <si>
    <t>გველუკაშვილი</t>
  </si>
  <si>
    <t>თბილისი გლდანი ხიზანიშვილის 2</t>
  </si>
  <si>
    <t>01001012012</t>
  </si>
  <si>
    <t>შავლეგო</t>
  </si>
  <si>
    <t>ყრუაშვილი</t>
  </si>
  <si>
    <t>ქობულეთი აღმაშენებლის 112ა</t>
  </si>
  <si>
    <t>61004008339</t>
  </si>
  <si>
    <t>გოგიტიძე</t>
  </si>
  <si>
    <t>თბილისი ისანი</t>
  </si>
  <si>
    <t>01015014860</t>
  </si>
  <si>
    <t>მამუკა</t>
  </si>
  <si>
    <t>ყაველაშვილი</t>
  </si>
  <si>
    <t>თბილისი დიდუბე თამარ მეფის 12</t>
  </si>
  <si>
    <t>01008009067</t>
  </si>
  <si>
    <t>ცისკარიშვილი</t>
  </si>
  <si>
    <t>თბილისიგლდანი ხიზანიშვილის 2</t>
  </si>
  <si>
    <t>01011025293</t>
  </si>
  <si>
    <t>არტურ</t>
  </si>
  <si>
    <t>ფერიაშვილი</t>
  </si>
  <si>
    <t>01013018628</t>
  </si>
  <si>
    <t>თინა</t>
  </si>
  <si>
    <t>ალექსანდროვი</t>
  </si>
  <si>
    <t>თბილისი ჩუბინიშვილის 68</t>
  </si>
  <si>
    <t>01026003629</t>
  </si>
  <si>
    <t xml:space="preserve">მერაბ </t>
  </si>
  <si>
    <t>ღავთაძე</t>
  </si>
  <si>
    <t>ქარელი ნინოშვილის 21</t>
  </si>
  <si>
    <t>43001028583</t>
  </si>
  <si>
    <t>კაცელაშვილი</t>
  </si>
  <si>
    <t>4თვე</t>
  </si>
  <si>
    <t>ქუთაისი რუსთაველის 92</t>
  </si>
  <si>
    <t>საწყობი</t>
  </si>
  <si>
    <t>ზაზა</t>
  </si>
  <si>
    <t>სიმონეიშვილი</t>
  </si>
  <si>
    <t>ვანი  თავისუფლების 4</t>
  </si>
  <si>
    <t>ბათუმი მელაშვილის 14</t>
  </si>
  <si>
    <t>ბათუმი გრიშაშვილის ქ</t>
  </si>
  <si>
    <t>ბათუმი დასახლება ანგისა აღმაშენებლის 2 ბ</t>
  </si>
  <si>
    <t>ისანი ნავთლუღის 9</t>
  </si>
  <si>
    <t>ვარკეთლი 3  3 მკ/რ  კორ 304</t>
  </si>
  <si>
    <t>თემქა 3/4 კორპუსი 41 მიმდ</t>
  </si>
  <si>
    <t>სურამი ლესია უკრაინკას 2</t>
  </si>
  <si>
    <t>ქუთაისი თაბუკაშვილი 117</t>
  </si>
  <si>
    <t xml:space="preserve">ვანი სოფ  შუამთა </t>
  </si>
  <si>
    <t>ზუგდიდი ჩიქობავას 23</t>
  </si>
  <si>
    <t>ქუთაისი წერეთელი 98</t>
  </si>
  <si>
    <t>ქუთაისი ავტომშენებელის 15</t>
  </si>
  <si>
    <t>თემქა ანაპის 414 ე</t>
  </si>
  <si>
    <t>დობორჯგინიძე</t>
  </si>
  <si>
    <t>დარეჯან</t>
  </si>
  <si>
    <t>ართმელაძე</t>
  </si>
  <si>
    <t>მურად</t>
  </si>
  <si>
    <t>დიასამიძე</t>
  </si>
  <si>
    <t>0101106570</t>
  </si>
  <si>
    <t>ბასილაშვილი</t>
  </si>
  <si>
    <t>01011029634</t>
  </si>
  <si>
    <t>ვაშაკიძე</t>
  </si>
  <si>
    <t>57001035191</t>
  </si>
  <si>
    <t>გრძელიშვილი</t>
  </si>
  <si>
    <t>60001055051</t>
  </si>
  <si>
    <t>ინგა</t>
  </si>
  <si>
    <t>იოსავა</t>
  </si>
  <si>
    <t>17001011615</t>
  </si>
  <si>
    <t>ბესარიონ</t>
  </si>
  <si>
    <t>კორძაძე</t>
  </si>
  <si>
    <t>19001030986</t>
  </si>
  <si>
    <t>ყურაშვილი</t>
  </si>
  <si>
    <t>60001000016</t>
  </si>
  <si>
    <t>60001041633</t>
  </si>
  <si>
    <t xml:space="preserve">რობერტ </t>
  </si>
  <si>
    <t>გოლეთიანი</t>
  </si>
  <si>
    <t>გოშხეთელიანი</t>
  </si>
  <si>
    <t>60002002447</t>
  </si>
  <si>
    <t>ანა</t>
  </si>
  <si>
    <t>გრიგორაშვილი</t>
  </si>
  <si>
    <t>01022012675</t>
  </si>
  <si>
    <t>ტოკლიკიშვილი</t>
  </si>
  <si>
    <t>DD223SS</t>
  </si>
  <si>
    <t>ირაკლი მოდებაძე</t>
  </si>
  <si>
    <t>01019049248</t>
  </si>
  <si>
    <t>სასამართლო განხილვისათვის</t>
  </si>
  <si>
    <t>საფოსტო მომსახურეობა</t>
  </si>
  <si>
    <t>2016</t>
  </si>
  <si>
    <t>პლატფორმა</t>
  </si>
  <si>
    <t>01001031689</t>
  </si>
  <si>
    <t>01001030170</t>
  </si>
  <si>
    <t>44001000678</t>
  </si>
  <si>
    <t>01017013216</t>
  </si>
  <si>
    <t>01030031129</t>
  </si>
  <si>
    <t>01026010825</t>
  </si>
  <si>
    <t>60001053445</t>
  </si>
  <si>
    <t>ფინანსური დირექტორი</t>
  </si>
  <si>
    <t>მთ ბუღალტერი</t>
  </si>
  <si>
    <t>თავჯდომარის თანაშემწე</t>
  </si>
  <si>
    <t>დირექტორის მძღოლი</t>
  </si>
  <si>
    <t>დირექტორის მრჩეველი იურიდიულ ს</t>
  </si>
  <si>
    <t>დირექტორის მდივანი</t>
  </si>
  <si>
    <t>დაცვის უფროსი</t>
  </si>
  <si>
    <t>დაცვის სამსახურის წევრი</t>
  </si>
  <si>
    <t>დაცვის თანამშრომელი</t>
  </si>
  <si>
    <t>დამლაგებელი</t>
  </si>
  <si>
    <t>მომმარაგებელი</t>
  </si>
  <si>
    <t>აღმაშენებლის ფოტოგრაფი</t>
  </si>
  <si>
    <t>აღმაშენებლის იურისტი სახ აუდიტ</t>
  </si>
  <si>
    <t>აღმაშენებლის იურისრი</t>
  </si>
  <si>
    <t>აღმაშ.დაცვის თანამშრომელი</t>
  </si>
  <si>
    <t>პარტია ივლისი აგვისტო</t>
  </si>
  <si>
    <t>შოშიაშვილი</t>
  </si>
  <si>
    <t>შალვა</t>
  </si>
  <si>
    <t xml:space="preserve">შოშიაშვილი </t>
  </si>
  <si>
    <t xml:space="preserve"> თურქია</t>
  </si>
  <si>
    <t xml:space="preserve">გვარამაძე </t>
  </si>
  <si>
    <t xml:space="preserve"> ჯანდიერი</t>
  </si>
  <si>
    <t xml:space="preserve">ფანჩულიძე </t>
  </si>
  <si>
    <t xml:space="preserve"> თოიძე</t>
  </si>
  <si>
    <t xml:space="preserve"> ხუციშვილი</t>
  </si>
  <si>
    <t xml:space="preserve"> დალბაშვილი</t>
  </si>
  <si>
    <t>სამსონ</t>
  </si>
  <si>
    <t xml:space="preserve"> გოგიბედაშვილი</t>
  </si>
  <si>
    <t>ირინა</t>
  </si>
  <si>
    <t xml:space="preserve"> ზურაბოვა</t>
  </si>
  <si>
    <t xml:space="preserve"> ალფაიზე</t>
  </si>
  <si>
    <t xml:space="preserve"> ლორთქიფანიძე</t>
  </si>
  <si>
    <t xml:space="preserve"> გოგსაძე</t>
  </si>
  <si>
    <t xml:space="preserve"> მოდებაძე</t>
  </si>
  <si>
    <t xml:space="preserve"> მაჭავარიანი</t>
  </si>
  <si>
    <t>შენგელი ტოხოსაშვილი</t>
  </si>
  <si>
    <t>კახაძე ვლადიმერ</t>
  </si>
  <si>
    <t>პაპუნა რევიშვილი</t>
  </si>
  <si>
    <t>გიორგი გოგიძე</t>
  </si>
  <si>
    <t>გიორგი გიორგიძე</t>
  </si>
  <si>
    <t>აკაკი კირკიტაძე</t>
  </si>
  <si>
    <t>არჩილ გიორგაძე</t>
  </si>
  <si>
    <t>დილებაშვილი ირაკლი</t>
  </si>
  <si>
    <t>გიგიტაშვილი ნიკოლოზი</t>
  </si>
  <si>
    <t>ნეფარიძე მარიამი</t>
  </si>
  <si>
    <t>კაპანაძე მარიამი</t>
  </si>
  <si>
    <t>ვაშაკიძე თემური</t>
  </si>
  <si>
    <t>ბარბაქაძე ქრისტინე</t>
  </si>
  <si>
    <t>დვალი თინათინ</t>
  </si>
  <si>
    <t>მეშველიანი თორნიკე</t>
  </si>
  <si>
    <t>ახობაძე გიორგი</t>
  </si>
  <si>
    <t>ქამუშაძე სალომე</t>
  </si>
  <si>
    <t>არდია ფიქრია</t>
  </si>
  <si>
    <t>გამეზარდაშვილი გიორგი</t>
  </si>
  <si>
    <t>ვარდოსანიძე გიორგი</t>
  </si>
  <si>
    <t>სარჯველაძე ბექა</t>
  </si>
  <si>
    <t>სიხარულიძე ალექსანდრე</t>
  </si>
  <si>
    <t>დადეშქელიანი ბექა</t>
  </si>
  <si>
    <t>ონიანი კახი</t>
  </si>
  <si>
    <t>თამოიანი დიმიტრი</t>
  </si>
  <si>
    <t>ტყეშელაძე ლაშა</t>
  </si>
  <si>
    <t>ანთია საბა</t>
  </si>
  <si>
    <t>ქაჯაია გიორგი</t>
  </si>
  <si>
    <t>აფრასიძე ბექა</t>
  </si>
  <si>
    <t>ხაჩიძე გიორგი</t>
  </si>
  <si>
    <t>ჩხეიძე ოთარი</t>
  </si>
  <si>
    <t>თამაზაშვილი პავლე</t>
  </si>
  <si>
    <t>გვარამაძე ბექა</t>
  </si>
  <si>
    <t>ტუშური სანდრო</t>
  </si>
  <si>
    <t>აბრამიშვილი მადონა</t>
  </si>
  <si>
    <t>ტალახაძე ავთანდილი</t>
  </si>
  <si>
    <t>ხაჭვანი ბაქარი</t>
  </si>
  <si>
    <t>გოგოლაძე ერეკლე</t>
  </si>
  <si>
    <t>კვირიკაშვილი ნიკა</t>
  </si>
  <si>
    <t>გოგოლაშვილი ნინო</t>
  </si>
  <si>
    <t>აბაშიძე ლევანი</t>
  </si>
  <si>
    <t>ფანგანი მარიამი</t>
  </si>
  <si>
    <t>ბაღსოლიანი ვალიკო</t>
  </si>
  <si>
    <t>თაბუაშვილი შალვა</t>
  </si>
  <si>
    <t>ხურცილავა დავითი</t>
  </si>
  <si>
    <t>მებონია რამინი</t>
  </si>
  <si>
    <t>წულაია დიმიტრი</t>
  </si>
  <si>
    <t>ლომთათიძე მარიამი</t>
  </si>
  <si>
    <t>ჟვანია დავით</t>
  </si>
  <si>
    <t>კვარაცხელია ნუკრი</t>
  </si>
  <si>
    <t>ლელაძე გიორგი</t>
  </si>
  <si>
    <t>შენგელია იოსები</t>
  </si>
  <si>
    <t>გვარამია გიგა</t>
  </si>
  <si>
    <t>ქოჩიაშვილი დავითი</t>
  </si>
  <si>
    <t>ალეკო ჭელიძე</t>
  </si>
  <si>
    <t>დავით მახათაძე</t>
  </si>
  <si>
    <t>ზაზა რევიშვილი</t>
  </si>
  <si>
    <t>შალვა ჯოხაძე</t>
  </si>
  <si>
    <t>ცოტნე გლოველი</t>
  </si>
  <si>
    <t>აკაკი კვინტლაძე</t>
  </si>
  <si>
    <t>კონსტანტონე ლობჟანიძე</t>
  </si>
  <si>
    <t>ლუკა სახიტაშვილი</t>
  </si>
  <si>
    <t>ირაკლი გელხვიიძე</t>
  </si>
  <si>
    <t>ირაკლი ჟოლიძე</t>
  </si>
  <si>
    <t>გიორგი ბეზარაშვილი</t>
  </si>
  <si>
    <t>გიორგი შერვაშიძე</t>
  </si>
  <si>
    <t>გიორგი არევაძე</t>
  </si>
  <si>
    <t>ნიკო აფციაური</t>
  </si>
  <si>
    <t>ლევან ნუცუბიძე</t>
  </si>
  <si>
    <t>კახაბერ ქურციკიძე</t>
  </si>
  <si>
    <t>მიხეილ შოშიაშვილი</t>
  </si>
  <si>
    <t>გიორგი პეტრიაშვილი</t>
  </si>
  <si>
    <t>გრიგოლ ლაბარტყავა</t>
  </si>
  <si>
    <t>ზაზა ბერელიძე</t>
  </si>
  <si>
    <t>მზია ქადაგიშვილი</t>
  </si>
  <si>
    <t>გიორგი ეგრისელაშვილი</t>
  </si>
  <si>
    <t>ირაკლი შეთეკაური</t>
  </si>
  <si>
    <t>გურამ გურჩიანი</t>
  </si>
  <si>
    <t>ნიკო გვიდიანი</t>
  </si>
  <si>
    <t>რამაზ მანდარია</t>
  </si>
  <si>
    <t>ნატო მაისურაძე</t>
  </si>
  <si>
    <t>შოთა გონაძე</t>
  </si>
  <si>
    <t>ვალერიანი მეშველიანი</t>
  </si>
  <si>
    <t>თენგიზ ჩიტაშვილი</t>
  </si>
  <si>
    <t>ზურაბი ოძელაშვილი</t>
  </si>
  <si>
    <t>თორნიკე ჩუნთშვილი</t>
  </si>
  <si>
    <t>ირაკლი კიკალია</t>
  </si>
  <si>
    <t>გიორგი გაიხარაშვილი</t>
  </si>
  <si>
    <t>სოფიო გიორგაძე</t>
  </si>
  <si>
    <t>თამაზ ხიზანიშვილი</t>
  </si>
  <si>
    <t>ნათია თვალაბეიშვილი</t>
  </si>
  <si>
    <t>ბექა მიდელაური</t>
  </si>
  <si>
    <t>ლიანა კუტალაძე</t>
  </si>
  <si>
    <t>ნიკა გიგაური</t>
  </si>
  <si>
    <t>კახაბერ მაისურაძე</t>
  </si>
  <si>
    <t>ოთარ ნადირაძე</t>
  </si>
  <si>
    <t>ეკა თევზაძე</t>
  </si>
  <si>
    <t>მარეხი გვარამაძე</t>
  </si>
  <si>
    <t>ივერ ხმალაძე</t>
  </si>
  <si>
    <t>მადონა თურმანიძე</t>
  </si>
  <si>
    <t>რამაზ ჯაფიაშვილი</t>
  </si>
  <si>
    <t>მინდია შაინიძე</t>
  </si>
  <si>
    <t>ლაშა შამუგია</t>
  </si>
  <si>
    <t>შოთა ქველაძე</t>
  </si>
  <si>
    <t>ბექა ბენდელიანი</t>
  </si>
  <si>
    <t>ანა რაზმაძე</t>
  </si>
  <si>
    <t>გრიგორ ჰამბარცუმიან</t>
  </si>
  <si>
    <t>გაგიკ გაბრიელიან</t>
  </si>
  <si>
    <t>ანა ახლოური</t>
  </si>
  <si>
    <t>ნუგზარ ჯაში</t>
  </si>
  <si>
    <t>თამარი ბენდელიანი</t>
  </si>
  <si>
    <t>თორნიკე გურაშვილი</t>
  </si>
  <si>
    <t>თეიმურაზ გაგუა</t>
  </si>
  <si>
    <t>თენგიზ ბაბაკიშვილი</t>
  </si>
  <si>
    <t>ნონიკაშვილის ზაზა</t>
  </si>
  <si>
    <t>იური მაჭავარიანი</t>
  </si>
  <si>
    <t>თოიძე გიორგი</t>
  </si>
  <si>
    <t>დავით ავალიანი</t>
  </si>
  <si>
    <t>ნუგზარ ღვალაძე</t>
  </si>
  <si>
    <t>ირაკლი მერებაშვილი</t>
  </si>
  <si>
    <t>ირაკლი სორდია</t>
  </si>
  <si>
    <t>გიორგი როსტიაშვილი</t>
  </si>
  <si>
    <t>ანა გუგუნავა</t>
  </si>
  <si>
    <t>ვლადიმერი ნიქაცაძე</t>
  </si>
  <si>
    <t>08001005598</t>
  </si>
  <si>
    <t>01015002510</t>
  </si>
  <si>
    <t>21001042700</t>
  </si>
  <si>
    <t>60001144209</t>
  </si>
  <si>
    <t>09001027378</t>
  </si>
  <si>
    <t>21001013162</t>
  </si>
  <si>
    <t>13001033281</t>
  </si>
  <si>
    <t>12001097104</t>
  </si>
  <si>
    <t>01021014875</t>
  </si>
  <si>
    <t>01001078029</t>
  </si>
  <si>
    <t>01001085812</t>
  </si>
  <si>
    <t>27001007904</t>
  </si>
  <si>
    <t>01008048062</t>
  </si>
  <si>
    <t>38001040816</t>
  </si>
  <si>
    <t>51001007456</t>
  </si>
  <si>
    <t>01024034747</t>
  </si>
  <si>
    <t>01417061204</t>
  </si>
  <si>
    <t>01008046385</t>
  </si>
  <si>
    <t>01005021591</t>
  </si>
  <si>
    <t>62001042477</t>
  </si>
  <si>
    <t>01031005819</t>
  </si>
  <si>
    <t>20001067605</t>
  </si>
  <si>
    <t>01024091328</t>
  </si>
  <si>
    <t>62001041227</t>
  </si>
  <si>
    <t>01005027834</t>
  </si>
  <si>
    <t>15001022387</t>
  </si>
  <si>
    <t>62002007164</t>
  </si>
  <si>
    <t>59001127715</t>
  </si>
  <si>
    <t>05001007844</t>
  </si>
  <si>
    <t>03001020708</t>
  </si>
  <si>
    <t>31001042525</t>
  </si>
  <si>
    <t>54001061556</t>
  </si>
  <si>
    <t>38001047162</t>
  </si>
  <si>
    <t>10001068210</t>
  </si>
  <si>
    <t>46001019437</t>
  </si>
  <si>
    <t>49001015208</t>
  </si>
  <si>
    <t>40001033168</t>
  </si>
  <si>
    <t>25001039632</t>
  </si>
  <si>
    <t>30901010500</t>
  </si>
  <si>
    <t>45401037558</t>
  </si>
  <si>
    <t>24001044661</t>
  </si>
  <si>
    <t>37001059229</t>
  </si>
  <si>
    <t>48001024631</t>
  </si>
  <si>
    <t>29001033305</t>
  </si>
  <si>
    <t>52001025834</t>
  </si>
  <si>
    <t>02001022406</t>
  </si>
  <si>
    <t>51001030125</t>
  </si>
  <si>
    <t>18001063518</t>
  </si>
  <si>
    <t>17001023224</t>
  </si>
  <si>
    <t>39001039466</t>
  </si>
  <si>
    <t>41001030213</t>
  </si>
  <si>
    <t>01019080893</t>
  </si>
  <si>
    <t>01017037521</t>
  </si>
  <si>
    <t>01017048648</t>
  </si>
  <si>
    <t>09001025004</t>
  </si>
  <si>
    <t>54001015637</t>
  </si>
  <si>
    <t>01001099038</t>
  </si>
  <si>
    <t>01022004368</t>
  </si>
  <si>
    <t>01005009603</t>
  </si>
  <si>
    <t>01024041602</t>
  </si>
  <si>
    <t>01004011610</t>
  </si>
  <si>
    <t>01017045220</t>
  </si>
  <si>
    <t>01024024823</t>
  </si>
  <si>
    <t>34001008709</t>
  </si>
  <si>
    <t>04001015192</t>
  </si>
  <si>
    <t>01008051103</t>
  </si>
  <si>
    <t>20001051035</t>
  </si>
  <si>
    <t>01010003669</t>
  </si>
  <si>
    <t>36001044535</t>
  </si>
  <si>
    <t>62006064219</t>
  </si>
  <si>
    <t>12001053970</t>
  </si>
  <si>
    <t>26001033556</t>
  </si>
  <si>
    <t>01005026323</t>
  </si>
  <si>
    <t>01017051934</t>
  </si>
  <si>
    <t>01001091865</t>
  </si>
  <si>
    <t>01019059983</t>
  </si>
  <si>
    <t>01017011684</t>
  </si>
  <si>
    <t>35001103053</t>
  </si>
  <si>
    <t>01017035464</t>
  </si>
  <si>
    <t>01015007870</t>
  </si>
  <si>
    <t>43001040238</t>
  </si>
  <si>
    <t>03901022629</t>
  </si>
  <si>
    <t>62009001101</t>
  </si>
  <si>
    <t>56001023774</t>
  </si>
  <si>
    <t>53001050597</t>
  </si>
  <si>
    <t>60001137940</t>
  </si>
  <si>
    <t>07001014698</t>
  </si>
  <si>
    <t>07001001907</t>
  </si>
  <si>
    <t>01011084891</t>
  </si>
  <si>
    <t>55001022714</t>
  </si>
  <si>
    <t>14701029679</t>
  </si>
  <si>
    <t>01025020149</t>
  </si>
  <si>
    <t>01024001235</t>
  </si>
  <si>
    <t>01003006289</t>
  </si>
  <si>
    <t>01007014274</t>
  </si>
  <si>
    <t>01010003874</t>
  </si>
  <si>
    <t>01027052141</t>
  </si>
  <si>
    <t>35001033617</t>
  </si>
  <si>
    <t>ახალგაზრდული ფრთს წევრი</t>
  </si>
  <si>
    <t>ქალაქის ხელმძღვანელი</t>
  </si>
  <si>
    <t>უფისის საორგანიზაციო</t>
  </si>
  <si>
    <t>ქსელის მართვა</t>
  </si>
  <si>
    <t>მრჩეველი</t>
  </si>
  <si>
    <t>პარტია</t>
  </si>
  <si>
    <t>საინფორმაციო  მომსახურეობა ახალი ამბები</t>
  </si>
  <si>
    <t>კარტრიჯების დატენვა შპს</t>
  </si>
  <si>
    <t>ჰიგიენური საშუალებები</t>
  </si>
  <si>
    <t>საინფორმაციო მომსახურეობა</t>
  </si>
  <si>
    <t>რადიოკომპანია პირველი რადიო</t>
  </si>
  <si>
    <t>ნიუ პოსტი საინფორმაციო მომსახურეობა</t>
  </si>
  <si>
    <t>დაცვის სამსახური ალგანი</t>
  </si>
  <si>
    <t>სვეტლანა</t>
  </si>
  <si>
    <t>მეჟდოიანი</t>
  </si>
  <si>
    <t>01003013900</t>
  </si>
  <si>
    <t>თარგმანი</t>
  </si>
  <si>
    <t>აგვისტო /პარტია</t>
  </si>
  <si>
    <t>გულნარა</t>
  </si>
  <si>
    <t>პოპიაშვილი</t>
  </si>
  <si>
    <t>01030029313</t>
  </si>
  <si>
    <t>პროექტის კორექტირება</t>
  </si>
  <si>
    <t>აგვისტო/პარტია</t>
  </si>
  <si>
    <t>კახაბერი</t>
  </si>
  <si>
    <t>წაქაძე</t>
  </si>
  <si>
    <t>18001018735</t>
  </si>
  <si>
    <t>ინტერნეტ-რეკლამს ხრჯი</t>
  </si>
  <si>
    <t>აიპ მედია ფონდი</t>
  </si>
  <si>
    <t>ბესიკ თოდუა  პ/ნ 19001011630</t>
  </si>
  <si>
    <t>პაატა ბურჭულაძე -სახელმწიფო ხალხისთვის</t>
  </si>
  <si>
    <t>15.08.2016 პარტია</t>
  </si>
  <si>
    <t>10.08.2016 პარტია</t>
  </si>
  <si>
    <t>კარტრიჯები, საკანცელარიო</t>
  </si>
  <si>
    <t>23.07.2016 პარტია</t>
  </si>
  <si>
    <t>შპს MAGNIUM+</t>
  </si>
  <si>
    <t>კონდენციონერის ღირებულება</t>
  </si>
  <si>
    <t>29.08.2016 პარტია</t>
  </si>
  <si>
    <t>შპს კოპიპრინტ-2000</t>
  </si>
  <si>
    <t xml:space="preserve">შტამპის საფასური </t>
  </si>
  <si>
    <t xml:space="preserve">შპს I &amp; K </t>
  </si>
  <si>
    <t xml:space="preserve">კარტრიჯების დატენვა , ბარაბნების შეცვლა. </t>
  </si>
  <si>
    <t>შპს ANAKLIA -GANMUKHURI RESORTS</t>
  </si>
  <si>
    <t>განმუხურის ღონისძიების იჯარა</t>
  </si>
  <si>
    <t>ახალი ყავის კომპანია</t>
  </si>
  <si>
    <t>ყავის აპარატის იჯარა</t>
  </si>
  <si>
    <t>კახაბერ წაქაძე</t>
  </si>
  <si>
    <t>01.07.2016 პარტია</t>
  </si>
  <si>
    <t>ხათუნა ზამბახიძე</t>
  </si>
  <si>
    <t>საჩხერეს ოფისი - საიჯარო ქირა</t>
  </si>
  <si>
    <t>თეიმურაზ შოშიაშვილი</t>
  </si>
  <si>
    <t>ხელფასი - ივლისი /აგვისტო</t>
  </si>
  <si>
    <t>რამაზ ქარჩავა</t>
  </si>
  <si>
    <t>შალვა შოშიაშვილი</t>
  </si>
  <si>
    <t>შალვა გვარამაძე</t>
  </si>
  <si>
    <t>დავით ჯანდიერი</t>
  </si>
  <si>
    <t>ელენე ფანჩულიძე</t>
  </si>
  <si>
    <t>მამუკა თოიძე</t>
  </si>
  <si>
    <t>ლევან ხუციშვილი</t>
  </si>
  <si>
    <t>გიორგი დალბაშვილი</t>
  </si>
  <si>
    <t>სამსონ გოგიბედაშვილი</t>
  </si>
  <si>
    <t>ირინა ზურაბოვა</t>
  </si>
  <si>
    <t>ელენე ალფაიძე</t>
  </si>
  <si>
    <t>მარიამ ლორთქიფანიძე</t>
  </si>
  <si>
    <t>სალომე გოგსაძე</t>
  </si>
  <si>
    <t>მირიან მაჭავარიანი</t>
  </si>
  <si>
    <t>დავით გამყრელიძე</t>
  </si>
  <si>
    <t>სს სილქნეტი</t>
  </si>
  <si>
    <t>204566978</t>
  </si>
  <si>
    <t>10.08.2016</t>
  </si>
  <si>
    <t>თორნიკე მეშველიანი</t>
  </si>
  <si>
    <t>პაატა ბურჭულაძე</t>
  </si>
  <si>
    <t>გვანცა იობიძე</t>
  </si>
  <si>
    <t>დიანა ხალვაში</t>
  </si>
  <si>
    <t>დიმიტრი ბლუაშვილი</t>
  </si>
  <si>
    <t>დავით ნარუაშვილი</t>
  </si>
  <si>
    <t>ლელა კაპანაძე</t>
  </si>
  <si>
    <t>ნათია ბათირაშვილი</t>
  </si>
  <si>
    <t>გურანდა კონცელიძე</t>
  </si>
  <si>
    <t>ალექსი ქიბროწაშვილი</t>
  </si>
  <si>
    <t>ლია ლომინაშვილი</t>
  </si>
  <si>
    <t>სოფიკო შარაბიძე</t>
  </si>
  <si>
    <t>ირინე ტურაშვილი</t>
  </si>
  <si>
    <t>ანიკო ჯაფარიძე</t>
  </si>
  <si>
    <t>ნოდარ ხაჩიძე</t>
  </si>
  <si>
    <t>ცირა დვალიშვილი</t>
  </si>
  <si>
    <t>ვარდიკო ორბეთიშვილი</t>
  </si>
  <si>
    <t>ვიოლეტა უგულავა</t>
  </si>
  <si>
    <t>ემზარი გორგილაძე</t>
  </si>
  <si>
    <t>იოსებ ბეჟანიშვილი</t>
  </si>
  <si>
    <t>გიორგი ხაზიური</t>
  </si>
  <si>
    <t>დიტო კვირკველია</t>
  </si>
  <si>
    <t>ნანი სკანაძე</t>
  </si>
  <si>
    <t>კონსტანტინე ლობჟანიძე</t>
  </si>
  <si>
    <t>ზურაბ პინაიშვილი</t>
  </si>
  <si>
    <t>ზურაბ კიკვაძე</t>
  </si>
  <si>
    <t>ირაკლი მერაბაშვილი</t>
  </si>
  <si>
    <t>მაია ტაბიძე</t>
  </si>
  <si>
    <t>ნანა ცინდელიანი</t>
  </si>
  <si>
    <t>რევაზ სახვაძე</t>
  </si>
  <si>
    <t>სოფიო ბაღდავაძე</t>
  </si>
  <si>
    <t>ვახტანგ პეტრიაშვილი</t>
  </si>
  <si>
    <t>თამარ ჯიშკარიანი</t>
  </si>
  <si>
    <t>გიორგი სტეფანაშვილი</t>
  </si>
  <si>
    <t>სალომე მეტონიძე</t>
  </si>
  <si>
    <t>13.06.2016</t>
  </si>
  <si>
    <t>ანი ბალხამიშვილი</t>
  </si>
  <si>
    <t>დავით თოფურიძე</t>
  </si>
  <si>
    <t>ევა გიგილაშვილი</t>
  </si>
  <si>
    <t>პაატა ბედიანაშვილი</t>
  </si>
  <si>
    <t>გიორგი ოდიშვილი</t>
  </si>
  <si>
    <t>მარინე მარჯანიძე</t>
  </si>
  <si>
    <t>გივი სუჯაშვილი</t>
  </si>
  <si>
    <t>სანდრო კვირჭიშვილი</t>
  </si>
  <si>
    <t>ზინაიდა ცერცვაძე</t>
  </si>
  <si>
    <t>გვანცა ხაბალაშვილი</t>
  </si>
  <si>
    <t>მთვარისა ინაკავაძე</t>
  </si>
  <si>
    <t>ცისმარი მჭედლიშვილი</t>
  </si>
  <si>
    <t>ნინო გოშაძე</t>
  </si>
  <si>
    <t>თინათინ გიგიტაშვილი</t>
  </si>
  <si>
    <t>ზოია მუმლაური</t>
  </si>
  <si>
    <t>ნინო პეტრიაშვილი</t>
  </si>
  <si>
    <t>01001025507</t>
  </si>
  <si>
    <t>ალექსანდრე ახვლედიანი, 35001031494</t>
  </si>
  <si>
    <t>დიანა ხალვაში, 61004005940</t>
  </si>
  <si>
    <t>GE94TB7183445061100012</t>
  </si>
  <si>
    <t>ლევან ტაბიძე, 01008026176</t>
  </si>
  <si>
    <t>01008026176</t>
  </si>
  <si>
    <t>GE29TB7659745061600003</t>
  </si>
  <si>
    <t>შალვა შოშიაშვილი, 01001030170</t>
  </si>
  <si>
    <t>GE19TB7669645063600022</t>
  </si>
  <si>
    <t>ლევან ლომაშვილი, 20001015480</t>
  </si>
  <si>
    <t>20001015480</t>
  </si>
  <si>
    <t>GE79TB7421745061100007</t>
  </si>
  <si>
    <t>ნინო მეგრელიშვილი, 20001028696</t>
  </si>
  <si>
    <t>20001028696</t>
  </si>
  <si>
    <t>GE33TB7180345061100004</t>
  </si>
  <si>
    <t>გიორგი მეგრელიშვილი, 20001011662</t>
  </si>
  <si>
    <t>20001011662</t>
  </si>
  <si>
    <t>GE69TB7287345061100020</t>
  </si>
  <si>
    <t>რომანი მეგრელიშვილი, 20001006182</t>
  </si>
  <si>
    <t>20001006182</t>
  </si>
  <si>
    <t>GE71TB7042045061100027</t>
  </si>
  <si>
    <t>თამარი ვარადაშვილი, 45001017523</t>
  </si>
  <si>
    <t>45001017523</t>
  </si>
  <si>
    <t>GE83TB7831245061100024</t>
  </si>
  <si>
    <t>რამაზ ცუცქირიძე, 01013013175</t>
  </si>
  <si>
    <t>01013013175</t>
  </si>
  <si>
    <t>GE41TB7520345063600010</t>
  </si>
  <si>
    <t>ზურაბ ძაგნიძე, 35001019663</t>
  </si>
  <si>
    <t>35001019663</t>
  </si>
  <si>
    <t>GE03TB7459636010300013</t>
  </si>
  <si>
    <t>ზვიადი ბაშარული, 62001003089</t>
  </si>
  <si>
    <t>62001003089</t>
  </si>
  <si>
    <t>GE97TB7273845068100002</t>
  </si>
  <si>
    <t>ნოდარ ღვამბერია, 35001006749</t>
  </si>
  <si>
    <t>35001006749</t>
  </si>
  <si>
    <t>GE60TB7356245061100035</t>
  </si>
  <si>
    <t>ბესიკი დევნოზაშვილი, 35001105349</t>
  </si>
  <si>
    <t>35001105349</t>
  </si>
  <si>
    <t>GE62TB7796145061100023</t>
  </si>
  <si>
    <t>კახაბერი ბერიძე, 47001006737</t>
  </si>
  <si>
    <t>GE74TB7367145061100014</t>
  </si>
  <si>
    <t>ნანული წკრიალაშვილი, 59001005991</t>
  </si>
  <si>
    <t>59001005991</t>
  </si>
  <si>
    <t>GE47TB7550945063600021</t>
  </si>
  <si>
    <t>მარიკა ნიჟარაძე, 59001077199</t>
  </si>
  <si>
    <t>59001077199</t>
  </si>
  <si>
    <t>GE77TB7460336010300004</t>
  </si>
  <si>
    <t>გელა ჩხეიძე, 59001011184</t>
  </si>
  <si>
    <t>59001011184</t>
  </si>
  <si>
    <t>GE34TB7720745061100029</t>
  </si>
  <si>
    <t>დავით ჯანდიერი, 60002000568</t>
  </si>
  <si>
    <t>GE74TB7264645068100003</t>
  </si>
  <si>
    <t>ზურაბ ოტიაშვილი, 08001005680</t>
  </si>
  <si>
    <t>08001005680</t>
  </si>
  <si>
    <t>GE81TB7934945061100016</t>
  </si>
  <si>
    <t>მერაბ ტყეშელაშვილი, 01008006565</t>
  </si>
  <si>
    <t>01008006565</t>
  </si>
  <si>
    <t>GE38TB1125145066522334</t>
  </si>
  <si>
    <t>დავით კოპაძე (შპს 'სამეგობრო'), 59001025844</t>
  </si>
  <si>
    <t>59001025844</t>
  </si>
  <si>
    <t>GE67TB4390545063622463</t>
  </si>
  <si>
    <t>თეონა პავლიაშვილი, 59001012427</t>
  </si>
  <si>
    <t>59001012427</t>
  </si>
  <si>
    <t>GE32TB4369845064322334</t>
  </si>
  <si>
    <t>ჰამლეტ სამადალაშვილი, 59001006057</t>
  </si>
  <si>
    <t>59001006057</t>
  </si>
  <si>
    <t>GE37TB4397236010100023</t>
  </si>
  <si>
    <t>ხათუნა დარჩიაშვილი, 35001003108</t>
  </si>
  <si>
    <t>35001003108</t>
  </si>
  <si>
    <t>GE45TB7623945061100015</t>
  </si>
  <si>
    <t>ი/მ ინგა წულაია, 35001007456</t>
  </si>
  <si>
    <t>35001007456</t>
  </si>
  <si>
    <t>GE47TB7296236010100005</t>
  </si>
  <si>
    <t>კიაზო ციხისელი, 35001020650</t>
  </si>
  <si>
    <t>35001020650</t>
  </si>
  <si>
    <t>GE46TB7811545061100026</t>
  </si>
  <si>
    <t>იმედა ვარდიაშვილი, 35001025743</t>
  </si>
  <si>
    <t>35001025743</t>
  </si>
  <si>
    <t>GE63TB7206245061100012</t>
  </si>
  <si>
    <t>მანუჩარ ბალაძე, 61001023196</t>
  </si>
  <si>
    <t>61001023196</t>
  </si>
  <si>
    <t>GE62TB7599345061600004</t>
  </si>
  <si>
    <t>ივაჩიძე ალექსანდრე</t>
  </si>
  <si>
    <t>35001055242</t>
  </si>
  <si>
    <t>GE69BG0000000484248400</t>
  </si>
  <si>
    <t>სს "საქართველოს ბანკი"</t>
  </si>
  <si>
    <t>გიორგი არაბული, 01001047113</t>
  </si>
  <si>
    <t>01001047113</t>
  </si>
  <si>
    <t>GE23TB7370345068100001</t>
  </si>
  <si>
    <t>კობა ძლიერიშვილი, 35001005358</t>
  </si>
  <si>
    <t>35001005358</t>
  </si>
  <si>
    <t>GE29TB7478745068100002</t>
  </si>
  <si>
    <t>მედეა აბაშიძე, 59001008059</t>
  </si>
  <si>
    <t>ვახტანგ ცხადაია, 19001002777</t>
  </si>
  <si>
    <t>19001002777</t>
  </si>
  <si>
    <t>GE79TB7509836010100001</t>
  </si>
  <si>
    <t>დავით დარჩიაშვილი, 35001096138</t>
  </si>
  <si>
    <t>35001096138</t>
  </si>
  <si>
    <t>GE16BR0000010483125848</t>
  </si>
  <si>
    <t>სს "ბანკი რესპუბლიკა"</t>
  </si>
  <si>
    <t>გიორგი პაპავა, 01008019088</t>
  </si>
  <si>
    <t>01008019088</t>
  </si>
  <si>
    <t>GE72TB7102445068100001</t>
  </si>
  <si>
    <t>ირაკლი ყიფიანი, 60001045677</t>
  </si>
  <si>
    <t>60001045677</t>
  </si>
  <si>
    <t>GE89TB7872045061100010</t>
  </si>
  <si>
    <t>ლევანი გურგენიძე, 01030017487</t>
  </si>
  <si>
    <t>01030017487</t>
  </si>
  <si>
    <t>GE67TB7249145066300002</t>
  </si>
  <si>
    <t>ამირან ჟღენტი, 35001010198</t>
  </si>
  <si>
    <t>35001010198</t>
  </si>
  <si>
    <t>GE29TB7367345063600019</t>
  </si>
  <si>
    <t>დავით გამყრელიძე, 01008001307</t>
  </si>
  <si>
    <t>GE36TB1100000182701182</t>
  </si>
  <si>
    <t>მამუკა კაციტაძე (საკრედიტო ბარათი), 01027009137</t>
  </si>
  <si>
    <t>01027009137</t>
  </si>
  <si>
    <t>GE67TB0800000301179299</t>
  </si>
  <si>
    <t>მანანა ნაჭყებია, 01006007065</t>
  </si>
  <si>
    <t>01006007065</t>
  </si>
  <si>
    <t>GE25TB7125736010300016</t>
  </si>
  <si>
    <t>მზია ბერიაშვილი, 35001006182</t>
  </si>
  <si>
    <t>35001006182</t>
  </si>
  <si>
    <t>GE17TB7995245068100001</t>
  </si>
  <si>
    <t>გიორგი ასათიანი, 60002006014</t>
  </si>
  <si>
    <t>60002006014</t>
  </si>
  <si>
    <t>GE81TB7941536010300025</t>
  </si>
  <si>
    <t>კონსტანტინე კემულარია, 01024013292</t>
  </si>
  <si>
    <t>01024013292</t>
  </si>
  <si>
    <t>GE69TB7960745166300001</t>
  </si>
  <si>
    <t>ლაშა მორგოშია, 19001033411</t>
  </si>
  <si>
    <t>19001033411</t>
  </si>
  <si>
    <t>GE34TB7965445061100016</t>
  </si>
  <si>
    <t>მალხაზ მუზაშვილი, 35001015930</t>
  </si>
  <si>
    <t>35001015930</t>
  </si>
  <si>
    <t>GE15TB7773545063600040</t>
  </si>
  <si>
    <t>GE10TB7995245066300001</t>
  </si>
  <si>
    <t>ინგა ქუტიძე, 33001066276</t>
  </si>
  <si>
    <t>33001066276</t>
  </si>
  <si>
    <t>GE63TB7358136010100017</t>
  </si>
  <si>
    <t>ხაბეიშვილი ლევან</t>
  </si>
  <si>
    <t>01026015755</t>
  </si>
  <si>
    <t>GE53BG0000000688287800</t>
  </si>
  <si>
    <t>ელენე გვათუა, 01005026913</t>
  </si>
  <si>
    <t>01005026913</t>
  </si>
  <si>
    <t>GE17TB7376045061100013</t>
  </si>
  <si>
    <t>ნინო გვენეტაძე, 01024058376</t>
  </si>
  <si>
    <t>01024058376</t>
  </si>
  <si>
    <t>GE89TB7778945061100009</t>
  </si>
  <si>
    <t>ირაკლი გვენეტაძე, 01024066420</t>
  </si>
  <si>
    <t>01024066420</t>
  </si>
  <si>
    <t>GE49TB7689336010300019</t>
  </si>
  <si>
    <t>ლევან მირცხულავა, 19001091570</t>
  </si>
  <si>
    <t>19001091570</t>
  </si>
  <si>
    <t>GE12TB7127445061100020</t>
  </si>
  <si>
    <t>შალვა შოშიაშვილი(მიმდინარე ანგარიში სესხის დასაფარად), 01001030170</t>
  </si>
  <si>
    <t>GE81TB0569636010300020</t>
  </si>
  <si>
    <t>სულხან ნადირაშვილი</t>
  </si>
  <si>
    <t>01008010015</t>
  </si>
  <si>
    <t>GE97PC0263600100017203</t>
  </si>
  <si>
    <t>სს "პროკრედიტ ბანკი, საქართველო"</t>
  </si>
  <si>
    <t>ვლადიმერი ნიქაცაძე (აფხაზეთის რეგიონალური მართვის სამინის, 35001033617</t>
  </si>
  <si>
    <t>GE90TB1997645064322336</t>
  </si>
  <si>
    <t>ლევან ჩოლოყაშვილი, 01009000691</t>
  </si>
  <si>
    <t>01009000691</t>
  </si>
  <si>
    <t>GE92TB7228845166300001</t>
  </si>
  <si>
    <t>მერაბი გადელია, 58001009355</t>
  </si>
  <si>
    <t>58001009355</t>
  </si>
  <si>
    <t>GE60TB7973445061100021</t>
  </si>
  <si>
    <t>ვახტანგ ამაშუკელი (რკინაბეტონის,შპალის ქარხ.), 01010016737</t>
  </si>
  <si>
    <t>01010016737</t>
  </si>
  <si>
    <t>GE09TB7209845063600009</t>
  </si>
  <si>
    <t>ელენე კვირკველია, 01001070192</t>
  </si>
  <si>
    <t>01001070192</t>
  </si>
  <si>
    <t>GE28TB7336445063600030</t>
  </si>
  <si>
    <t>თორნიკე მარგველანი (შპს 'მიქსორი'), 53001009453</t>
  </si>
  <si>
    <t>53001009453</t>
  </si>
  <si>
    <t>GE28TB1141745061600001</t>
  </si>
  <si>
    <t>დავით ხუციშვილი, 01025005129</t>
  </si>
  <si>
    <t>01025005129</t>
  </si>
  <si>
    <t>GE56TB7668845068100002</t>
  </si>
  <si>
    <t>გიორგი კობახიძე, 01024010609</t>
  </si>
  <si>
    <t>01024010609</t>
  </si>
  <si>
    <t>GE30TB7162845063600041</t>
  </si>
  <si>
    <t>ვანო გალახვარიძე, 20001008562</t>
  </si>
  <si>
    <t>20001008562</t>
  </si>
  <si>
    <t>GE71TB7521445061100016</t>
  </si>
  <si>
    <t>ნოდარი ეჟიშვილი, 20001062684</t>
  </si>
  <si>
    <t>20001062684</t>
  </si>
  <si>
    <t>GE24TB7053345061100017</t>
  </si>
  <si>
    <t>ირინე ტურაშვილი, 45001005126</t>
  </si>
  <si>
    <t>GE32TB7822945165100004</t>
  </si>
  <si>
    <t>გიორგი ეგრისელაშვილი, 01022008261</t>
  </si>
  <si>
    <t>GE81TB7822345061100020</t>
  </si>
  <si>
    <t>ბერდი გამყრელიძე</t>
  </si>
  <si>
    <t>01006018745</t>
  </si>
  <si>
    <t>ფეისბუქ მომსახურეობა</t>
  </si>
  <si>
    <t>ინტერნეტის გაყვანა</t>
  </si>
  <si>
    <t xml:space="preserve">ავთანდილ კვანტალიანი, </t>
  </si>
  <si>
    <t>62001007576</t>
  </si>
  <si>
    <t>GE11TB0658436010100027</t>
  </si>
  <si>
    <t xml:space="preserve">ზინაიდა კაპანაძე </t>
  </si>
  <si>
    <t>01005006414</t>
  </si>
  <si>
    <t>GE46TB1146645063622464</t>
  </si>
  <si>
    <t>გოჩა ჭელიძე,</t>
  </si>
  <si>
    <t>01026000832</t>
  </si>
  <si>
    <t>GE07TB7391145061100020</t>
  </si>
  <si>
    <t>ზინაიდა კაპანაძე</t>
  </si>
  <si>
    <t>გიორგი პაპავა</t>
  </si>
  <si>
    <t>პაატა ლაფერაძე</t>
  </si>
  <si>
    <t>65002011706</t>
  </si>
  <si>
    <t>GE69TB7283245061100031</t>
  </si>
  <si>
    <t>ნინო დარსაველიძე</t>
  </si>
  <si>
    <t>01026008823</t>
  </si>
  <si>
    <t>GE36TB7726836010100013</t>
  </si>
  <si>
    <t>კონსტანტინე ომიაძე</t>
  </si>
  <si>
    <t>01031003605</t>
  </si>
  <si>
    <t>GE77TB0628345068122334</t>
  </si>
  <si>
    <t>კონსტანტინე კირვალიძე</t>
  </si>
  <si>
    <t>01008013916</t>
  </si>
  <si>
    <t>GE75TB7862336010300019</t>
  </si>
  <si>
    <t>თამილა აბუთიძე</t>
  </si>
  <si>
    <t>01028003685</t>
  </si>
  <si>
    <t>GE59TB7391145161600008</t>
  </si>
  <si>
    <t>გიორგი ხარჩილავა</t>
  </si>
  <si>
    <t>51001000453</t>
  </si>
  <si>
    <t>GE62TB7627345061100024</t>
  </si>
  <si>
    <t>დავით წკრიალაშვილი,</t>
  </si>
  <si>
    <t>59001096358</t>
  </si>
  <si>
    <t>GE43TB7120936010100015</t>
  </si>
  <si>
    <t>ანა იაშვილი</t>
  </si>
  <si>
    <t>59001112899</t>
  </si>
  <si>
    <t>GE17TB7954836010100013</t>
  </si>
  <si>
    <t>ინდიანა გოგიჩაიშვილი</t>
  </si>
  <si>
    <t>42001007027</t>
  </si>
  <si>
    <t>GE26TB7814445161600001</t>
  </si>
  <si>
    <t>ნინო ლაღიძე</t>
  </si>
  <si>
    <t>42001005876</t>
  </si>
  <si>
    <t>GE26TB7426445161600001</t>
  </si>
  <si>
    <t>ი/მ ზეზვა ახალკაცი,</t>
  </si>
  <si>
    <t>59001114935</t>
  </si>
  <si>
    <t>GE77TB7106736010100016</t>
  </si>
  <si>
    <t>მიხეილ ჭანჭალეიშვილი</t>
  </si>
  <si>
    <t>37001022435</t>
  </si>
  <si>
    <t>GE94LB0711196991074000</t>
  </si>
  <si>
    <t>სს "ლიბერთიბანკი"</t>
  </si>
  <si>
    <t xml:space="preserve">ლევან კუკუტარია </t>
  </si>
  <si>
    <t>42001005677</t>
  </si>
  <si>
    <t>GE40TB7227745063600011</t>
  </si>
  <si>
    <t>რევაზ ჩხეიძე</t>
  </si>
  <si>
    <t>59001034267</t>
  </si>
  <si>
    <t>GE70TB7605836010100019</t>
  </si>
  <si>
    <t xml:space="preserve">ინდიანა გოგიჩაიშვილი, </t>
  </si>
  <si>
    <t>ინდიანა გოგიჩაიშვილი,</t>
  </si>
  <si>
    <t>მარინა მანჯავიძე</t>
  </si>
  <si>
    <t>61001013914</t>
  </si>
  <si>
    <t>GE30TB7877045063600027</t>
  </si>
  <si>
    <t xml:space="preserve">გიორგი ხარჩილავა, </t>
  </si>
  <si>
    <t xml:space="preserve">ელგუჯა ფიფია, </t>
  </si>
  <si>
    <t>51002000037</t>
  </si>
  <si>
    <t>GE88TB7191245065100010</t>
  </si>
  <si>
    <t xml:space="preserve">ჯემალ ბერიძე, </t>
  </si>
  <si>
    <t>61006014385</t>
  </si>
  <si>
    <t>GE20TB1090045164322335</t>
  </si>
  <si>
    <t xml:space="preserve">დავით სვანიძე, </t>
  </si>
  <si>
    <t>01010013812</t>
  </si>
  <si>
    <t>GE95TB7288745061600002</t>
  </si>
  <si>
    <t xml:space="preserve">გია კუბლაშვილი, </t>
  </si>
  <si>
    <t>25001000041</t>
  </si>
  <si>
    <t>GE66TB7975245061100017</t>
  </si>
  <si>
    <t xml:space="preserve">ნოდარ ხაჩიძე, </t>
  </si>
  <si>
    <t>GE64TB7793445061100025</t>
  </si>
  <si>
    <t xml:space="preserve">ალექსანდრე ქარცივაძე, </t>
  </si>
  <si>
    <t>01005022633</t>
  </si>
  <si>
    <t>GE92TB7519945061100004</t>
  </si>
  <si>
    <t xml:space="preserve">ლევან გირკელიძე, </t>
  </si>
  <si>
    <t>01008023948</t>
  </si>
  <si>
    <t>GE73TB7822336010300018</t>
  </si>
  <si>
    <t>ჟვანია ირაკლი</t>
  </si>
  <si>
    <t>01024008625</t>
  </si>
  <si>
    <t>GE81BG0000000907995400</t>
  </si>
  <si>
    <t xml:space="preserve">ალექსანდრე გირკელიძე, </t>
  </si>
  <si>
    <t>01008063259</t>
  </si>
  <si>
    <t>GE72TB7513045061100030</t>
  </si>
  <si>
    <t xml:space="preserve">თენგიზ ბურჭულაძე, </t>
  </si>
  <si>
    <t>01010009059</t>
  </si>
  <si>
    <t>GE63TB0692145061622336</t>
  </si>
  <si>
    <t xml:space="preserve">მირიან ჯოჯუა, </t>
  </si>
  <si>
    <t>62001040423</t>
  </si>
  <si>
    <t>GE78TB7436036010300037</t>
  </si>
  <si>
    <t>მაკა გორგაძე</t>
  </si>
  <si>
    <t>01010006918</t>
  </si>
  <si>
    <t>GE19TB7680845061600001</t>
  </si>
  <si>
    <t xml:space="preserve">ეკატერინე გვარაძე, </t>
  </si>
  <si>
    <t>01030007742</t>
  </si>
  <si>
    <t>GE89TB7169145061100041</t>
  </si>
  <si>
    <t xml:space="preserve">გივი ჟვანია, </t>
  </si>
  <si>
    <t>01024008624</t>
  </si>
  <si>
    <t>GE56TB7687445061100037</t>
  </si>
  <si>
    <t>ჟანეტა გევორქიანი</t>
  </si>
  <si>
    <t>01019028400</t>
  </si>
  <si>
    <t>GE40TB0515945061622345</t>
  </si>
  <si>
    <t xml:space="preserve">დარეჯან პავლიაშვილი, </t>
  </si>
  <si>
    <t>01009008526</t>
  </si>
  <si>
    <t>GE63TB7814845061100040</t>
  </si>
  <si>
    <t xml:space="preserve">დავით ძნელაძე, </t>
  </si>
  <si>
    <t>01024011088</t>
  </si>
  <si>
    <t>GE35TB7372645063600034</t>
  </si>
  <si>
    <t xml:space="preserve">ნუგზარ ბასილაია, </t>
  </si>
  <si>
    <t>29001004247</t>
  </si>
  <si>
    <t>GE14TB7104436010300018</t>
  </si>
  <si>
    <t xml:space="preserve">მაია ბაბილოძე, </t>
  </si>
  <si>
    <t>01008015354</t>
  </si>
  <si>
    <t>GE15TB7253545061600001</t>
  </si>
  <si>
    <t>ნინო პაპაშვილი</t>
  </si>
  <si>
    <t>01021011968</t>
  </si>
  <si>
    <t>GE71TB1747145060622334</t>
  </si>
  <si>
    <t xml:space="preserve">კონსტანტინე ყაზარაშვილი, </t>
  </si>
  <si>
    <t>35001003173</t>
  </si>
  <si>
    <t>GE17TB7289236010300036</t>
  </si>
  <si>
    <t xml:space="preserve">გელა გიგოლაშვილი, </t>
  </si>
  <si>
    <t>01024002614</t>
  </si>
  <si>
    <t>GE05TB7077545061100022</t>
  </si>
  <si>
    <t xml:space="preserve">სოფიო ჯანიაშვილი, </t>
  </si>
  <si>
    <t>01009017128</t>
  </si>
  <si>
    <t>GE47TB7240745061100030</t>
  </si>
  <si>
    <t xml:space="preserve">ალექსანდრე მუჯირი, </t>
  </si>
  <si>
    <t>01005003205</t>
  </si>
  <si>
    <t>GE20TB7059845063600036</t>
  </si>
  <si>
    <t xml:space="preserve">თეიმურაზ მათითაიშვილი, </t>
  </si>
  <si>
    <t>33001038297</t>
  </si>
  <si>
    <t>GE63TB7378545061100030</t>
  </si>
  <si>
    <t xml:space="preserve">ვანდა მუჯირი, </t>
  </si>
  <si>
    <t>01005000058</t>
  </si>
  <si>
    <t>GE71TB7947136010100008</t>
  </si>
  <si>
    <t xml:space="preserve">ბაგდასარ ავეტისიანი, </t>
  </si>
  <si>
    <t>01024049135</t>
  </si>
  <si>
    <t>GE06TB7723045061100030</t>
  </si>
  <si>
    <t xml:space="preserve">ნინო ასათიანი, </t>
  </si>
  <si>
    <t>01010005146</t>
  </si>
  <si>
    <t>GE48TB1177245063622353</t>
  </si>
  <si>
    <t xml:space="preserve">ნათია კანაშვილი, </t>
  </si>
  <si>
    <t>13001068076</t>
  </si>
  <si>
    <t>GE17TB7727045061100020</t>
  </si>
  <si>
    <t xml:space="preserve">შორენა გოლეთიანი, </t>
  </si>
  <si>
    <t>29001004616</t>
  </si>
  <si>
    <t>GE20TB7471945061100014</t>
  </si>
  <si>
    <t xml:space="preserve">მარინე ლომინაშვილი, </t>
  </si>
  <si>
    <t>01019061619</t>
  </si>
  <si>
    <t>GE30TB7726045061100030</t>
  </si>
  <si>
    <t xml:space="preserve">გიორგი ქობულაძე, </t>
  </si>
  <si>
    <t>60001124342</t>
  </si>
  <si>
    <t>GE20TB7531945061100021</t>
  </si>
  <si>
    <t xml:space="preserve">დიმიტრი ჩორბაჩიძე, </t>
  </si>
  <si>
    <t>01024042508</t>
  </si>
  <si>
    <t>GE87TB7236145066300001</t>
  </si>
  <si>
    <t xml:space="preserve">ნოდარ ცომაია, </t>
  </si>
  <si>
    <t>01024036691</t>
  </si>
  <si>
    <t>GE02TB7150045063600021</t>
  </si>
  <si>
    <t xml:space="preserve">დავით ჯანდიერი, </t>
  </si>
  <si>
    <t xml:space="preserve">დავით გველუკაშვილი, </t>
  </si>
  <si>
    <t>01019030203</t>
  </si>
  <si>
    <t>GE24TB7106736010300014</t>
  </si>
  <si>
    <t xml:space="preserve">გიორგი ბაბალაშვილი, </t>
  </si>
  <si>
    <t>01019057933</t>
  </si>
  <si>
    <t>GE44TB7347636010300025</t>
  </si>
  <si>
    <t xml:space="preserve">ქეთევან კოტეტიშვილი </t>
  </si>
  <si>
    <t>01024003522</t>
  </si>
  <si>
    <t>GE98TB0600000333201263</t>
  </si>
  <si>
    <t xml:space="preserve">ნინო გირკელიძე </t>
  </si>
  <si>
    <t>01025004962</t>
  </si>
  <si>
    <t>GE82TB7773345063600008</t>
  </si>
  <si>
    <t xml:space="preserve">ტარიელ ჭულუხაძე, </t>
  </si>
  <si>
    <t>01031005533</t>
  </si>
  <si>
    <t>GE47TB7070645068100004</t>
  </si>
  <si>
    <t xml:space="preserve">დავით ყიფიანი, </t>
  </si>
  <si>
    <t>60001040643</t>
  </si>
  <si>
    <t>GE84TB7993345063600030</t>
  </si>
  <si>
    <t xml:space="preserve">ნუნუ ლაბაძე, </t>
  </si>
  <si>
    <t>01019042842</t>
  </si>
  <si>
    <t>GE85BR0000010481688327</t>
  </si>
  <si>
    <t>წიქარიშვილი ვახტანგი</t>
  </si>
  <si>
    <t>01034002158</t>
  </si>
  <si>
    <t>GE40BG0000000818372600</t>
  </si>
  <si>
    <t xml:space="preserve">ცოტნე გლოველი, </t>
  </si>
  <si>
    <t>GE79TB7070245061100025</t>
  </si>
  <si>
    <t xml:space="preserve">ვაჟა პაპიაშვილი, </t>
  </si>
  <si>
    <t>14001004802</t>
  </si>
  <si>
    <t>GE22TB7851936010100024</t>
  </si>
  <si>
    <t xml:space="preserve">გუტა ვაშაძე, </t>
  </si>
  <si>
    <t>01021000800</t>
  </si>
  <si>
    <t>GE88TB7641245066300001</t>
  </si>
  <si>
    <t xml:space="preserve">უჩა დამენია, </t>
  </si>
  <si>
    <t>01017018869</t>
  </si>
  <si>
    <t>GE51TB7252745063600018</t>
  </si>
  <si>
    <t>გურამ ჩალაგაშვილი</t>
  </si>
  <si>
    <t>01009006734</t>
  </si>
  <si>
    <t>GE70TB7194845064300001</t>
  </si>
  <si>
    <t xml:space="preserve">ამირან ინასარიძე, </t>
  </si>
  <si>
    <t>01010013761</t>
  </si>
  <si>
    <t>GE22TB7828545068100001</t>
  </si>
  <si>
    <t xml:space="preserve">გურამ გიორგაძე, </t>
  </si>
  <si>
    <t>01024010125</t>
  </si>
  <si>
    <t>GE32TB7487145061100008</t>
  </si>
  <si>
    <t xml:space="preserve">ნინო გეგუჩაძე, </t>
  </si>
  <si>
    <t>01009011282</t>
  </si>
  <si>
    <t>GE14TB1976636010100023</t>
  </si>
  <si>
    <t xml:space="preserve">მიხეილ სარალიძე, </t>
  </si>
  <si>
    <t>54001013084</t>
  </si>
  <si>
    <t>GE80TB7628545061100028</t>
  </si>
  <si>
    <t xml:space="preserve">დინარა ნოვრუზოვა, </t>
  </si>
  <si>
    <t>01024040321</t>
  </si>
  <si>
    <t>GE97TB7443236010300014</t>
  </si>
  <si>
    <t xml:space="preserve">მარიამი კადომცევა, </t>
  </si>
  <si>
    <t>01024024983</t>
  </si>
  <si>
    <t>GE37TB7233945061600003</t>
  </si>
  <si>
    <t xml:space="preserve">გიორგი მარტაშვილი, </t>
  </si>
  <si>
    <t>01024035390</t>
  </si>
  <si>
    <t>GE08TB7109145061100037</t>
  </si>
  <si>
    <t xml:space="preserve">პაატა კვარაცხელია, </t>
  </si>
  <si>
    <t>51001031058</t>
  </si>
  <si>
    <t>GE08TB7058845061100030</t>
  </si>
  <si>
    <t xml:space="preserve">ლევან კობალაძე </t>
  </si>
  <si>
    <t>01017000087</t>
  </si>
  <si>
    <t>GE88TB7602545063600001</t>
  </si>
  <si>
    <t xml:space="preserve">თორნიკე ბენიძე, </t>
  </si>
  <si>
    <t>53001022312</t>
  </si>
  <si>
    <t>GE51TB7338345063600006</t>
  </si>
  <si>
    <t xml:space="preserve">ლევანი ყიფიანი, </t>
  </si>
  <si>
    <t>60002003155</t>
  </si>
  <si>
    <t>GE67TB7624645064300002</t>
  </si>
  <si>
    <t xml:space="preserve">გიორგი ცაავა, </t>
  </si>
  <si>
    <t>09001009553</t>
  </si>
  <si>
    <t>GE51TB7522145063600031</t>
  </si>
  <si>
    <t>ვაშაძე დავით</t>
  </si>
  <si>
    <t>01005008798</t>
  </si>
  <si>
    <t>GE50BG0000000664592500</t>
  </si>
  <si>
    <t>გასანოვი რანა</t>
  </si>
  <si>
    <t>01025007876</t>
  </si>
  <si>
    <t>GE17BG0000000303694700</t>
  </si>
  <si>
    <t xml:space="preserve">მერაბ მანჩხაშვილი, </t>
  </si>
  <si>
    <t>01010015726</t>
  </si>
  <si>
    <t>GE34TB7376645061600003</t>
  </si>
  <si>
    <t>ვერონიკა გობრონიძე</t>
  </si>
  <si>
    <t>01017010502</t>
  </si>
  <si>
    <t>GE13TB7190945063600009</t>
  </si>
  <si>
    <t xml:space="preserve">ელენე ქირია, </t>
  </si>
  <si>
    <t>01024030860</t>
  </si>
  <si>
    <t>GE96TB7961745063600036</t>
  </si>
  <si>
    <t xml:space="preserve">ჯენარო ქრისტესაშვილი, </t>
  </si>
  <si>
    <t>01017000442</t>
  </si>
  <si>
    <t>GE26TB7730645061600004</t>
  </si>
  <si>
    <t xml:space="preserve">გვანცა ერისთავი, </t>
  </si>
  <si>
    <t>01024073594</t>
  </si>
  <si>
    <t>GE33TB7662845061100032</t>
  </si>
  <si>
    <t>გივი ნატროშვილი</t>
  </si>
  <si>
    <t>13001013429</t>
  </si>
  <si>
    <t>GE12PC0133600100047058</t>
  </si>
  <si>
    <t xml:space="preserve">სოფიო კუპრაძე, </t>
  </si>
  <si>
    <t>01024018877</t>
  </si>
  <si>
    <t>GE10TB7774645068100002</t>
  </si>
  <si>
    <t xml:space="preserve">ლექსო სვიმონიშვილი, </t>
  </si>
  <si>
    <t>01019070705</t>
  </si>
  <si>
    <t>GE33TB7949945061100033</t>
  </si>
  <si>
    <t xml:space="preserve">ირაკლი დემეტრაძე, </t>
  </si>
  <si>
    <t>01006013520</t>
  </si>
  <si>
    <t>GE33TB7438145061100015</t>
  </si>
  <si>
    <t xml:space="preserve">გიორგი ქევხიშვილი, </t>
  </si>
  <si>
    <t>01012016697</t>
  </si>
  <si>
    <t>GE04TB7937445061100016</t>
  </si>
  <si>
    <t xml:space="preserve">დიანა ხალვაში, </t>
  </si>
  <si>
    <t xml:space="preserve">გიორგი პაპავა, </t>
  </si>
  <si>
    <t xml:space="preserve">ვაგარშაკ ბალოიანი, </t>
  </si>
  <si>
    <t>01011024743</t>
  </si>
  <si>
    <t>GE30TB7063636010300121</t>
  </si>
  <si>
    <t xml:space="preserve">თორნიკე მჭედლიძე </t>
  </si>
  <si>
    <t xml:space="preserve">მერაბ ტყეშელაშვილი, </t>
  </si>
  <si>
    <t xml:space="preserve">არჩილ გამყრელიძე, </t>
  </si>
  <si>
    <t>01020006786</t>
  </si>
  <si>
    <t>GE51TB7376845061100040</t>
  </si>
  <si>
    <t>გიორგი ჩხაიძე</t>
  </si>
  <si>
    <t>35001027755</t>
  </si>
  <si>
    <t>GE24BR0000010357347550</t>
  </si>
  <si>
    <t>სს რესპუბლიკა ბანკი</t>
  </si>
  <si>
    <t>ჯანდიერი</t>
  </si>
  <si>
    <t>მრჩეველი იურიდიულ საკითხხებში</t>
  </si>
  <si>
    <t>კიკნაველიძე</t>
  </si>
  <si>
    <t>56001004188</t>
  </si>
  <si>
    <t>ხარაგაულის ოფისის ხელმძღვანელის მოადგილე</t>
  </si>
  <si>
    <t>ღარიბაშვილი</t>
  </si>
  <si>
    <t>13001027303</t>
  </si>
  <si>
    <t>გურჯაანის ოფისის მენეჯერი</t>
  </si>
  <si>
    <t>შენგელი</t>
  </si>
  <si>
    <t xml:space="preserve"> ტოხოსაშვილი</t>
  </si>
  <si>
    <t>ახმეტის ახალგაზრდულის ხელმძღვანელი</t>
  </si>
  <si>
    <t xml:space="preserve">ხათუნა </t>
  </si>
  <si>
    <t>ხარაზიშვილი</t>
  </si>
  <si>
    <t>21001018555</t>
  </si>
  <si>
    <t>თერჯოლის ოფისის მნეჯერი</t>
  </si>
  <si>
    <t xml:space="preserve">ანნა </t>
  </si>
  <si>
    <t>ქემერტელიძე</t>
  </si>
  <si>
    <t>38001010531</t>
  </si>
  <si>
    <t>საჩხერის ოფისის მენეჯერი</t>
  </si>
  <si>
    <t>19001011101</t>
  </si>
  <si>
    <t>ზუგდიდის ოფისის მენეჯერი</t>
  </si>
  <si>
    <t xml:space="preserve">რუსუდან </t>
  </si>
  <si>
    <t>ენჯიბაძე</t>
  </si>
  <si>
    <t>01023002659</t>
  </si>
  <si>
    <t>ხაშურის ოფისის ხლმძღვანელი</t>
  </si>
  <si>
    <t xml:space="preserve">ლანა </t>
  </si>
  <si>
    <t>მატუა</t>
  </si>
  <si>
    <t>19001038922</t>
  </si>
  <si>
    <t>ფოთის ოფისის მენეჯერი</t>
  </si>
  <si>
    <t xml:space="preserve"> ვაშაკიძე</t>
  </si>
  <si>
    <t>38001040489</t>
  </si>
  <si>
    <t>ქუთაისის ოფისის მენეჯერი</t>
  </si>
  <si>
    <t>ნავერიანი</t>
  </si>
  <si>
    <t>10001013598</t>
  </si>
  <si>
    <t>ბოლნისის ოფისის ხელმძღვანელი</t>
  </si>
  <si>
    <t xml:space="preserve">მაგული </t>
  </si>
  <si>
    <t>გეგეშიძე</t>
  </si>
  <si>
    <t>42001013350</t>
  </si>
  <si>
    <t>ფოთის ოფისის დამლაგებელი</t>
  </si>
  <si>
    <t>ონიანი</t>
  </si>
  <si>
    <t>27001001056</t>
  </si>
  <si>
    <t>გარდაბნის ოფისის ხელმძღვანელი</t>
  </si>
  <si>
    <t xml:space="preserve">ელგუჯა </t>
  </si>
  <si>
    <t>ჯაფარიძე</t>
  </si>
  <si>
    <t>10001001333</t>
  </si>
  <si>
    <t>ბოლნისის ოფისის აღმასრულებელი</t>
  </si>
  <si>
    <t xml:space="preserve">ლევან </t>
  </si>
  <si>
    <t>ბალანჩივაძე</t>
  </si>
  <si>
    <t>37001026261</t>
  </si>
  <si>
    <t>სამტრედიის ორგანიზაციის ხელმძღვანელი</t>
  </si>
  <si>
    <t>ყვარელის ოფისის ხელმძღვანელი</t>
  </si>
  <si>
    <t>გოჩა</t>
  </si>
  <si>
    <t xml:space="preserve"> მურვანიძე</t>
  </si>
  <si>
    <t>33001025771</t>
  </si>
  <si>
    <t>ოზურგეთის ოფის მენეჯერი</t>
  </si>
  <si>
    <t xml:space="preserve"> კარინე</t>
  </si>
  <si>
    <t>პოღოსიანი</t>
  </si>
  <si>
    <t>47001006302</t>
  </si>
  <si>
    <t>ახალციხის ოფისის დამლაგებელი</t>
  </si>
  <si>
    <t xml:space="preserve"> საბანაძე</t>
  </si>
  <si>
    <t>30001000638</t>
  </si>
  <si>
    <t>მესტიის ოფისის მენეჯერი</t>
  </si>
  <si>
    <t>კახაძე</t>
  </si>
  <si>
    <t xml:space="preserve"> ვლადიმერ</t>
  </si>
  <si>
    <t>თბილისის ხელმძღვანელი</t>
  </si>
  <si>
    <t xml:space="preserve"> წერეთელი</t>
  </si>
  <si>
    <t>54001003594</t>
  </si>
  <si>
    <t>ჭიათურის ოფისის ხელმძღვანელი</t>
  </si>
  <si>
    <t xml:space="preserve"> ინგა</t>
  </si>
  <si>
    <t>ტაბატაძე</t>
  </si>
  <si>
    <t>01024039239</t>
  </si>
  <si>
    <t>ხაშურის ოფისის მენეჯერი</t>
  </si>
  <si>
    <t>მესტიის ოფისის დამლაგებელი</t>
  </si>
  <si>
    <t xml:space="preserve"> ღავთაძე</t>
  </si>
  <si>
    <t>54001051735</t>
  </si>
  <si>
    <t>ჭიათურის ოფისის მენეჯერი</t>
  </si>
  <si>
    <t>მინდია</t>
  </si>
  <si>
    <t xml:space="preserve">გურჩიანი </t>
  </si>
  <si>
    <t>15001022607</t>
  </si>
  <si>
    <t>დმანისის ოფისის ხელმძღვანელი</t>
  </si>
  <si>
    <t xml:space="preserve"> რუსუდანი</t>
  </si>
  <si>
    <t>ესტატიშვილის</t>
  </si>
  <si>
    <t>08001007102</t>
  </si>
  <si>
    <t>ახმეტის ოფისის მენეჯერი</t>
  </si>
  <si>
    <t xml:space="preserve">კობა </t>
  </si>
  <si>
    <t>ძაგანძე</t>
  </si>
  <si>
    <t>17001021695</t>
  </si>
  <si>
    <t>ვანის ოფისის ხელმძღვანელ</t>
  </si>
  <si>
    <t xml:space="preserve">ლალი </t>
  </si>
  <si>
    <t>ხვედელიძე</t>
  </si>
  <si>
    <t>54001023465</t>
  </si>
  <si>
    <t>ჭიათურის ოფისის დამლაგებელი</t>
  </si>
  <si>
    <t xml:space="preserve"> თოფურია</t>
  </si>
  <si>
    <t>41001007489</t>
  </si>
  <si>
    <t>ტყიბულის ოფისის აღმასრულებელი</t>
  </si>
  <si>
    <t xml:space="preserve">პაპუნა </t>
  </si>
  <si>
    <t>ქუთაისის ოფისის ახალგაზრდულის ხელმძღვანელი</t>
  </si>
  <si>
    <t>გულქანი</t>
  </si>
  <si>
    <t xml:space="preserve"> გუგავა</t>
  </si>
  <si>
    <t>27001000180</t>
  </si>
  <si>
    <t>ლენტეხის ორგანიზაციის აღმასრულებელი</t>
  </si>
  <si>
    <t>ნუგზარ</t>
  </si>
  <si>
    <t xml:space="preserve"> გოგიძე</t>
  </si>
  <si>
    <t>60001011286</t>
  </si>
  <si>
    <t>წყალტუბოს ორგანიზაციის ხელმძღვანელი</t>
  </si>
  <si>
    <t xml:space="preserve">ციალა </t>
  </si>
  <si>
    <t>უდესიანი</t>
  </si>
  <si>
    <t>62005011779</t>
  </si>
  <si>
    <t>გარდაბნის ოფისის დამლაგებელი</t>
  </si>
  <si>
    <t xml:space="preserve">ელზა </t>
  </si>
  <si>
    <t>ხაჭაპური</t>
  </si>
  <si>
    <t>41001017917</t>
  </si>
  <si>
    <t>ტყიბულის ოფისის მენეჯერი</t>
  </si>
  <si>
    <t>გოგიძე</t>
  </si>
  <si>
    <t>ქუთაისის ახალგაზრდულის მონიტ</t>
  </si>
  <si>
    <t xml:space="preserve"> ედიბერიძე</t>
  </si>
  <si>
    <t>18001003991</t>
  </si>
  <si>
    <t>ზესტაფონის საორგანიზაციო</t>
  </si>
  <si>
    <t>გიორგიძე</t>
  </si>
  <si>
    <t>ბაღდათის ახალგაზრდულის ხელმძღვანელი</t>
  </si>
  <si>
    <t>კირკიტაძე</t>
  </si>
  <si>
    <t>თერჯოლის ახა ხელმძღვანელი</t>
  </si>
  <si>
    <t xml:space="preserve"> გიორგაძე</t>
  </si>
  <si>
    <t>გურჯაანის ახ ხელმძღვანელი</t>
  </si>
  <si>
    <t>ლიპარტელიანი</t>
  </si>
  <si>
    <t>17001006208</t>
  </si>
  <si>
    <t>ვანის ოფისის მენეჯერი</t>
  </si>
  <si>
    <t>კოხრეიძე</t>
  </si>
  <si>
    <t>37001001716</t>
  </si>
  <si>
    <t>სამტრედიის ოფისის მენეჯერი</t>
  </si>
  <si>
    <t xml:space="preserve">გია </t>
  </si>
  <si>
    <t>კუბლაშვილი</t>
  </si>
  <si>
    <t>ლაგოდეხის ოფისის აღმასრულებელი</t>
  </si>
  <si>
    <t xml:space="preserve"> კობახიძე</t>
  </si>
  <si>
    <t>04001004952</t>
  </si>
  <si>
    <t>ამბროლაურის ოფისის მენეჯერი</t>
  </si>
  <si>
    <t xml:space="preserve">ნოდარ </t>
  </si>
  <si>
    <t>ხაჩიძე</t>
  </si>
  <si>
    <t>ლაგოდეხის ოფისის ხელმძღვანელი</t>
  </si>
  <si>
    <t xml:space="preserve">ნანული </t>
  </si>
  <si>
    <t>მუკვანი</t>
  </si>
  <si>
    <t>49001005394</t>
  </si>
  <si>
    <t>ცაგერის ოფისის დამლაგებელი</t>
  </si>
  <si>
    <t>მზია</t>
  </si>
  <si>
    <t xml:space="preserve"> ჭიპაშვილი</t>
  </si>
  <si>
    <t>56001016850</t>
  </si>
  <si>
    <t>ხარაგაულის რაიონის დამლაგებელი</t>
  </si>
  <si>
    <t xml:space="preserve">დილებაშვილი </t>
  </si>
  <si>
    <t>თბილისის ახალგაზრდულის საორგანიზაციო</t>
  </si>
  <si>
    <t xml:space="preserve"> ნიკოლოზი</t>
  </si>
  <si>
    <t>ნაძალადევის ახალ ხელმძღვანელი</t>
  </si>
  <si>
    <t xml:space="preserve"> მარიამი</t>
  </si>
  <si>
    <t>ნეფარიძე</t>
  </si>
  <si>
    <t>სოციალური მედია და კომუნიკაცია</t>
  </si>
  <si>
    <t xml:space="preserve"> ფახურიძე</t>
  </si>
  <si>
    <t>თეონა</t>
  </si>
  <si>
    <t>09001006011</t>
  </si>
  <si>
    <t>ბაღდათის ოფისის მენეჯერი</t>
  </si>
  <si>
    <t xml:space="preserve"> ბუხრაშვილი</t>
  </si>
  <si>
    <t>41001010397</t>
  </si>
  <si>
    <t>ტყიბულის ოფისის დამლაგებელი</t>
  </si>
  <si>
    <t>მარიამი</t>
  </si>
  <si>
    <t xml:space="preserve">კაპანაძე </t>
  </si>
  <si>
    <t>თემური</t>
  </si>
  <si>
    <t xml:space="preserve">ვაშაკიძე </t>
  </si>
  <si>
    <t>გლდანის ახალგაზ ხელმძღ</t>
  </si>
  <si>
    <t xml:space="preserve">ვარდიკო </t>
  </si>
  <si>
    <t>ორბეთიშვილი</t>
  </si>
  <si>
    <t>ახმეტის ოფისი დამლ</t>
  </si>
  <si>
    <t xml:space="preserve">ვიოლეტა </t>
  </si>
  <si>
    <t>უგულავა</t>
  </si>
  <si>
    <t>ამბროლაურის ოფისის დამლ</t>
  </si>
  <si>
    <t xml:space="preserve"> ქრისტინე</t>
  </si>
  <si>
    <t>ბარბაქაძე</t>
  </si>
  <si>
    <t xml:space="preserve">ქეთევან </t>
  </si>
  <si>
    <t>ტოროტაძე</t>
  </si>
  <si>
    <t>33001035507</t>
  </si>
  <si>
    <t>ოზურგეთის ოფისის დამლაგებელი</t>
  </si>
  <si>
    <t>თინათინ</t>
  </si>
  <si>
    <t xml:space="preserve">დვალი </t>
  </si>
  <si>
    <t xml:space="preserve"> თორნიკე</t>
  </si>
  <si>
    <t>მეშველიანი</t>
  </si>
  <si>
    <t>საჯარო პოლიტიკური მონიტორინგი</t>
  </si>
  <si>
    <t xml:space="preserve"> გიორგი</t>
  </si>
  <si>
    <t>ახობაძე</t>
  </si>
  <si>
    <t>ვაკის ახალგაზრდულის ხელმძღ</t>
  </si>
  <si>
    <t xml:space="preserve"> სალომე</t>
  </si>
  <si>
    <t>ქამუშაძე</t>
  </si>
  <si>
    <t>ისნის ახალგაზრდულის ხელმძღ</t>
  </si>
  <si>
    <t xml:space="preserve"> ფიქრია</t>
  </si>
  <si>
    <t>არდია</t>
  </si>
  <si>
    <t>თემატური მიმართულების მდივანი</t>
  </si>
  <si>
    <t>გამეზარდაშვილი</t>
  </si>
  <si>
    <t>დიდუბის ახალგაზრდულის ხელმძღვანელი</t>
  </si>
  <si>
    <t xml:space="preserve">ვარდოსანიძე </t>
  </si>
  <si>
    <t>მთაწმინდის ახალ ხელმძღ</t>
  </si>
  <si>
    <t xml:space="preserve"> ბექა</t>
  </si>
  <si>
    <t>სარჯველაძე</t>
  </si>
  <si>
    <t>საბურთალოს ახა ხელმძღვა</t>
  </si>
  <si>
    <t xml:space="preserve"> ალექსანდრე</t>
  </si>
  <si>
    <t>სიხარულიძე</t>
  </si>
  <si>
    <t>ჩუღურეთის ახალგაზრდულის ხელმძღ</t>
  </si>
  <si>
    <t>დადეშქელიანი</t>
  </si>
  <si>
    <t>კრწანისის ახალგაზრდულის ხელმძღვანელი</t>
  </si>
  <si>
    <t xml:space="preserve"> კახი</t>
  </si>
  <si>
    <t xml:space="preserve">თამოიანი </t>
  </si>
  <si>
    <t>სამგორის ახალ ხელმძღ</t>
  </si>
  <si>
    <t xml:space="preserve"> ლაშა</t>
  </si>
  <si>
    <t>ტყეშელაძე</t>
  </si>
  <si>
    <t xml:space="preserve"> საბა</t>
  </si>
  <si>
    <t>ანთია</t>
  </si>
  <si>
    <t>ქაჯაია</t>
  </si>
  <si>
    <t>ბექა</t>
  </si>
  <si>
    <t xml:space="preserve">აფრასიძე </t>
  </si>
  <si>
    <t>დმანისის ახალგა ხელმძღვანელი</t>
  </si>
  <si>
    <t>გარდაბნის ახალ ხელმძღვანელი</t>
  </si>
  <si>
    <t xml:space="preserve"> ოთარი</t>
  </si>
  <si>
    <t>ჩხეიძე</t>
  </si>
  <si>
    <t>გორის ახალგაზრდულის ხელმძღვანელი</t>
  </si>
  <si>
    <t xml:space="preserve"> პავლე</t>
  </si>
  <si>
    <t>თამაზაშვილი</t>
  </si>
  <si>
    <t>ასპინძის ახალგაზრდულის ხელმძღვანელი</t>
  </si>
  <si>
    <t xml:space="preserve"> სანდრო</t>
  </si>
  <si>
    <t>ტუშური</t>
  </si>
  <si>
    <t>მცხეთის ახალგაზრდულის ხელმძღვანელი</t>
  </si>
  <si>
    <t>მადონა</t>
  </si>
  <si>
    <t xml:space="preserve">აბრამიშვილი </t>
  </si>
  <si>
    <t>ჭიათურის ახალგაზრდულის ხელმძღვანელი</t>
  </si>
  <si>
    <t xml:space="preserve"> ავთანდილი</t>
  </si>
  <si>
    <t>ტალახაძე</t>
  </si>
  <si>
    <t>საჩხერის ახალგაზრდულის ხელმძღვანელი</t>
  </si>
  <si>
    <t xml:space="preserve"> ბაქარი</t>
  </si>
  <si>
    <t>ხაჭვანი</t>
  </si>
  <si>
    <t>ბოლნისის ახალგაზრდულის ხელმძღვანელი</t>
  </si>
  <si>
    <t xml:space="preserve"> ერეკლე</t>
  </si>
  <si>
    <t>გოგოლაძე</t>
  </si>
  <si>
    <t>ჩოხატაურის ახალგაზრდულის ხელმძღვან;ლეკი</t>
  </si>
  <si>
    <t xml:space="preserve"> ნიკა</t>
  </si>
  <si>
    <t>კვირიკაშვილი</t>
  </si>
  <si>
    <t>ცაგერის ახალგაზრდულის ხელმძღვანელი</t>
  </si>
  <si>
    <t xml:space="preserve"> ნინო</t>
  </si>
  <si>
    <t>გოგოლაშვილი</t>
  </si>
  <si>
    <t>სიღნაღის ახალგაზრდულის ხელმძღვანელი</t>
  </si>
  <si>
    <t xml:space="preserve"> ლევანი</t>
  </si>
  <si>
    <t>ლაგოდეხის ახალგაზრდულის ხელმძღვანელი</t>
  </si>
  <si>
    <t>ფანგანი</t>
  </si>
  <si>
    <t>მესტიის ახალგაზრდულის ხელმძღვა</t>
  </si>
  <si>
    <t>ვალიკო</t>
  </si>
  <si>
    <t>ბაღსოლიან</t>
  </si>
  <si>
    <t>ყვარელის ახალგაზრდულის ხელმძღვანელი</t>
  </si>
  <si>
    <t xml:space="preserve"> შალვა</t>
  </si>
  <si>
    <t>თაბუაშვილი</t>
  </si>
  <si>
    <t>კასპის ახალგაზრდულის ხელმძღვანელი</t>
  </si>
  <si>
    <t>დავითი</t>
  </si>
  <si>
    <t xml:space="preserve">ხურცილავა </t>
  </si>
  <si>
    <t>სამტრედიის ახალგაზრდულის ხელმძღვანელი</t>
  </si>
  <si>
    <t>რამინი</t>
  </si>
  <si>
    <t>მებონია</t>
  </si>
  <si>
    <t>ჩხოროწყუს ახალგაზრდულის ხელმძღვანელი</t>
  </si>
  <si>
    <t xml:space="preserve">წულაია </t>
  </si>
  <si>
    <t>მარტვილის ახალგაზრდულის ხელმძღვანელი</t>
  </si>
  <si>
    <t xml:space="preserve">ჟვანია </t>
  </si>
  <si>
    <t>აბასის ახალგაზრდულის ხელმძღვანელი</t>
  </si>
  <si>
    <t xml:space="preserve"> ნუკრი</t>
  </si>
  <si>
    <t>კვარაცხელია</t>
  </si>
  <si>
    <t>წალენჯიხის ახალგაზრდულის ხელმძღვანელი</t>
  </si>
  <si>
    <t xml:space="preserve">ლელაძე </t>
  </si>
  <si>
    <t>ზესტაფონის ახალგაზრდულის ხელმძღვანელი</t>
  </si>
  <si>
    <t>იოსები</t>
  </si>
  <si>
    <t xml:space="preserve">შენგელია </t>
  </si>
  <si>
    <t>ვანის ახალგაზრდულის ხელმძღვანელი</t>
  </si>
  <si>
    <t xml:space="preserve"> გიგა</t>
  </si>
  <si>
    <t>გვარამია</t>
  </si>
  <si>
    <t>სენაკის ახალგაზრდული ხელმ</t>
  </si>
  <si>
    <t xml:space="preserve"> ირაკლი</t>
  </si>
  <si>
    <t>გიუაშვილი</t>
  </si>
  <si>
    <t>11001001258</t>
  </si>
  <si>
    <t>ბორჯომის ოფისის აღმასრულებელი</t>
  </si>
  <si>
    <t xml:space="preserve">იოსებ </t>
  </si>
  <si>
    <t>პაპიტაშვილი</t>
  </si>
  <si>
    <t>59001028214</t>
  </si>
  <si>
    <t>გორის ოფისის ხელმძღვანელი</t>
  </si>
  <si>
    <t>ლევანი</t>
  </si>
  <si>
    <t xml:space="preserve">ქავთარაძე </t>
  </si>
  <si>
    <t>22001003529</t>
  </si>
  <si>
    <t>თეთრიწყაროს ოფისის ხელმძღვანელი</t>
  </si>
  <si>
    <t xml:space="preserve"> ემზარი</t>
  </si>
  <si>
    <t>გორგილაძე</t>
  </si>
  <si>
    <t>საგარეჯოს ოფისის ხელმძღვანელი</t>
  </si>
  <si>
    <t>რობერტი</t>
  </si>
  <si>
    <t xml:space="preserve">ბოსტაშვილი </t>
  </si>
  <si>
    <t>14001020582</t>
  </si>
  <si>
    <t>დედოფლისწყაროს ოფისის აღმასრულებელი</t>
  </si>
  <si>
    <t xml:space="preserve">ბეჟანიშვილი </t>
  </si>
  <si>
    <t>დედოფლისწყაროს ოფისის ხელმძღვანელი</t>
  </si>
  <si>
    <t xml:space="preserve"> ზურაბი</t>
  </si>
  <si>
    <t>ნინიაშვილი</t>
  </si>
  <si>
    <t>45001000553</t>
  </si>
  <si>
    <t>ყვარელის ოფისის აღმასრულებელი</t>
  </si>
  <si>
    <t>ზუროშვილი</t>
  </si>
  <si>
    <t>20031004797</t>
  </si>
  <si>
    <t>თელავის ოფისის აღმასრულებელი</t>
  </si>
  <si>
    <t xml:space="preserve"> გივი</t>
  </si>
  <si>
    <t>40001006636</t>
  </si>
  <si>
    <t>სიღნაღის ოფისის აღმაშენებელი</t>
  </si>
  <si>
    <t xml:space="preserve"> დესპინე</t>
  </si>
  <si>
    <t>ქევხიშვილი</t>
  </si>
  <si>
    <t>36001045274</t>
  </si>
  <si>
    <t>საგარეჯოს ოფისის მენეჯერი</t>
  </si>
  <si>
    <t xml:space="preserve">კრიხელი </t>
  </si>
  <si>
    <t>36001003603</t>
  </si>
  <si>
    <t>საგარეჯოს ოფისის აღმასრულებელი</t>
  </si>
  <si>
    <t xml:space="preserve"> ჯუმბერი</t>
  </si>
  <si>
    <t>ბახუნტარაძე</t>
  </si>
  <si>
    <t>61009000041</t>
  </si>
  <si>
    <t>წალკის ოფის ხელმძღვანელი</t>
  </si>
  <si>
    <t xml:space="preserve"> ანა</t>
  </si>
  <si>
    <t>ადეიშვილი</t>
  </si>
  <si>
    <t>17001032069</t>
  </si>
  <si>
    <t>ვანის ოფისის დამლაგებელი</t>
  </si>
  <si>
    <t>ელისო</t>
  </si>
  <si>
    <t xml:space="preserve">კაკაჩია </t>
  </si>
  <si>
    <t>51001003395</t>
  </si>
  <si>
    <t>წალენჯიხის ოფისის დამლაგებელი</t>
  </si>
  <si>
    <t>ლანა</t>
  </si>
  <si>
    <t xml:space="preserve">შანავა </t>
  </si>
  <si>
    <t>62001040386</t>
  </si>
  <si>
    <t>წალენჯიხის ოფისის მენეჯერი</t>
  </si>
  <si>
    <t xml:space="preserve">გუგავა </t>
  </si>
  <si>
    <t>55001002884</t>
  </si>
  <si>
    <t>ლენტეხის ოფისის ხელმძღვანელი</t>
  </si>
  <si>
    <t xml:space="preserve"> პლატონი</t>
  </si>
  <si>
    <t>იარალაშვილი</t>
  </si>
  <si>
    <t>01023008200</t>
  </si>
  <si>
    <t>ონის ოფისის ხელმძღვანელი</t>
  </si>
  <si>
    <t xml:space="preserve">მებონია </t>
  </si>
  <si>
    <t>51001007194</t>
  </si>
  <si>
    <t>წალენჯიხის ოფისის აღმასრულებელი</t>
  </si>
  <si>
    <t xml:space="preserve">ჩიგოგიძე </t>
  </si>
  <si>
    <t>46001000429</t>
  </si>
  <si>
    <t>ჩოხატაურის ოფისის მენეჯერი</t>
  </si>
  <si>
    <t>დარეჯანი</t>
  </si>
  <si>
    <t xml:space="preserve">კვარაცხელია </t>
  </si>
  <si>
    <t>48001020521</t>
  </si>
  <si>
    <t>ჩხოროწყუს ოფისის დამლაგებელი</t>
  </si>
  <si>
    <t xml:space="preserve">ჯანაშია </t>
  </si>
  <si>
    <t>26001009054</t>
  </si>
  <si>
    <t>ლანჩხუთის ოფისის აღმასრულებელი</t>
  </si>
  <si>
    <t>დიტო</t>
  </si>
  <si>
    <t xml:space="preserve">კვირკველია </t>
  </si>
  <si>
    <t>ლანჩხუთის ოფისის მენეჯერი</t>
  </si>
  <si>
    <t xml:space="preserve"> მუხრანი</t>
  </si>
  <si>
    <t>ტვილდიანი</t>
  </si>
  <si>
    <t>27001007321</t>
  </si>
  <si>
    <t>ლენტეხის ოფისის მენეჯერი</t>
  </si>
  <si>
    <t>21001007466</t>
  </si>
  <si>
    <t>თერჯოლის ოფისის აღმასრულებელი</t>
  </si>
  <si>
    <t xml:space="preserve"> დავითი</t>
  </si>
  <si>
    <t>ტყიბულის ახალგაზრდულის ხელმძღვანელი</t>
  </si>
  <si>
    <t xml:space="preserve"> ლანა</t>
  </si>
  <si>
    <t>წურწუმია</t>
  </si>
  <si>
    <t>48001003395</t>
  </si>
  <si>
    <t>ჩხოროწყუს ოფისის მენეჯერი</t>
  </si>
  <si>
    <t xml:space="preserve">ზაბახიძე </t>
  </si>
  <si>
    <t>საჩხერის დამლაგებელი</t>
  </si>
  <si>
    <t>ნუგზარი</t>
  </si>
  <si>
    <t xml:space="preserve">ჯაფარიძე </t>
  </si>
  <si>
    <t>34001001732</t>
  </si>
  <si>
    <t>ონის ოფისის აღმასრულებელი</t>
  </si>
  <si>
    <t>ნონა</t>
  </si>
  <si>
    <t xml:space="preserve">სირტლაძე </t>
  </si>
  <si>
    <t>34001008970</t>
  </si>
  <si>
    <t>ონის ოფისის მენეჯერი</t>
  </si>
  <si>
    <t xml:space="preserve">ქალდანი </t>
  </si>
  <si>
    <t>აქსანა</t>
  </si>
  <si>
    <t>19001106414</t>
  </si>
  <si>
    <t>ვლადიმერი</t>
  </si>
  <si>
    <t xml:space="preserve">ბრეგვაძე </t>
  </si>
  <si>
    <t>49001000556</t>
  </si>
  <si>
    <t>ცაგერის აღმასრულებელი</t>
  </si>
  <si>
    <t>ნესტანი</t>
  </si>
  <si>
    <t xml:space="preserve">გაბისონია </t>
  </si>
  <si>
    <t>58001007536</t>
  </si>
  <si>
    <t>ხობის ოფისის მენეჯერი</t>
  </si>
  <si>
    <t xml:space="preserve"> მერაბი</t>
  </si>
  <si>
    <t>გადელია</t>
  </si>
  <si>
    <t>ხობის ოფისის აღმასრულებელი</t>
  </si>
  <si>
    <t xml:space="preserve"> კახა</t>
  </si>
  <si>
    <t>ბუკია</t>
  </si>
  <si>
    <t>58001011900</t>
  </si>
  <si>
    <t>ხობის ოფისის ხელმძღვანელი</t>
  </si>
  <si>
    <t>ხვიჩა</t>
  </si>
  <si>
    <t xml:space="preserve">ჭანტურია </t>
  </si>
  <si>
    <t>02001002305</t>
  </si>
  <si>
    <t>აბაშის ოფისის ხელმძღვანელი</t>
  </si>
  <si>
    <t xml:space="preserve">მესხიშვილი </t>
  </si>
  <si>
    <t>39001032167</t>
  </si>
  <si>
    <t>სენაკის ოფისის მენეჯერი</t>
  </si>
  <si>
    <t>ვალერი</t>
  </si>
  <si>
    <t xml:space="preserve">კუჭავა </t>
  </si>
  <si>
    <t>39001017287</t>
  </si>
  <si>
    <t>სენაკის ოფისის აღმასრულებელი</t>
  </si>
  <si>
    <t xml:space="preserve">კუპრეიშვილი </t>
  </si>
  <si>
    <t>42001008529</t>
  </si>
  <si>
    <t>ფოთის ოფისის ხელმძღვანელი</t>
  </si>
  <si>
    <t>თინათინი</t>
  </si>
  <si>
    <t xml:space="preserve">ნარმანია </t>
  </si>
  <si>
    <t>19001081741</t>
  </si>
  <si>
    <t>ზუგდიდის ოფისის დამლაგებელი</t>
  </si>
  <si>
    <t>ნანი</t>
  </si>
  <si>
    <t xml:space="preserve">სკანაძე </t>
  </si>
  <si>
    <t>ხაშურის ოფისის დამლაგებელი</t>
  </si>
  <si>
    <t xml:space="preserve"> ირმა</t>
  </si>
  <si>
    <t>49001004990</t>
  </si>
  <si>
    <t>ცაგერის ოფისის მენეჯერი</t>
  </si>
  <si>
    <t xml:space="preserve"> ია</t>
  </si>
  <si>
    <t>ჯანიაშვილი</t>
  </si>
  <si>
    <t>56001023154</t>
  </si>
  <si>
    <t>ხარაგაულის ოფისის მენეჯერი</t>
  </si>
  <si>
    <t>მერაბი</t>
  </si>
  <si>
    <t xml:space="preserve">შელია </t>
  </si>
  <si>
    <t>48001004930</t>
  </si>
  <si>
    <t>ჩხოროწყუს ოფისის ხელმძღვანელი</t>
  </si>
  <si>
    <t xml:space="preserve">გურგენიძე </t>
  </si>
  <si>
    <t>04001001779</t>
  </si>
  <si>
    <t>ამბროლაურის ოფისის აღმასრულებელი</t>
  </si>
  <si>
    <t>ლაშა</t>
  </si>
  <si>
    <t xml:space="preserve">ნებიერიძე </t>
  </si>
  <si>
    <t>18001013360</t>
  </si>
  <si>
    <t>ზესტაფონის ოფისის აღმასრულებელი</t>
  </si>
  <si>
    <t>აკაკი</t>
  </si>
  <si>
    <t>წერეთელი</t>
  </si>
  <si>
    <t>01029017195</t>
  </si>
  <si>
    <t>ვანის ოფისის აღმასრულებეელი</t>
  </si>
  <si>
    <t xml:space="preserve">სევილ </t>
  </si>
  <si>
    <t>ამირასლანოვა</t>
  </si>
  <si>
    <t>28001102939</t>
  </si>
  <si>
    <t>მარნეულის ოფისის მენეჯერი</t>
  </si>
  <si>
    <t>ალეკო</t>
  </si>
  <si>
    <t xml:space="preserve"> ჭელიძე</t>
  </si>
  <si>
    <t>სანზონის ახალგაზრდულის ხელმძღ</t>
  </si>
  <si>
    <t>გელხვიიძე</t>
  </si>
  <si>
    <t>თბილისის ახალგაზრდულის ხელ</t>
  </si>
  <si>
    <t>ჟოლიძე</t>
  </si>
  <si>
    <t>ნაძალადევის ოფისის ახალგაზრდული</t>
  </si>
  <si>
    <t xml:space="preserve">მანანა </t>
  </si>
  <si>
    <t>პაპავა</t>
  </si>
  <si>
    <t>58001022582</t>
  </si>
  <si>
    <t>ხობის ოფისის დამლაგებელი</t>
  </si>
  <si>
    <t xml:space="preserve">ნიკო </t>
  </si>
  <si>
    <t>აფციაური</t>
  </si>
  <si>
    <t>თბილისი გლდანის აღმასრულებელი</t>
  </si>
  <si>
    <t xml:space="preserve"> ბედიანაშვილი</t>
  </si>
  <si>
    <t xml:space="preserve">მარინე </t>
  </si>
  <si>
    <t>მარჯანიძე</t>
  </si>
  <si>
    <t>ქარელის ოფისის მენეჯერი</t>
  </si>
  <si>
    <t xml:space="preserve">ანი </t>
  </si>
  <si>
    <t>ბალხამიშვილი</t>
  </si>
  <si>
    <t>კასპის ოფისის მენეჯერი</t>
  </si>
  <si>
    <t>ზინაიდა</t>
  </si>
  <si>
    <t xml:space="preserve"> ცერცვაძე</t>
  </si>
  <si>
    <t>გორის ოფისი მენეჯერი</t>
  </si>
  <si>
    <t>ხაბალაშვილი</t>
  </si>
  <si>
    <t xml:space="preserve">კამო </t>
  </si>
  <si>
    <t>ბერიანიძე</t>
  </si>
  <si>
    <t>24001001966</t>
  </si>
  <si>
    <t>გორის ოფისის მენეჯერი</t>
  </si>
  <si>
    <t>გორის ოფისის აღმაშრულებელი</t>
  </si>
  <si>
    <t xml:space="preserve">მერი </t>
  </si>
  <si>
    <t>შუბითიძე</t>
  </si>
  <si>
    <t>57001012247</t>
  </si>
  <si>
    <t>შიდა ქართლის აღმასრულებელი</t>
  </si>
  <si>
    <t xml:space="preserve">გოჩა </t>
  </si>
  <si>
    <t>ბუნტური</t>
  </si>
  <si>
    <t>24001035242</t>
  </si>
  <si>
    <t>კასპის ოფისის აღმასრულებელი</t>
  </si>
  <si>
    <t>ბოლნისის ოფისის მენეჯერი</t>
  </si>
  <si>
    <t xml:space="preserve">ლია </t>
  </si>
  <si>
    <t>მეხრიშვილი</t>
  </si>
  <si>
    <t>12001082359</t>
  </si>
  <si>
    <t>გარდაბნის ოფის მენეჯერი</t>
  </si>
  <si>
    <t xml:space="preserve">ივანე </t>
  </si>
  <si>
    <t>გვარამაძე</t>
  </si>
  <si>
    <t>47001005184</t>
  </si>
  <si>
    <t>ახალციხის ოფისის აღმასრულებელი</t>
  </si>
  <si>
    <t>გერლიანი</t>
  </si>
  <si>
    <t>52001024257</t>
  </si>
  <si>
    <t>წალკის ოფისის მენეჯერი</t>
  </si>
  <si>
    <t>მუშკუდიანი</t>
  </si>
  <si>
    <t>30001001776</t>
  </si>
  <si>
    <t>თეთრიწყაროს ოფისის მენეჯერი</t>
  </si>
  <si>
    <t>ყვარელის ოფისის მენეჯერი</t>
  </si>
  <si>
    <t>კასპის ოფისის დამლაგაბელი</t>
  </si>
  <si>
    <t>გვიდიანი</t>
  </si>
  <si>
    <t>თეთრიწყაროს ოფისი ახალგაზრ</t>
  </si>
  <si>
    <t xml:space="preserve">ნატო </t>
  </si>
  <si>
    <t>მაისურაძე</t>
  </si>
  <si>
    <t>შოთა</t>
  </si>
  <si>
    <t xml:space="preserve"> გონაძე</t>
  </si>
  <si>
    <t>ამბროლაურის ოფისის ახალგაზრდულის ხელმძღვანელი</t>
  </si>
  <si>
    <t xml:space="preserve">ვალერიანი </t>
  </si>
  <si>
    <t>ლენტეხის ოფისის ახალგაზრდული</t>
  </si>
  <si>
    <t xml:space="preserve">თენგიზ </t>
  </si>
  <si>
    <t>ჩიტაშვილი</t>
  </si>
  <si>
    <t>თელავის ოფისის ახალგაზრდული</t>
  </si>
  <si>
    <t xml:space="preserve">თორნიკე </t>
  </si>
  <si>
    <t>ჩუნთიშვილი</t>
  </si>
  <si>
    <t>საგარეჯოს ოფისის ახალგაზრდული ხელმძღვანელი</t>
  </si>
  <si>
    <t>თვალაბეიშვილი</t>
  </si>
  <si>
    <t>ლანჩხუთის ოფისის ახალგაზრდული</t>
  </si>
  <si>
    <t xml:space="preserve">ბექა </t>
  </si>
  <si>
    <t>მიდელაური</t>
  </si>
  <si>
    <t>ახალგაზრდულის კოორდინატორი</t>
  </si>
  <si>
    <t xml:space="preserve">ლიანა </t>
  </si>
  <si>
    <t>კუტალაძე</t>
  </si>
  <si>
    <t xml:space="preserve">ნიკა </t>
  </si>
  <si>
    <t>გიგაური</t>
  </si>
  <si>
    <t xml:space="preserve">ოთარ </t>
  </si>
  <si>
    <t>ნადირაძე</t>
  </si>
  <si>
    <t>ახალგაზრდულის თანამშრომელი აღმაშენებელზე</t>
  </si>
  <si>
    <t xml:space="preserve">ეკა </t>
  </si>
  <si>
    <t>თევზაძე</t>
  </si>
  <si>
    <t xml:space="preserve">მარეხი </t>
  </si>
  <si>
    <t>ახალგაზრდულის აღმასრულებელი</t>
  </si>
  <si>
    <t>პართენიშვილი</t>
  </si>
  <si>
    <t>45001001035</t>
  </si>
  <si>
    <t>ყვარელის ოფისის დამლაგებელი</t>
  </si>
  <si>
    <t xml:space="preserve">რამაზ </t>
  </si>
  <si>
    <t>ჯაფიაშვილი</t>
  </si>
  <si>
    <t>ქარელის ოფისის ახალგაზრდული</t>
  </si>
  <si>
    <t xml:space="preserve"> შაინიძე</t>
  </si>
  <si>
    <t>სამცხე ჯავახეთის ახალგაზრდულის ხელმძღვანელი</t>
  </si>
  <si>
    <t xml:space="preserve">გრიგორი </t>
  </si>
  <si>
    <t>62001012444</t>
  </si>
  <si>
    <t>ახალქალაქის ოფისის მდივანი</t>
  </si>
  <si>
    <t xml:space="preserve">მკრტიჩ </t>
  </si>
  <si>
    <t>მღდესიან</t>
  </si>
  <si>
    <t>07001005875</t>
  </si>
  <si>
    <t>ახალქალაქის შტაბის უფროსი</t>
  </si>
  <si>
    <t xml:space="preserve">ლაშა </t>
  </si>
  <si>
    <t>შამუგია</t>
  </si>
  <si>
    <t>ხობის ახალგაზრდულის ხელმძღვანელი</t>
  </si>
  <si>
    <t xml:space="preserve">შოთა </t>
  </si>
  <si>
    <t>ქველაძე</t>
  </si>
  <si>
    <t>ხარაგაულის ახალგაზრდულის</t>
  </si>
  <si>
    <t>ბენდელიანი</t>
  </si>
  <si>
    <t>წყალტუბოს ახალგაზრდულის ხელმძღვანელი</t>
  </si>
  <si>
    <t xml:space="preserve">ანა </t>
  </si>
  <si>
    <t>რაზმაძე</t>
  </si>
  <si>
    <t xml:space="preserve">გაგიკ </t>
  </si>
  <si>
    <t>გაბრიელიან</t>
  </si>
  <si>
    <t xml:space="preserve">ახალქალაქის ახალგაზრდულის </t>
  </si>
  <si>
    <t>ახლოური</t>
  </si>
  <si>
    <t>ბორჯომის ახალგაზრდულის</t>
  </si>
  <si>
    <t xml:space="preserve">არმენ </t>
  </si>
  <si>
    <t>07001035958</t>
  </si>
  <si>
    <t>ახალქალაქის ოფისის მენეჯერი</t>
  </si>
  <si>
    <t xml:space="preserve">ალინა </t>
  </si>
  <si>
    <t>ბდოიანი</t>
  </si>
  <si>
    <t>32001002183</t>
  </si>
  <si>
    <t>ნინოწმინდის ოფისის დამლაგებელი</t>
  </si>
  <si>
    <t xml:space="preserve">ლიპარიტ </t>
  </si>
  <si>
    <t>ღარაგულიან</t>
  </si>
  <si>
    <t>32001006104</t>
  </si>
  <si>
    <t>ნინოწმინდის ოფისის მენეჯერი</t>
  </si>
  <si>
    <t xml:space="preserve">ვაღინაკ </t>
  </si>
  <si>
    <t>ღაზარიან</t>
  </si>
  <si>
    <t>32001002476</t>
  </si>
  <si>
    <t>ნინოწმინდის აღმასრულებელი</t>
  </si>
  <si>
    <t>მუსაევი</t>
  </si>
  <si>
    <t>15001021339</t>
  </si>
  <si>
    <t>დმანისის აღმასრულებელი</t>
  </si>
  <si>
    <t xml:space="preserve">სულეიმან </t>
  </si>
  <si>
    <t>ჩობანოვი</t>
  </si>
  <si>
    <t>10001050471</t>
  </si>
  <si>
    <t>ბოლნისის აღმასრულებელი</t>
  </si>
  <si>
    <t xml:space="preserve">კონსტანტინე </t>
  </si>
  <si>
    <t>ბუცხრიკიძე</t>
  </si>
  <si>
    <t>05001000804</t>
  </si>
  <si>
    <t>ასპინძის ოფისის აღმასრულებელი</t>
  </si>
  <si>
    <t xml:space="preserve">მარიამ </t>
  </si>
  <si>
    <t>გაგნიძე</t>
  </si>
  <si>
    <t>20001041656</t>
  </si>
  <si>
    <t>ასპინძის ოფისის მენეჯერი</t>
  </si>
  <si>
    <t xml:space="preserve">ლერი </t>
  </si>
  <si>
    <t>30001000696</t>
  </si>
  <si>
    <t>კალაიჯიშვილი</t>
  </si>
  <si>
    <t>05001006413</t>
  </si>
  <si>
    <t>ასპინძის ოფისის დამლაგებელი</t>
  </si>
  <si>
    <t xml:space="preserve">ალექსანდრე </t>
  </si>
  <si>
    <t>ჭიჭინაძე</t>
  </si>
  <si>
    <t>22001006402</t>
  </si>
  <si>
    <t>თეთრიწყაროს ოფისის აღმასრულებელი</t>
  </si>
  <si>
    <t>ბერიძე</t>
  </si>
  <si>
    <t>61009003028</t>
  </si>
  <si>
    <t>წალკის ოფისის აღმასრულებელი</t>
  </si>
  <si>
    <t>ხითარიშვილი</t>
  </si>
  <si>
    <t>47001012060</t>
  </si>
  <si>
    <t>ახალციხის ოფისის მენეჯერი</t>
  </si>
  <si>
    <t xml:space="preserve"> ლომიძე</t>
  </si>
  <si>
    <t>01014000574</t>
  </si>
  <si>
    <t>ბორჯომის ოფისის დამლაგებელი</t>
  </si>
  <si>
    <t>ცუცქირიძე ვეტერანი</t>
  </si>
  <si>
    <t>აღმოსავლეთ საქა საორგანიზაციო</t>
  </si>
  <si>
    <t xml:space="preserve"> თეიმურაზი</t>
  </si>
  <si>
    <t>ასათიანი</t>
  </si>
  <si>
    <t>09001008156</t>
  </si>
  <si>
    <t>ბაღდათის საორგანიზაციო</t>
  </si>
  <si>
    <t>ლოლაძე</t>
  </si>
  <si>
    <t>09001005893</t>
  </si>
  <si>
    <t>ბაღდათის აღმასრულებელი</t>
  </si>
  <si>
    <t>მახაშვილი</t>
  </si>
  <si>
    <t>40001039435</t>
  </si>
  <si>
    <t>სიღნაღის ოფისის მენეჯერი</t>
  </si>
  <si>
    <t>ზმანაშვილი</t>
  </si>
  <si>
    <t>40001013215</t>
  </si>
  <si>
    <t>სიღნღის ოფისის დამლაგებელი</t>
  </si>
  <si>
    <t xml:space="preserve">თამილა </t>
  </si>
  <si>
    <t>გურაშვილი</t>
  </si>
  <si>
    <t>14001015752</t>
  </si>
  <si>
    <t>დედოფლის წყაროს შეხვედრების კოორდინატორი</t>
  </si>
  <si>
    <t xml:space="preserve">თამარი </t>
  </si>
  <si>
    <t>ხონის ახალგაზრდულის ხელმძღვანელი</t>
  </si>
  <si>
    <t>დედოფლისწყაროს ახალ ხელმძღვანელი</t>
  </si>
  <si>
    <t xml:space="preserve">ლუდმილა </t>
  </si>
  <si>
    <t>სტეფანიშვილი</t>
  </si>
  <si>
    <t>25001016875</t>
  </si>
  <si>
    <t>ლაგოდეხის ოფისის დამლაგებელი</t>
  </si>
  <si>
    <t xml:space="preserve">იზოლდი </t>
  </si>
  <si>
    <t>ფხალაძე</t>
  </si>
  <si>
    <t>13001015788</t>
  </si>
  <si>
    <t>გურჯაანის ოფისის დამლაგებელი</t>
  </si>
  <si>
    <t xml:space="preserve">მაყვალა </t>
  </si>
  <si>
    <t>როსტიაშვილი</t>
  </si>
  <si>
    <t>36001029152</t>
  </si>
  <si>
    <t>საგარეჯოს ოფისის დამლაგებელი</t>
  </si>
  <si>
    <t xml:space="preserve">მაკა </t>
  </si>
  <si>
    <t>იობაშვილი</t>
  </si>
  <si>
    <t>25001031883</t>
  </si>
  <si>
    <t>ლაგოდეხის ოფიფის მენეჯერი</t>
  </si>
  <si>
    <t>15001011226</t>
  </si>
  <si>
    <t>დმანისის ოფისის მენეჯერი</t>
  </si>
  <si>
    <t>გუგუნავა</t>
  </si>
  <si>
    <t>ქობულეთის ოფისის ახალგაზრდული</t>
  </si>
  <si>
    <t>ბახუნატარაძე</t>
  </si>
  <si>
    <t>61009024280</t>
  </si>
  <si>
    <t>წალკის ოფისის დამლაგებელი</t>
  </si>
  <si>
    <t xml:space="preserve">ვლადიმერი </t>
  </si>
  <si>
    <t>ნიქაცაძე</t>
  </si>
  <si>
    <t xml:space="preserve">ოკუპირებულ ტერიტორია აფხაზეთის </t>
  </si>
  <si>
    <t>ეკა</t>
  </si>
  <si>
    <t xml:space="preserve"> სომხიშვილი წიკლაური</t>
  </si>
  <si>
    <t>22001025054</t>
  </si>
  <si>
    <t>თეთრიწყაროს დამლაგებელი</t>
  </si>
  <si>
    <t xml:space="preserve">გელა </t>
  </si>
  <si>
    <t>გორის ოფისის აღმასრულებელი</t>
  </si>
  <si>
    <t>ჯირკველიშვილი</t>
  </si>
  <si>
    <t>59001002258</t>
  </si>
  <si>
    <t>კასპის ოფისის ხელმძღვანელი</t>
  </si>
  <si>
    <t>თამარა</t>
  </si>
  <si>
    <t xml:space="preserve"> სანოძე</t>
  </si>
  <si>
    <t>55001010886</t>
  </si>
  <si>
    <t>ი/მ თეონა</t>
  </si>
  <si>
    <t xml:space="preserve"> სტეფანოვი</t>
  </si>
  <si>
    <t>60101163809</t>
  </si>
  <si>
    <t>წვერავა</t>
  </si>
  <si>
    <t>55001004959</t>
  </si>
  <si>
    <t>იმედაძე</t>
  </si>
  <si>
    <t>55001009092</t>
  </si>
  <si>
    <t>კუხარიძე</t>
  </si>
  <si>
    <t>57001007197</t>
  </si>
  <si>
    <t>კასპის ოფისის ოფის მენეჯერი</t>
  </si>
  <si>
    <t>ლუკა</t>
  </si>
  <si>
    <t xml:space="preserve"> სუხიტაშვილი</t>
  </si>
  <si>
    <t>შეხვედრა</t>
  </si>
  <si>
    <t>ვაშინგტონი</t>
  </si>
  <si>
    <t>ლილო საქსოფმანქანა 2</t>
  </si>
  <si>
    <t>1 თვე</t>
  </si>
  <si>
    <t>ქელდიშვილი</t>
  </si>
  <si>
    <t>აბაშა თავისუფლების N48</t>
  </si>
  <si>
    <t>02001001024</t>
  </si>
  <si>
    <t>კაჭარავა</t>
  </si>
  <si>
    <t>ქუთაისი(საწყობი) ფოთის ქ N3</t>
  </si>
  <si>
    <t>ნარგიზა</t>
  </si>
  <si>
    <t>ღვინეფაძე</t>
  </si>
  <si>
    <t>ქუთაისი სულხან-საბას N21</t>
  </si>
  <si>
    <t>36,40</t>
  </si>
  <si>
    <t>ციხელაშვილი</t>
  </si>
  <si>
    <t>მუხიანი 1 მ/რ,კორ 5ა-5ბ</t>
  </si>
  <si>
    <t>189,2</t>
  </si>
  <si>
    <t>შპს ''მა ლუ ილ ''</t>
  </si>
  <si>
    <t>ბათუმი მარჯანიშვილის N2</t>
  </si>
  <si>
    <t>71,4</t>
  </si>
  <si>
    <t xml:space="preserve">ავთანდილ </t>
  </si>
  <si>
    <t>მეფარიშვილი</t>
  </si>
  <si>
    <t>ჭიათურა ყაზბეგის ქ 6</t>
  </si>
  <si>
    <t>01026001725</t>
  </si>
  <si>
    <t>ნადირაშვილი</t>
  </si>
  <si>
    <t>რუსთავი კოსტავას N23</t>
  </si>
  <si>
    <t>35001056789</t>
  </si>
  <si>
    <t>ზიზი</t>
  </si>
  <si>
    <t>08.06.2016-23.10.2016</t>
  </si>
  <si>
    <t>საარჩევნო მასალის გავრცელება</t>
  </si>
  <si>
    <t>სექტემბერი / ბლოკი</t>
  </si>
  <si>
    <t xml:space="preserve">სექტემბერი / ბლოკი </t>
  </si>
  <si>
    <t xml:space="preserve">აგვისტო/სექტემბერი/ </t>
  </si>
  <si>
    <t>სექტემბერი</t>
  </si>
  <si>
    <t>ილია</t>
  </si>
  <si>
    <t>ჩავაშვილი</t>
  </si>
  <si>
    <t>სატრანსპორტო საშუალების იჯარა</t>
  </si>
  <si>
    <t>ჯონდო</t>
  </si>
  <si>
    <t>გულბანი</t>
  </si>
  <si>
    <t>ავთანდილი</t>
  </si>
  <si>
    <t>ნანობაშვილი</t>
  </si>
  <si>
    <t>სატელევიზიო რეკლამის ხარჯი</t>
  </si>
  <si>
    <t>ინტერ მედია პლიუსი</t>
  </si>
  <si>
    <t>საარჩევნო ბლოკი "პაატა ბურჭულაძე -სახელმწიფო ხალხისთვის"</t>
  </si>
  <si>
    <t>წამი</t>
  </si>
  <si>
    <t>შპს ტელეკომპანია პირველი</t>
  </si>
  <si>
    <t>შპს ბიზნეს ცენტრი სასტუმრო რუსთავი</t>
  </si>
  <si>
    <t>90კვ.მ</t>
  </si>
  <si>
    <t>შპს გაზეთი ბათუმელები</t>
  </si>
  <si>
    <t>90X728</t>
  </si>
  <si>
    <t>შპს ბიზნეს ცენტრო ოკეანე</t>
  </si>
  <si>
    <t>ბეჭდური რეკლამი ხარჯი</t>
  </si>
  <si>
    <t>შპს ინტელიჯენტ მედია</t>
  </si>
  <si>
    <t>fecebook</t>
  </si>
  <si>
    <t>შპს მაპი</t>
  </si>
  <si>
    <t>ცალი</t>
  </si>
  <si>
    <t>შპს ტორი პლიუსი</t>
  </si>
  <si>
    <t xml:space="preserve">მამუკა კაციტაძე </t>
  </si>
  <si>
    <t>შპს ფორმა</t>
  </si>
  <si>
    <t>შპს ასტილი</t>
  </si>
  <si>
    <t>ი/მ კახაბერ კვარაცხელია</t>
  </si>
  <si>
    <t>დღე</t>
  </si>
  <si>
    <t>კვ.მ</t>
  </si>
  <si>
    <t>შპს გურია ნიუსი</t>
  </si>
  <si>
    <t>შპს ჰო და არა</t>
  </si>
  <si>
    <t xml:space="preserve">შპს ალმა </t>
  </si>
  <si>
    <t>09.09.2016-07.10.2016</t>
  </si>
  <si>
    <t>32 კვ.მ (8X4)</t>
  </si>
  <si>
    <t>09.09.2016-07.10.2017</t>
  </si>
  <si>
    <t>33 კვ.მ (8X4)</t>
  </si>
  <si>
    <t>მაჟორიტარობის კანდიდატი ვახტანგ ცხადაია</t>
  </si>
  <si>
    <t>ი.მ გია საკანდელიძე</t>
  </si>
  <si>
    <t>11.09.2016-09.10.2016</t>
  </si>
  <si>
    <t>18 კვ.მ</t>
  </si>
  <si>
    <t>მაჟორიტარობის კანდიდატი ზვიად ბაღდავაძე</t>
  </si>
  <si>
    <t>2 ცალი</t>
  </si>
  <si>
    <t>ასოციაცია ათინათი</t>
  </si>
  <si>
    <t>19.09.2016 - 09.10.2016</t>
  </si>
  <si>
    <t>180X290 px</t>
  </si>
  <si>
    <t>ბრენდირებული აქსესუარებით რკლამის ხარჯი</t>
  </si>
  <si>
    <t>შპს ბუსტი</t>
  </si>
  <si>
    <t>230 ცალი</t>
  </si>
  <si>
    <t>ბრენდირებული მაისურები</t>
  </si>
  <si>
    <t>შპს თავისუფალი გაზეთი +</t>
  </si>
  <si>
    <t>14.09.2016 - 14.10.2016</t>
  </si>
  <si>
    <t>მაჟოროტარი კანდიდატის ვახტანგ ცხადაია</t>
  </si>
  <si>
    <t xml:space="preserve">ა(ა)იპ "სამეგრელოს მედია ორგანიზაცია" </t>
  </si>
  <si>
    <t xml:space="preserve">მაჟორიტარობის კანდიდატის ვახტან ცხადაიას </t>
  </si>
  <si>
    <t>შპს სტილი</t>
  </si>
  <si>
    <t>3X6</t>
  </si>
  <si>
    <t>მაჟორიტარობის კანდიდატი ზურაბ ჯაფარიძე</t>
  </si>
  <si>
    <t>3X4</t>
  </si>
  <si>
    <t>ზურაბ ჯაფარიძე</t>
  </si>
  <si>
    <t>3X5</t>
  </si>
  <si>
    <t>ჯეომედიატივი / GeoMediaTV</t>
  </si>
  <si>
    <t>მაჟორიტარი კანდიდატის ზურაბ ოტიაშვილი</t>
  </si>
  <si>
    <t>7 ცალი</t>
  </si>
  <si>
    <t>შპს ალმა ტრანსპორტი</t>
  </si>
  <si>
    <t>აუთდორ ჯი</t>
  </si>
  <si>
    <t>16.24 კვ.მ</t>
  </si>
  <si>
    <t>ი/მ თეა სალუქაშვილი</t>
  </si>
  <si>
    <t>შპს ედვაიზ ჯგუფი</t>
  </si>
  <si>
    <t>თეიმურაზ გვალია ტრიპლეტები</t>
  </si>
  <si>
    <t>ი/მ კახაბერ მაისურაძე</t>
  </si>
  <si>
    <t>01019059983 </t>
  </si>
  <si>
    <t>მაჟორიტარობის კანდიდატი გიორგი ხარჩილავა</t>
  </si>
  <si>
    <t>შპს კოლორპაკი</t>
  </si>
  <si>
    <t>შპს ფრანი</t>
  </si>
  <si>
    <t>შპს პროლუკი</t>
  </si>
  <si>
    <t>მოძრავი ქონების იჯარან, რეფორმების შესახებ კვლევები</t>
  </si>
  <si>
    <t>საქართველოს ფარგლებს გარეთ სასტუმროების, სატრანსპორტო მომსხ-ბის და ავიაკომპანიების ბილეთები და სხვა სერვისები</t>
  </si>
  <si>
    <t>01.08.2016 პარტია</t>
  </si>
  <si>
    <t>რადიოკომპანია 1 რადიო</t>
  </si>
  <si>
    <t>საინფორმაციო მხარდაჭერა</t>
  </si>
  <si>
    <t>ახალი ამბები</t>
  </si>
  <si>
    <t>16.09.2016 პარტია</t>
  </si>
  <si>
    <t>ნიუპოსტი</t>
  </si>
  <si>
    <t>საქართველოს ფოსტა</t>
  </si>
  <si>
    <t>საფოსტო საკურიერო მომსახურება</t>
  </si>
  <si>
    <t>17.08.2016 პარტია</t>
  </si>
  <si>
    <t>ჯეოსელი</t>
  </si>
  <si>
    <t>მობილური სატელეფონო მომსახურების მიწოდება</t>
  </si>
  <si>
    <t>24.09.2016</t>
  </si>
  <si>
    <t>შპს ინსაიდი</t>
  </si>
  <si>
    <t>წყალი ბოთლის</t>
  </si>
  <si>
    <t>შპს ახტელი</t>
  </si>
  <si>
    <t>სატელეკომუნიკაციო მომსახურება</t>
  </si>
  <si>
    <t>26.09.2016 ბლოკი</t>
  </si>
  <si>
    <t>შპს პროგრეს გრუპი</t>
  </si>
  <si>
    <t xml:space="preserve">ყვავილების გვირგვინი </t>
  </si>
  <si>
    <t>22.09.2016 ბლოკი</t>
  </si>
  <si>
    <t>შპს კონფერენს კონსალტინგი</t>
  </si>
  <si>
    <t>დოკუმენტების წერილობითი თარგმანი</t>
  </si>
  <si>
    <t>15.09.2016 ბლოკი</t>
  </si>
  <si>
    <t>შპს პოლიგრაფ სერვისი</t>
  </si>
  <si>
    <t xml:space="preserve">03.09.2016 ბლოკი </t>
  </si>
  <si>
    <t xml:space="preserve">შპს აქვა გეო </t>
  </si>
  <si>
    <t>მოწოდებული პროდუქციის ღირ-ბა</t>
  </si>
  <si>
    <t>14.09.2016 ბლოკი</t>
  </si>
  <si>
    <t>შპს ფოტოსამყარო</t>
  </si>
  <si>
    <t>ანაბეჭდი ქაფმუყაოზე</t>
  </si>
  <si>
    <t>03.09.2016  ბლოკი</t>
  </si>
  <si>
    <t>შპს ვიბელი</t>
  </si>
  <si>
    <t>ყავის  მარცვალი, ჩაი</t>
  </si>
  <si>
    <t>იჯარა სარეკლამო კონსტრუქციის</t>
  </si>
  <si>
    <t>29.09.2016 ბლოკი</t>
  </si>
  <si>
    <t>ი/მ ნატო სამსონია</t>
  </si>
  <si>
    <t>2600100998</t>
  </si>
  <si>
    <t>ღონისძიებისთვის ფართის იჯარა</t>
  </si>
  <si>
    <t>ონგერ ძმანაშვილი</t>
  </si>
  <si>
    <t>0142004578</t>
  </si>
  <si>
    <t>08.09.2016 ბლოკი</t>
  </si>
  <si>
    <t>შპს ნიუს ჯი</t>
  </si>
  <si>
    <t>404412248</t>
  </si>
  <si>
    <t xml:space="preserve">ბეჭდვით მომსახურება </t>
  </si>
  <si>
    <t>12.09.2016  ბლოკი</t>
  </si>
  <si>
    <t>შპს მოზაიკა პლიუსი</t>
  </si>
  <si>
    <t>19.09.2016 ბლოკი</t>
  </si>
  <si>
    <t>შპს ოფის 1</t>
  </si>
  <si>
    <t>ქაღალდი საბეჭდი</t>
  </si>
  <si>
    <t>12.09.2016  16.09.2016 ბლოკი</t>
  </si>
  <si>
    <t>ფლაერები</t>
  </si>
  <si>
    <t>27.08.2016 ბლოკი</t>
  </si>
  <si>
    <t>სატრანსპორტო საშ-ის იჯარა</t>
  </si>
  <si>
    <t>შპს ჯორჯიან ექსპრესი</t>
  </si>
  <si>
    <t>201954965</t>
  </si>
  <si>
    <t>საფოსტო-საკურიერო მომსახურება</t>
  </si>
  <si>
    <t xml:space="preserve">23.05.2016 </t>
  </si>
  <si>
    <t xml:space="preserve">ინტერნეტისა და სატელეფონო მომსახურება </t>
  </si>
  <si>
    <t>31.08.2016</t>
  </si>
  <si>
    <t>კახეთის ენერგო დისტრიბუცია</t>
  </si>
  <si>
    <t>კომუნალური</t>
  </si>
  <si>
    <t>19.09.2016</t>
  </si>
  <si>
    <t>თელასი</t>
  </si>
  <si>
    <t>20.05.2016 პლატფორმა</t>
  </si>
  <si>
    <t>405145203</t>
  </si>
  <si>
    <t>ყრილობის ვიზუალური გაფორმება</t>
  </si>
  <si>
    <t>19.05.2016 პლატფორმა</t>
  </si>
  <si>
    <t>კვების ღირებულება</t>
  </si>
  <si>
    <t>29.06.2016 პლატფორმა</t>
  </si>
  <si>
    <t>შპს ჯეოლენდ +</t>
  </si>
  <si>
    <t>რუკები</t>
  </si>
  <si>
    <t>237077435</t>
  </si>
  <si>
    <t>შპს ტვ ინტერნეიშენალი</t>
  </si>
  <si>
    <t>სარეკლამო კომპანიების მიერ შესრულებული სამუშაოს მონიტორინგი</t>
  </si>
  <si>
    <t>205275833</t>
  </si>
  <si>
    <t>ინტერნეტ გვერდის დამზადება</t>
  </si>
  <si>
    <t>შპს ივენთ ბიზნეს გრუპი</t>
  </si>
  <si>
    <t>18.05.2016    18.06.2016</t>
  </si>
  <si>
    <t>405123174</t>
  </si>
  <si>
    <t>მოძრავი ქონების იჯარა , კომუნალურები</t>
  </si>
  <si>
    <t>სამივლინებო თანხა</t>
  </si>
  <si>
    <t>28.08.2016 პარტია</t>
  </si>
  <si>
    <t xml:space="preserve">სატრანსპორტო მომსახურება </t>
  </si>
  <si>
    <t>რუსთაველის ოფისის საიჯარო ქირა</t>
  </si>
  <si>
    <t>01.07.2016  პარტია</t>
  </si>
  <si>
    <t>საიჯარო ქირა -ჩუღურეთი</t>
  </si>
  <si>
    <t>მიხეილ ნამიჭეიშვილი</t>
  </si>
  <si>
    <t>საიჯარო ქირა -კრწანისი</t>
  </si>
  <si>
    <t>ირაკლი ჯინჭარაძე</t>
  </si>
  <si>
    <t>საიჯარო ქირა -ვაკე</t>
  </si>
  <si>
    <t>თენგიზ ბაბაკაიშვილი</t>
  </si>
  <si>
    <t xml:space="preserve">სამგორი - საიჯარო ქირა </t>
  </si>
  <si>
    <t>არჩილ მორჩილაძე</t>
  </si>
  <si>
    <t>საიჯარო ქირა - ნაძალადევი</t>
  </si>
  <si>
    <t>არუთიონ აკოპიანი</t>
  </si>
  <si>
    <t>საიჯარო ქირა - ახალქალაქი</t>
  </si>
  <si>
    <t>მაია დოლიძე</t>
  </si>
  <si>
    <t>საიჯარო ქირა</t>
  </si>
  <si>
    <t>ნანა დოლიძე</t>
  </si>
  <si>
    <t>ვარლამ კვანტალიანი</t>
  </si>
  <si>
    <t>01.07.2016</t>
  </si>
  <si>
    <t>გელა გველუკაშვილი</t>
  </si>
  <si>
    <t>იჯარა დედოფლისწყარო</t>
  </si>
  <si>
    <t>მიხეილ აფაქიძე</t>
  </si>
  <si>
    <t>ბათუმი საიჯარო ქირა</t>
  </si>
  <si>
    <t>ია ლომოური</t>
  </si>
  <si>
    <t>გორი საიჯარო ქირა</t>
  </si>
  <si>
    <t>გია ჭერაშვილი</t>
  </si>
  <si>
    <t>ყვარელი საიჯარო ქირა</t>
  </si>
  <si>
    <t>გარიკ მურადიანი</t>
  </si>
  <si>
    <t>საიჯარო ქირა - ახალციხე</t>
  </si>
  <si>
    <t>ფიქრია ავალიანი</t>
  </si>
  <si>
    <t>საიჯარო ქირა - რუსთავი</t>
  </si>
  <si>
    <t>მანანა ჩანქსელიანი</t>
  </si>
  <si>
    <t>საიჯარო ქირა -რუსთავი</t>
  </si>
  <si>
    <t>ქეთევან მილორავა</t>
  </si>
  <si>
    <t>ფოთის საიჯარო ქირა</t>
  </si>
  <si>
    <t>ვახტანგ ბერიშვილი</t>
  </si>
  <si>
    <t>ოზურგეთის საიჯარო ქირა</t>
  </si>
  <si>
    <t>ლალი ქოჩიაშვილი</t>
  </si>
  <si>
    <t>საიჯარო ქირა - ბაღდადი</t>
  </si>
  <si>
    <t>მურმან მირცხულავა</t>
  </si>
  <si>
    <t>ზუგდიდის საიჯარო ქირა</t>
  </si>
  <si>
    <t>შპს იმედი2011</t>
  </si>
  <si>
    <t>ჭიათურა  საიჯარო ქირა</t>
  </si>
  <si>
    <t>ალექსანდრე იმნაიშვილი</t>
  </si>
  <si>
    <t>ლანჩხუთის საიჯარო ქირა</t>
  </si>
  <si>
    <t>შპს განთიადი 2009</t>
  </si>
  <si>
    <t>საიჯარო ქირა -თერჯოლა</t>
  </si>
  <si>
    <t>შპს წყალტუბპროფკურორტი</t>
  </si>
  <si>
    <t>საიჯარო ქირა -წყალტუბო</t>
  </si>
  <si>
    <t>შპს ხორო</t>
  </si>
  <si>
    <t>იამზე გაბისონია</t>
  </si>
  <si>
    <t>მარტვილის საიჯარო ქირა</t>
  </si>
  <si>
    <t>ნანა დოღონაძე</t>
  </si>
  <si>
    <t xml:space="preserve">საიჯარო ქირა </t>
  </si>
  <si>
    <t>დავით გოგიტიძე</t>
  </si>
  <si>
    <t>ქობულეთი საიჯარო ქირა</t>
  </si>
  <si>
    <t>გულისა ჩოჩია</t>
  </si>
  <si>
    <t>აბაშა საიჯარო ქირა</t>
  </si>
  <si>
    <t>01.09.2016 ბლოკი</t>
  </si>
  <si>
    <t>მერაბ ღავთაძე</t>
  </si>
  <si>
    <t>იჯარა</t>
  </si>
  <si>
    <t>ლევან მიხეილ მგალობლიშვილი</t>
  </si>
  <si>
    <t>01008006068</t>
  </si>
  <si>
    <t>მიხეილ ცქიტიშვილი</t>
  </si>
  <si>
    <t>წალკა საიჯარო ქირა</t>
  </si>
  <si>
    <t>დავით ცისკარიშვილი</t>
  </si>
  <si>
    <t>საიჯარო ქირა -დიდუბე</t>
  </si>
  <si>
    <t>სს ბურჯი</t>
  </si>
  <si>
    <t>ოთარ ჭუჭულაშვილი</t>
  </si>
  <si>
    <t>ლაგოდეხი  საიჯარო ქირა</t>
  </si>
  <si>
    <t>07.07.2016 პარტია</t>
  </si>
  <si>
    <t>მარინე ჩულაშვილი</t>
  </si>
  <si>
    <t>საიჯარო ქირა -თემქა</t>
  </si>
  <si>
    <t>11.07.2016 პარტია</t>
  </si>
  <si>
    <t>მანანა ტოკლიკიშვილი</t>
  </si>
  <si>
    <t>საიჯარო ქირა - თემქა</t>
  </si>
  <si>
    <t>ვახტანგ ყურაშვილი</t>
  </si>
  <si>
    <t>ანა გოშხეთელიანი</t>
  </si>
  <si>
    <t>იჯარა -ქუთაისი</t>
  </si>
  <si>
    <t xml:space="preserve">16.07.2016 </t>
  </si>
  <si>
    <t xml:space="preserve"> დავით ქელდიშვილი </t>
  </si>
  <si>
    <t>12001017366</t>
  </si>
  <si>
    <t>იჯარა -ლილო</t>
  </si>
  <si>
    <t>06.09.2016 ბლოკი</t>
  </si>
  <si>
    <t>ნარგიზა ღვინეფაძე</t>
  </si>
  <si>
    <t xml:space="preserve">იჯარა </t>
  </si>
  <si>
    <t>ირმა ჯიშიაშვილი</t>
  </si>
  <si>
    <t>იჯარა ტყიბული</t>
  </si>
  <si>
    <t>გიორგი კენკებაშვილი</t>
  </si>
  <si>
    <t>ხათუნა ქებულაძე</t>
  </si>
  <si>
    <t>იჯარა -თეთრიწყარო</t>
  </si>
  <si>
    <t>ციცინო ნეფარიძე</t>
  </si>
  <si>
    <t>იჯარა -ამბროლაური</t>
  </si>
  <si>
    <t>ლიანა ნადიბაიძე</t>
  </si>
  <si>
    <t>იჯარა -ასპინძა</t>
  </si>
  <si>
    <t>ზოია საბანიძე</t>
  </si>
  <si>
    <t>ბოლნისის იჯარა</t>
  </si>
  <si>
    <t>სალომე ვეფხვაძე</t>
  </si>
  <si>
    <t>იჯარა - ბორჯომი</t>
  </si>
  <si>
    <t>შავლეგო ყრუაშვილი</t>
  </si>
  <si>
    <t>იჯარა -გლდანი</t>
  </si>
  <si>
    <t>არტურ ფერიაშვილი</t>
  </si>
  <si>
    <t>თინა ალექსანდროვი</t>
  </si>
  <si>
    <t>მაია უტიაშვილი</t>
  </si>
  <si>
    <t>იჯარა - გურჯაანი</t>
  </si>
  <si>
    <t>დარეჯან ართმელიძე</t>
  </si>
  <si>
    <t>თამაზ ბასიაშვილი</t>
  </si>
  <si>
    <t>იჯარა - დიდი დიღომი</t>
  </si>
  <si>
    <t>ზურაბ ოქრიაშვილი</t>
  </si>
  <si>
    <t>იჯარა - დმანისი</t>
  </si>
  <si>
    <t>მიხეილ დობორჯგინიძე</t>
  </si>
  <si>
    <t>ნელი ჩხიკვაძე</t>
  </si>
  <si>
    <t>დუშეთი საიჯარო ქირა</t>
  </si>
  <si>
    <t>ცისანა ზექალაშვილი</t>
  </si>
  <si>
    <t>იჯარა - ვაზისუბანი</t>
  </si>
  <si>
    <t>01.08.2016</t>
  </si>
  <si>
    <t>ბესარიონ კორძაძე</t>
  </si>
  <si>
    <t>ვანი -შუათა იჯარა</t>
  </si>
  <si>
    <t>ზაზა სიმონეიშვილი</t>
  </si>
  <si>
    <t>ვანი იჯარა</t>
  </si>
  <si>
    <t>ზიზი ბარბაქაძე</t>
  </si>
  <si>
    <t>იჯარა - რუსთავი</t>
  </si>
  <si>
    <t>მზია იარაჯული</t>
  </si>
  <si>
    <t xml:space="preserve">თიანეთი იჯარა </t>
  </si>
  <si>
    <t>გიორგი ბერიძე</t>
  </si>
  <si>
    <t>კასპი იჯარა</t>
  </si>
  <si>
    <t>შერმადინ ბენდელიანი</t>
  </si>
  <si>
    <t>იჯარა -ლენტეხი</t>
  </si>
  <si>
    <t>23.07.2016</t>
  </si>
  <si>
    <t>მამუკა გრძელიშვილი</t>
  </si>
  <si>
    <t>იჯარა -სურამი</t>
  </si>
  <si>
    <t>მარიკა ჯაფარიძე</t>
  </si>
  <si>
    <t>იჯარა-მესტია</t>
  </si>
  <si>
    <t>ლერი ტყეშელაშვილი</t>
  </si>
  <si>
    <t>იჯარა -ვანი</t>
  </si>
  <si>
    <t>მურად დიასამიძე</t>
  </si>
  <si>
    <t>61006033294</t>
  </si>
  <si>
    <t>იჯარა - ბათუმი</t>
  </si>
  <si>
    <t>მელს ბდოიანი</t>
  </si>
  <si>
    <t>იჯარა - ნინოწმინდა</t>
  </si>
  <si>
    <t xml:space="preserve">ნოდარ ნადირაშვილი </t>
  </si>
  <si>
    <t>იჯარა -ჭიათურა</t>
  </si>
  <si>
    <t>ტარიელ მეტრეველი</t>
  </si>
  <si>
    <t>თამაზ კევლიშვილი</t>
  </si>
  <si>
    <t>საგარეჯო</t>
  </si>
  <si>
    <t>ტარიელ ფაღავა</t>
  </si>
  <si>
    <t>სენაკი</t>
  </si>
  <si>
    <t>თამარ კაცელაშვილი</t>
  </si>
  <si>
    <t>ქარელი</t>
  </si>
  <si>
    <t>მირზა გათენაძე</t>
  </si>
  <si>
    <t>ქედა</t>
  </si>
  <si>
    <t>რუსუდან მინაძე</t>
  </si>
  <si>
    <t>ზურაბ კუტუბიძე</t>
  </si>
  <si>
    <t>ჩოხატაური</t>
  </si>
  <si>
    <t>ბესიკ მამფორია</t>
  </si>
  <si>
    <t>ჩხოროწყუ</t>
  </si>
  <si>
    <t>ნატო სილაგაძე</t>
  </si>
  <si>
    <t>იჯარა -ცაგერი</t>
  </si>
  <si>
    <t>ლიმონი ზარანდია</t>
  </si>
  <si>
    <t>წალენჯიხა</t>
  </si>
  <si>
    <t>ნინო ბოქოლაშვილი</t>
  </si>
  <si>
    <t>წნორი</t>
  </si>
  <si>
    <t>ზურაბ აბრამიშვილი</t>
  </si>
  <si>
    <t>ხაშური</t>
  </si>
  <si>
    <t>მანანა გოგია</t>
  </si>
  <si>
    <t>ხობი</t>
  </si>
  <si>
    <t>ირმა ქუთათელაძე</t>
  </si>
  <si>
    <t xml:space="preserve">ხონი </t>
  </si>
  <si>
    <t>შორენა დეკანაძე</t>
  </si>
  <si>
    <t>ხულო იჯარა</t>
  </si>
  <si>
    <t>მაგისტრი დაცვის სამსახური</t>
  </si>
  <si>
    <t>საინფორმაციო მომსახურეობა ახალი ამბები</t>
  </si>
  <si>
    <t>I &amp; k   კარტრიჯების დატენვის საფასური</t>
  </si>
  <si>
    <t>ავიაბილეთეიბის საფასური თრეველ სერვისი</t>
  </si>
  <si>
    <t>სატრანსპორტო მომსახურეობა კახაბერ წაქაძე</t>
  </si>
  <si>
    <t>საინფორმაციო მომსახურეობა ნიუს ჯი</t>
  </si>
  <si>
    <t>საინფორმაციო მომსახურეობა რადიო 1</t>
  </si>
  <si>
    <t>ტვ ინტერნეიშენალი პლატფორმის დავალიანება რეკლამის დაგეგმარება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</si>
</sst>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70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  <font>
      <sz val="9"/>
      <name val="Arial"/>
      <family val="2"/>
    </font>
    <font>
      <sz val="12"/>
      <name val="Sylfaen"/>
      <family val="1"/>
    </font>
    <font>
      <sz val="12"/>
      <color indexed="8"/>
      <name val="fmgm"/>
      <family val="1"/>
    </font>
    <font>
      <sz val="12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9"/>
      <name val="Arial"/>
    </font>
    <font>
      <sz val="9"/>
      <name val="Sylfaen"/>
    </font>
    <font>
      <sz val="11"/>
      <name val="Sylfaen"/>
      <family val="1"/>
    </font>
    <font>
      <sz val="11"/>
      <color indexed="8"/>
      <name val="fmgm"/>
      <family val="1"/>
    </font>
    <font>
      <sz val="11"/>
      <name val="Arial"/>
      <family val="2"/>
    </font>
    <font>
      <sz val="10"/>
      <color theme="1"/>
      <name val="Arial"/>
      <family val="2"/>
    </font>
    <font>
      <b/>
      <sz val="11"/>
      <name val="Sylfaen"/>
      <family val="1"/>
    </font>
    <font>
      <b/>
      <sz val="12"/>
      <color indexed="8"/>
      <name val="Sylfaen"/>
      <family val="1"/>
    </font>
    <font>
      <b/>
      <sz val="12"/>
      <color theme="1"/>
      <name val="Sylfaen"/>
      <family val="1"/>
    </font>
    <font>
      <b/>
      <sz val="12"/>
      <color indexed="8"/>
      <name val="fmgm"/>
      <family val="1"/>
    </font>
    <font>
      <sz val="11"/>
      <color indexed="8"/>
      <name val="Sylfaen"/>
      <family val="1"/>
    </font>
    <font>
      <b/>
      <sz val="11"/>
      <color indexed="8"/>
      <name val="Sylfaen"/>
      <family val="1"/>
    </font>
    <font>
      <b/>
      <sz val="16"/>
      <color rgb="FF002060"/>
      <name val="Sylfaen"/>
      <family val="1"/>
    </font>
    <font>
      <b/>
      <sz val="10"/>
      <color rgb="FFFF0000"/>
      <name val="Sylfaen"/>
      <family val="1"/>
    </font>
    <font>
      <sz val="9"/>
      <color theme="1"/>
      <name val="Segoe UI"/>
      <family val="2"/>
    </font>
    <font>
      <sz val="9"/>
      <name val="Segoe UI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3"/>
      <name val="Sylfaen"/>
      <family val="1"/>
    </font>
    <font>
      <sz val="11"/>
      <color theme="1"/>
      <name val="Arial"/>
      <family val="2"/>
    </font>
    <font>
      <sz val="11"/>
      <color rgb="FFFF0000"/>
      <name val="Sylfaen"/>
      <family val="1"/>
    </font>
    <font>
      <b/>
      <sz val="11"/>
      <color rgb="FFFF0000"/>
      <name val="Sylfaen"/>
      <family val="1"/>
    </font>
    <font>
      <sz val="10"/>
      <color rgb="FFFF0000"/>
      <name val="Sylfaen"/>
      <family val="1"/>
    </font>
    <font>
      <sz val="11"/>
      <name val="fmgm"/>
      <family val="1"/>
    </font>
    <font>
      <sz val="11"/>
      <name val="Calibri"/>
      <family val="2"/>
    </font>
    <font>
      <b/>
      <sz val="10"/>
      <name val="fmgm"/>
      <family val="1"/>
    </font>
    <font>
      <b/>
      <sz val="12"/>
      <name val="fmgm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8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6" fillId="0" borderId="0"/>
    <xf numFmtId="0" fontId="3" fillId="0" borderId="0"/>
    <xf numFmtId="0" fontId="3" fillId="0" borderId="0"/>
    <xf numFmtId="43" fontId="36" fillId="0" borderId="0" applyFont="0" applyFill="0" applyBorder="0" applyAlignment="0" applyProtection="0"/>
    <xf numFmtId="0" fontId="2" fillId="0" borderId="0"/>
    <xf numFmtId="0" fontId="1" fillId="0" borderId="0"/>
  </cellStyleXfs>
  <cellXfs count="897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0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21" fillId="0" borderId="0" xfId="4" applyFont="1" applyBorder="1" applyProtection="1">
      <protection locked="0"/>
    </xf>
    <xf numFmtId="0" fontId="17" fillId="0" borderId="0" xfId="0" applyFont="1"/>
    <xf numFmtId="0" fontId="18" fillId="0" borderId="0" xfId="1" applyFont="1" applyBorder="1" applyAlignment="1" applyProtection="1">
      <alignment vertical="center"/>
      <protection locked="0"/>
    </xf>
    <xf numFmtId="0" fontId="20" fillId="0" borderId="1" xfId="4" applyFont="1" applyBorder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right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5" xfId="2" applyFont="1" applyFill="1" applyBorder="1" applyAlignment="1" applyProtection="1">
      <alignment horizontal="center" vertical="top" wrapText="1"/>
    </xf>
    <xf numFmtId="1" fontId="25" fillId="5" borderId="25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1" applyFont="1" applyFill="1" applyBorder="1" applyAlignment="1" applyProtection="1">
      <alignment vertical="center"/>
      <protection locked="0"/>
    </xf>
    <xf numFmtId="0" fontId="21" fillId="5" borderId="0" xfId="4" applyFont="1" applyFill="1" applyBorder="1" applyProtection="1"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26" xfId="2" applyFont="1" applyFill="1" applyBorder="1" applyAlignment="1" applyProtection="1">
      <alignment horizontal="left" vertical="top"/>
      <protection locked="0"/>
    </xf>
    <xf numFmtId="0" fontId="25" fillId="5" borderId="26" xfId="2" applyFont="1" applyFill="1" applyBorder="1" applyAlignment="1" applyProtection="1">
      <alignment horizontal="left" vertical="top" wrapText="1"/>
      <protection locked="0"/>
    </xf>
    <xf numFmtId="0" fontId="25" fillId="5" borderId="27" xfId="2" applyFont="1" applyFill="1" applyBorder="1" applyAlignment="1" applyProtection="1">
      <alignment horizontal="left" vertical="top" wrapText="1"/>
      <protection locked="0"/>
    </xf>
    <xf numFmtId="1" fontId="25" fillId="5" borderId="27" xfId="2" applyNumberFormat="1" applyFont="1" applyFill="1" applyBorder="1" applyAlignment="1" applyProtection="1">
      <alignment horizontal="left" vertical="top" wrapText="1"/>
      <protection locked="0"/>
    </xf>
    <xf numFmtId="1" fontId="25" fillId="5" borderId="28" xfId="2" applyNumberFormat="1" applyFont="1" applyFill="1" applyBorder="1" applyAlignment="1" applyProtection="1">
      <alignment horizontal="left" vertical="top" wrapText="1"/>
      <protection locked="0"/>
    </xf>
    <xf numFmtId="0" fontId="26" fillId="5" borderId="7" xfId="2" applyFont="1" applyFill="1" applyBorder="1" applyAlignment="1" applyProtection="1">
      <alignment horizontal="righ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0" fontId="12" fillId="5" borderId="0" xfId="3" applyFill="1" applyProtection="1">
      <protection locked="0"/>
    </xf>
    <xf numFmtId="0" fontId="12" fillId="5" borderId="0" xfId="3" applyFill="1" applyBorder="1" applyProtection="1">
      <protection locked="0"/>
    </xf>
    <xf numFmtId="0" fontId="12" fillId="0" borderId="0" xfId="3" applyFill="1" applyProtection="1"/>
    <xf numFmtId="0" fontId="12" fillId="0" borderId="0" xfId="3" applyFill="1" applyBorder="1" applyProtection="1"/>
    <xf numFmtId="0" fontId="12" fillId="5" borderId="3" xfId="3" applyFill="1" applyBorder="1" applyProtection="1"/>
    <xf numFmtId="0" fontId="17" fillId="5" borderId="1" xfId="3" applyFont="1" applyFill="1" applyBorder="1" applyAlignment="1" applyProtection="1">
      <alignment horizontal="center" vertical="center"/>
    </xf>
    <xf numFmtId="0" fontId="17" fillId="5" borderId="1" xfId="3" applyFont="1" applyFill="1" applyBorder="1" applyAlignment="1" applyProtection="1">
      <alignment horizontal="center" vertical="center" wrapText="1"/>
    </xf>
    <xf numFmtId="0" fontId="17" fillId="5" borderId="2" xfId="3" applyFont="1" applyFill="1" applyBorder="1" applyAlignment="1" applyProtection="1">
      <alignment horizontal="center" vertical="center" wrapText="1"/>
    </xf>
    <xf numFmtId="0" fontId="12" fillId="0" borderId="1" xfId="3" applyBorder="1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0" xfId="3" applyFont="1" applyBorder="1" applyProtection="1">
      <protection locked="0"/>
    </xf>
    <xf numFmtId="0" fontId="18" fillId="0" borderId="3" xfId="3" applyFont="1" applyBorder="1" applyProtection="1">
      <protection locked="0"/>
    </xf>
    <xf numFmtId="0" fontId="23" fillId="0" borderId="0" xfId="3" applyFont="1" applyAlignment="1" applyProtection="1">
      <alignment horizontal="left"/>
      <protection locked="0"/>
    </xf>
    <xf numFmtId="0" fontId="18" fillId="0" borderId="0" xfId="3" applyFont="1" applyAlignment="1" applyProtection="1">
      <alignment horizontal="left"/>
      <protection locked="0"/>
    </xf>
    <xf numFmtId="0" fontId="12" fillId="0" borderId="0" xfId="3"/>
    <xf numFmtId="0" fontId="12" fillId="0" borderId="0" xfId="3" applyBorder="1" applyProtection="1">
      <protection locked="0"/>
    </xf>
    <xf numFmtId="0" fontId="12" fillId="0" borderId="1" xfId="3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0" fontId="20" fillId="0" borderId="2" xfId="4" applyFont="1" applyBorder="1" applyAlignment="1" applyProtection="1">
      <alignment vertical="center" wrapText="1"/>
      <protection locked="0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17" fillId="5" borderId="2" xfId="3" applyFont="1" applyFill="1" applyBorder="1" applyAlignment="1" applyProtection="1">
      <alignment horizontal="center" vertical="center"/>
    </xf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3" fillId="6" borderId="0" xfId="0" applyFont="1" applyFill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29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34" fillId="5" borderId="0" xfId="1" applyFont="1" applyFill="1" applyAlignment="1" applyProtection="1">
      <alignment horizontal="right" vertical="center"/>
    </xf>
    <xf numFmtId="0" fontId="12" fillId="5" borderId="0" xfId="3" applyFill="1" applyBorder="1" applyAlignment="1" applyProtection="1">
      <alignment horizontal="left"/>
      <protection locked="0"/>
    </xf>
    <xf numFmtId="0" fontId="12" fillId="5" borderId="30" xfId="3" applyFill="1" applyBorder="1" applyProtection="1"/>
    <xf numFmtId="0" fontId="12" fillId="5" borderId="1" xfId="3" applyFont="1" applyFill="1" applyBorder="1" applyAlignment="1" applyProtection="1">
      <alignment horizontal="center" vertical="center"/>
    </xf>
    <xf numFmtId="0" fontId="12" fillId="5" borderId="1" xfId="3" applyFill="1" applyBorder="1" applyAlignment="1" applyProtection="1">
      <alignment horizontal="center" vertical="center" wrapText="1"/>
    </xf>
    <xf numFmtId="0" fontId="12" fillId="5" borderId="2" xfId="3" applyFill="1" applyBorder="1" applyAlignment="1" applyProtection="1">
      <alignment horizontal="center" vertical="center" wrapText="1"/>
    </xf>
    <xf numFmtId="0" fontId="12" fillId="5" borderId="1" xfId="3" applyFont="1" applyFill="1" applyBorder="1" applyAlignment="1" applyProtection="1">
      <alignment horizontal="center" vertical="center" wrapText="1"/>
    </xf>
    <xf numFmtId="0" fontId="12" fillId="5" borderId="2" xfId="3" applyFont="1" applyFill="1" applyBorder="1" applyAlignment="1" applyProtection="1">
      <alignment horizontal="center" vertical="center" wrapText="1"/>
    </xf>
    <xf numFmtId="0" fontId="28" fillId="0" borderId="1" xfId="7" applyFont="1" applyBorder="1" applyAlignment="1" applyProtection="1">
      <alignment wrapText="1"/>
      <protection locked="0"/>
    </xf>
    <xf numFmtId="14" fontId="12" fillId="5" borderId="1" xfId="3" applyNumberFormat="1" applyFill="1" applyBorder="1" applyProtection="1"/>
    <xf numFmtId="0" fontId="12" fillId="0" borderId="1" xfId="3" applyBorder="1" applyAlignment="1" applyProtection="1">
      <alignment horizontal="left" vertical="center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3" fillId="2" borderId="4" xfId="0" applyFont="1" applyFill="1" applyBorder="1" applyProtection="1"/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5" fillId="0" borderId="33" xfId="9" applyFont="1" applyBorder="1" applyAlignment="1" applyProtection="1">
      <alignment vertical="center" wrapText="1"/>
      <protection locked="0"/>
    </xf>
    <xf numFmtId="0" fontId="35" fillId="4" borderId="23" xfId="9" applyFont="1" applyFill="1" applyBorder="1" applyAlignment="1" applyProtection="1">
      <alignment vertical="center"/>
      <protection locked="0"/>
    </xf>
    <xf numFmtId="0" fontId="35" fillId="4" borderId="21" xfId="9" applyFont="1" applyFill="1" applyBorder="1" applyAlignment="1" applyProtection="1">
      <alignment vertical="center" wrapText="1"/>
      <protection locked="0"/>
    </xf>
    <xf numFmtId="0" fontId="35" fillId="4" borderId="20" xfId="9" applyFont="1" applyFill="1" applyBorder="1" applyAlignment="1" applyProtection="1">
      <alignment vertical="center" wrapText="1"/>
      <protection locked="0"/>
    </xf>
    <xf numFmtId="49" fontId="35" fillId="0" borderId="21" xfId="9" applyNumberFormat="1" applyFont="1" applyBorder="1" applyAlignment="1" applyProtection="1">
      <alignment vertical="center"/>
      <protection locked="0"/>
    </xf>
    <xf numFmtId="0" fontId="35" fillId="0" borderId="20" xfId="9" applyFont="1" applyBorder="1" applyAlignment="1" applyProtection="1">
      <alignment vertical="center" wrapText="1"/>
      <protection locked="0"/>
    </xf>
    <xf numFmtId="0" fontId="35" fillId="0" borderId="22" xfId="9" applyFont="1" applyBorder="1" applyAlignment="1" applyProtection="1">
      <alignment vertical="center"/>
      <protection locked="0"/>
    </xf>
    <xf numFmtId="14" fontId="35" fillId="0" borderId="21" xfId="9" applyNumberFormat="1" applyFont="1" applyBorder="1" applyAlignment="1" applyProtection="1">
      <alignment vertical="center" wrapText="1"/>
      <protection locked="0"/>
    </xf>
    <xf numFmtId="0" fontId="35" fillId="0" borderId="20" xfId="9" applyFont="1" applyBorder="1" applyAlignment="1" applyProtection="1">
      <alignment horizontal="center" vertical="center"/>
      <protection locked="0"/>
    </xf>
    <xf numFmtId="0" fontId="35" fillId="0" borderId="34" xfId="9" applyFont="1" applyBorder="1" applyAlignment="1" applyProtection="1">
      <alignment vertical="center" wrapText="1"/>
      <protection locked="0"/>
    </xf>
    <xf numFmtId="0" fontId="35" fillId="4" borderId="19" xfId="9" applyFont="1" applyFill="1" applyBorder="1" applyAlignment="1" applyProtection="1">
      <alignment vertical="center"/>
      <protection locked="0"/>
    </xf>
    <xf numFmtId="0" fontId="35" fillId="4" borderId="1" xfId="9" applyFont="1" applyFill="1" applyBorder="1" applyAlignment="1" applyProtection="1">
      <alignment vertical="center" wrapText="1"/>
      <protection locked="0"/>
    </xf>
    <xf numFmtId="49" fontId="35" fillId="0" borderId="1" xfId="9" applyNumberFormat="1" applyFont="1" applyBorder="1" applyAlignment="1" applyProtection="1">
      <alignment vertical="center"/>
      <protection locked="0"/>
    </xf>
    <xf numFmtId="0" fontId="35" fillId="0" borderId="35" xfId="9" applyFont="1" applyBorder="1" applyAlignment="1" applyProtection="1">
      <alignment vertical="center" wrapText="1"/>
      <protection locked="0"/>
    </xf>
    <xf numFmtId="0" fontId="35" fillId="4" borderId="18" xfId="9" applyFont="1" applyFill="1" applyBorder="1" applyAlignment="1" applyProtection="1">
      <alignment vertical="center"/>
      <protection locked="0"/>
    </xf>
    <xf numFmtId="0" fontId="35" fillId="4" borderId="2" xfId="9" applyFont="1" applyFill="1" applyBorder="1" applyAlignment="1" applyProtection="1">
      <alignment vertical="center" wrapText="1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6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1" xfId="9" applyFont="1" applyFill="1" applyBorder="1" applyAlignment="1" applyProtection="1">
      <alignment horizontal="center" vertical="center" wrapText="1"/>
    </xf>
    <xf numFmtId="0" fontId="30" fillId="4" borderId="16" xfId="9" applyFont="1" applyFill="1" applyBorder="1" applyAlignment="1" applyProtection="1">
      <alignment horizontal="center" vertical="center" wrapText="1"/>
    </xf>
    <xf numFmtId="0" fontId="30" fillId="4" borderId="14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0" fontId="30" fillId="3" borderId="17" xfId="9" applyFont="1" applyFill="1" applyBorder="1" applyAlignment="1" applyProtection="1">
      <alignment horizontal="center" vertical="center" wrapText="1"/>
    </xf>
    <xf numFmtId="49" fontId="30" fillId="3" borderId="14" xfId="9" applyNumberFormat="1" applyFont="1" applyFill="1" applyBorder="1" applyAlignment="1" applyProtection="1">
      <alignment horizontal="center" vertical="center" wrapText="1"/>
    </xf>
    <xf numFmtId="0" fontId="30" fillId="3" borderId="10" xfId="9" applyFont="1" applyFill="1" applyBorder="1" applyAlignment="1" applyProtection="1">
      <alignment horizontal="center" vertical="center" wrapText="1"/>
    </xf>
    <xf numFmtId="0" fontId="30" fillId="5" borderId="15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28" fillId="5" borderId="36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37" xfId="9" applyFont="1" applyFill="1" applyBorder="1" applyAlignment="1" applyProtection="1">
      <alignment vertical="center"/>
    </xf>
    <xf numFmtId="0" fontId="20" fillId="5" borderId="36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67" fontId="20" fillId="5" borderId="0" xfId="9" applyNumberFormat="1" applyFont="1" applyFill="1" applyBorder="1" applyAlignment="1" applyProtection="1">
      <alignment vertical="center"/>
      <protection locked="0"/>
    </xf>
    <xf numFmtId="0" fontId="22" fillId="5" borderId="0" xfId="9" applyFont="1" applyFill="1" applyBorder="1" applyAlignment="1" applyProtection="1">
      <alignment horizontal="right" vertical="center"/>
      <protection locked="0"/>
    </xf>
    <xf numFmtId="0" fontId="18" fillId="5" borderId="37" xfId="1" applyFont="1" applyFill="1" applyBorder="1" applyAlignment="1" applyProtection="1">
      <alignment horizontal="left" vertical="center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37" xfId="9" applyFont="1" applyFill="1" applyBorder="1" applyAlignment="1" applyProtection="1">
      <alignment vertical="center"/>
    </xf>
    <xf numFmtId="14" fontId="20" fillId="0" borderId="36" xfId="9" applyNumberFormat="1" applyFont="1" applyBorder="1" applyAlignment="1" applyProtection="1">
      <alignment vertical="center"/>
      <protection locked="0"/>
    </xf>
    <xf numFmtId="0" fontId="18" fillId="5" borderId="0" xfId="0" applyFont="1" applyFill="1" applyBorder="1" applyAlignment="1" applyProtection="1">
      <alignment vertical="center"/>
    </xf>
    <xf numFmtId="0" fontId="18" fillId="5" borderId="37" xfId="0" applyFont="1" applyFill="1" applyBorder="1" applyAlignment="1" applyProtection="1">
      <alignment vertical="center"/>
    </xf>
    <xf numFmtId="0" fontId="20" fillId="5" borderId="36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37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168" fontId="35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right" vertical="center"/>
    </xf>
    <xf numFmtId="14" fontId="22" fillId="2" borderId="0" xfId="9" applyNumberFormat="1" applyFont="1" applyFill="1" applyBorder="1" applyAlignment="1" applyProtection="1">
      <alignment vertical="center"/>
    </xf>
    <xf numFmtId="0" fontId="20" fillId="2" borderId="0" xfId="9" applyFont="1" applyFill="1" applyBorder="1" applyAlignment="1" applyProtection="1">
      <alignment horizontal="left" vertical="center"/>
    </xf>
    <xf numFmtId="0" fontId="20" fillId="2" borderId="0" xfId="9" applyFont="1" applyFill="1" applyBorder="1" applyAlignment="1" applyProtection="1">
      <alignment vertical="center"/>
    </xf>
    <xf numFmtId="0" fontId="20" fillId="2" borderId="36" xfId="9" applyFont="1" applyFill="1" applyBorder="1" applyAlignment="1" applyProtection="1">
      <alignment vertical="center"/>
      <protection locked="0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2" fillId="2" borderId="0" xfId="0" applyFont="1" applyFill="1" applyBorder="1" applyProtection="1"/>
    <xf numFmtId="0" fontId="32" fillId="2" borderId="0" xfId="0" applyFont="1" applyFill="1" applyBorder="1" applyAlignment="1" applyProtection="1">
      <alignment horizontal="center" vertical="center"/>
    </xf>
    <xf numFmtId="0" fontId="33" fillId="5" borderId="37" xfId="0" applyFont="1" applyFill="1" applyBorder="1" applyAlignment="1">
      <alignment vertical="center"/>
    </xf>
    <xf numFmtId="0" fontId="23" fillId="0" borderId="0" xfId="0" applyFont="1" applyBorder="1" applyProtection="1"/>
    <xf numFmtId="0" fontId="23" fillId="2" borderId="0" xfId="0" applyFont="1" applyFill="1" applyBorder="1" applyAlignment="1">
      <alignment horizontal="left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14" fontId="20" fillId="0" borderId="0" xfId="9" applyNumberFormat="1" applyFont="1" applyAlignment="1" applyProtection="1">
      <alignment vertical="center"/>
      <protection locked="0"/>
    </xf>
    <xf numFmtId="14" fontId="20" fillId="0" borderId="36" xfId="9" applyNumberFormat="1" applyFont="1" applyBorder="1" applyAlignment="1" applyProtection="1">
      <alignment horizontal="left" vertical="center"/>
      <protection locked="0"/>
    </xf>
    <xf numFmtId="0" fontId="30" fillId="5" borderId="38" xfId="9" applyFont="1" applyFill="1" applyBorder="1" applyAlignment="1" applyProtection="1">
      <alignment horizontal="center" vertical="center"/>
    </xf>
    <xf numFmtId="3" fontId="38" fillId="2" borderId="1" xfId="1" applyNumberFormat="1" applyFont="1" applyFill="1" applyBorder="1" applyAlignment="1" applyProtection="1">
      <alignment horizontal="left" vertical="center" wrapText="1"/>
    </xf>
    <xf numFmtId="49" fontId="38" fillId="2" borderId="1" xfId="1" applyNumberFormat="1" applyFont="1" applyFill="1" applyBorder="1" applyAlignment="1" applyProtection="1">
      <alignment horizontal="left" vertical="center" wrapText="1"/>
    </xf>
    <xf numFmtId="3" fontId="38" fillId="2" borderId="1" xfId="1" applyNumberFormat="1" applyFont="1" applyFill="1" applyBorder="1" applyAlignment="1" applyProtection="1">
      <alignment horizontal="center" vertical="center" wrapText="1"/>
    </xf>
    <xf numFmtId="0" fontId="24" fillId="2" borderId="0" xfId="0" applyFont="1" applyFill="1" applyAlignment="1" applyProtection="1">
      <alignment horizontal="left"/>
      <protection locked="0"/>
    </xf>
    <xf numFmtId="0" fontId="38" fillId="2" borderId="0" xfId="0" applyFont="1" applyFill="1" applyAlignment="1" applyProtection="1">
      <alignment horizontal="left"/>
      <protection locked="0"/>
    </xf>
    <xf numFmtId="0" fontId="38" fillId="2" borderId="0" xfId="0" applyFont="1" applyFill="1" applyProtection="1">
      <protection locked="0"/>
    </xf>
    <xf numFmtId="0" fontId="40" fillId="2" borderId="0" xfId="0" applyFont="1" applyFill="1" applyProtection="1">
      <protection locked="0"/>
    </xf>
    <xf numFmtId="0" fontId="40" fillId="2" borderId="0" xfId="0" applyFont="1" applyFill="1" applyAlignment="1" applyProtection="1">
      <alignment horizontal="left"/>
      <protection locked="0"/>
    </xf>
    <xf numFmtId="0" fontId="24" fillId="2" borderId="0" xfId="0" applyFont="1" applyFill="1" applyProtection="1">
      <protection locked="0"/>
    </xf>
    <xf numFmtId="0" fontId="38" fillId="2" borderId="3" xfId="0" applyFont="1" applyFill="1" applyBorder="1" applyProtection="1">
      <protection locked="0"/>
    </xf>
    <xf numFmtId="0" fontId="41" fillId="2" borderId="0" xfId="0" applyFont="1" applyFill="1"/>
    <xf numFmtId="0" fontId="40" fillId="2" borderId="0" xfId="0" applyFont="1" applyFill="1" applyAlignment="1">
      <alignment horizontal="left"/>
    </xf>
    <xf numFmtId="0" fontId="40" fillId="2" borderId="0" xfId="0" applyFont="1" applyFill="1"/>
    <xf numFmtId="0" fontId="22" fillId="5" borderId="1" xfId="4" applyFont="1" applyFill="1" applyBorder="1" applyAlignment="1" applyProtection="1">
      <alignment horizontal="right" vertical="center" wrapText="1"/>
    </xf>
    <xf numFmtId="49" fontId="22" fillId="5" borderId="1" xfId="4" applyNumberFormat="1" applyFont="1" applyFill="1" applyBorder="1" applyAlignment="1" applyProtection="1">
      <alignment horizontal="center" vertical="center" wrapText="1"/>
    </xf>
    <xf numFmtId="0" fontId="42" fillId="2" borderId="1" xfId="0" applyFont="1" applyFill="1" applyBorder="1" applyAlignment="1">
      <alignment horizontal="center"/>
    </xf>
    <xf numFmtId="0" fontId="20" fillId="0" borderId="1" xfId="4" applyFont="1" applyBorder="1" applyAlignment="1" applyProtection="1">
      <alignment horizontal="right" vertical="center" wrapText="1"/>
      <protection locked="0"/>
    </xf>
    <xf numFmtId="49" fontId="20" fillId="0" borderId="1" xfId="4" applyNumberFormat="1" applyFont="1" applyBorder="1" applyAlignment="1" applyProtection="1">
      <alignment horizontal="center" vertical="center" wrapText="1"/>
      <protection locked="0"/>
    </xf>
    <xf numFmtId="0" fontId="20" fillId="2" borderId="1" xfId="4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18" fillId="2" borderId="1" xfId="0" applyFont="1" applyFill="1" applyBorder="1" applyProtection="1">
      <protection locked="0"/>
    </xf>
    <xf numFmtId="49" fontId="20" fillId="5" borderId="1" xfId="4" applyNumberFormat="1" applyFont="1" applyFill="1" applyBorder="1" applyAlignment="1" applyProtection="1">
      <alignment horizontal="center" vertical="center" wrapText="1"/>
    </xf>
    <xf numFmtId="0" fontId="25" fillId="0" borderId="40" xfId="2" applyFont="1" applyFill="1" applyBorder="1" applyAlignment="1" applyProtection="1">
      <alignment horizontal="center" vertical="center" wrapText="1"/>
      <protection locked="0"/>
    </xf>
    <xf numFmtId="0" fontId="28" fillId="0" borderId="29" xfId="5" applyFont="1" applyBorder="1" applyAlignment="1" applyProtection="1">
      <alignment horizontal="center" wrapText="1"/>
      <protection locked="0"/>
    </xf>
    <xf numFmtId="0" fontId="26" fillId="0" borderId="9" xfId="2" applyFont="1" applyFill="1" applyBorder="1" applyAlignment="1" applyProtection="1">
      <alignment horizontal="right" vertical="top" wrapText="1"/>
      <protection locked="0"/>
    </xf>
    <xf numFmtId="0" fontId="25" fillId="0" borderId="1" xfId="2" applyFont="1" applyFill="1" applyBorder="1" applyAlignment="1" applyProtection="1">
      <alignment horizontal="center" vertical="top" wrapText="1"/>
      <protection locked="0"/>
    </xf>
    <xf numFmtId="0" fontId="28" fillId="0" borderId="1" xfId="5" applyFont="1" applyBorder="1" applyAlignment="1" applyProtection="1">
      <alignment horizontal="center" wrapText="1"/>
      <protection locked="0"/>
    </xf>
    <xf numFmtId="49" fontId="20" fillId="0" borderId="1" xfId="4" applyNumberFormat="1" applyFont="1" applyBorder="1" applyAlignment="1" applyProtection="1">
      <alignment horizontal="right" vertical="center" wrapText="1"/>
      <protection locked="0"/>
    </xf>
    <xf numFmtId="49" fontId="18" fillId="5" borderId="0" xfId="0" applyNumberFormat="1" applyFont="1" applyFill="1" applyBorder="1" applyProtection="1"/>
    <xf numFmtId="49" fontId="18" fillId="5" borderId="0" xfId="0" applyNumberFormat="1" applyFont="1" applyFill="1" applyProtection="1"/>
    <xf numFmtId="49" fontId="18" fillId="2" borderId="0" xfId="0" applyNumberFormat="1" applyFont="1" applyFill="1" applyBorder="1" applyProtection="1"/>
    <xf numFmtId="49" fontId="18" fillId="5" borderId="0" xfId="1" applyNumberFormat="1" applyFont="1" applyFill="1" applyAlignment="1" applyProtection="1">
      <alignment horizontal="center" vertical="center"/>
    </xf>
    <xf numFmtId="49" fontId="23" fillId="6" borderId="1" xfId="1" applyNumberFormat="1" applyFont="1" applyFill="1" applyBorder="1" applyAlignment="1" applyProtection="1">
      <alignment horizontal="center" vertical="center" wrapText="1"/>
    </xf>
    <xf numFmtId="49" fontId="23" fillId="0" borderId="1" xfId="1" applyNumberFormat="1" applyFont="1" applyFill="1" applyBorder="1" applyAlignment="1" applyProtection="1">
      <alignment horizontal="left" vertical="center" wrapText="1" indent="1"/>
    </xf>
    <xf numFmtId="49" fontId="23" fillId="0" borderId="1" xfId="0" applyNumberFormat="1" applyFont="1" applyFill="1" applyBorder="1" applyProtection="1">
      <protection locked="0"/>
    </xf>
    <xf numFmtId="49" fontId="23" fillId="0" borderId="0" xfId="0" applyNumberFormat="1" applyFont="1" applyAlignment="1" applyProtection="1">
      <alignment horizontal="left"/>
      <protection locked="0"/>
    </xf>
    <xf numFmtId="49" fontId="18" fillId="0" borderId="0" xfId="0" applyNumberFormat="1" applyFont="1" applyProtection="1">
      <protection locked="0"/>
    </xf>
    <xf numFmtId="49" fontId="23" fillId="0" borderId="0" xfId="0" applyNumberFormat="1" applyFont="1" applyProtection="1">
      <protection locked="0"/>
    </xf>
    <xf numFmtId="49" fontId="17" fillId="0" borderId="0" xfId="0" applyNumberFormat="1" applyFont="1"/>
    <xf numFmtId="49" fontId="0" fillId="0" borderId="0" xfId="0" applyNumberFormat="1"/>
    <xf numFmtId="0" fontId="20" fillId="0" borderId="2" xfId="4" applyFont="1" applyBorder="1" applyAlignment="1" applyProtection="1">
      <alignment horizontal="right" vertical="center" wrapText="1"/>
      <protection locked="0"/>
    </xf>
    <xf numFmtId="0" fontId="30" fillId="5" borderId="41" xfId="9" applyFont="1" applyFill="1" applyBorder="1" applyAlignment="1" applyProtection="1">
      <alignment horizontal="center" vertical="center"/>
    </xf>
    <xf numFmtId="0" fontId="30" fillId="5" borderId="42" xfId="9" applyFont="1" applyFill="1" applyBorder="1" applyAlignment="1" applyProtection="1">
      <alignment horizontal="center" vertical="center"/>
    </xf>
    <xf numFmtId="0" fontId="35" fillId="4" borderId="43" xfId="9" applyFont="1" applyFill="1" applyBorder="1" applyAlignment="1" applyProtection="1">
      <alignment vertical="center" wrapText="1"/>
      <protection locked="0"/>
    </xf>
    <xf numFmtId="0" fontId="35" fillId="4" borderId="4" xfId="9" applyFont="1" applyFill="1" applyBorder="1" applyAlignment="1" applyProtection="1">
      <alignment vertical="center" wrapText="1"/>
      <protection locked="0"/>
    </xf>
    <xf numFmtId="0" fontId="33" fillId="0" borderId="1" xfId="0" applyFont="1" applyBorder="1" applyAlignment="1">
      <alignment horizontal="left"/>
    </xf>
    <xf numFmtId="4" fontId="0" fillId="2" borderId="0" xfId="0" applyNumberFormat="1" applyFill="1"/>
    <xf numFmtId="0" fontId="23" fillId="2" borderId="0" xfId="0" applyFont="1" applyFill="1" applyProtection="1"/>
    <xf numFmtId="14" fontId="20" fillId="2" borderId="0" xfId="9" applyNumberFormat="1" applyFont="1" applyFill="1" applyAlignment="1" applyProtection="1">
      <alignment vertical="center"/>
      <protection locked="0"/>
    </xf>
    <xf numFmtId="0" fontId="18" fillId="2" borderId="0" xfId="1" applyFont="1" applyFill="1" applyBorder="1" applyAlignment="1" applyProtection="1">
      <alignment horizontal="center" vertical="center"/>
    </xf>
    <xf numFmtId="0" fontId="38" fillId="2" borderId="0" xfId="1" applyFont="1" applyFill="1" applyAlignment="1" applyProtection="1">
      <alignment horizontal="center" vertical="center"/>
    </xf>
    <xf numFmtId="0" fontId="38" fillId="2" borderId="0" xfId="1" applyFont="1" applyFill="1" applyAlignment="1" applyProtection="1">
      <alignment horizontal="left" vertical="center"/>
    </xf>
    <xf numFmtId="3" fontId="24" fillId="2" borderId="1" xfId="1" applyNumberFormat="1" applyFont="1" applyFill="1" applyBorder="1" applyAlignment="1" applyProtection="1">
      <alignment horizontal="center" vertical="center" wrapText="1"/>
    </xf>
    <xf numFmtId="3" fontId="24" fillId="2" borderId="1" xfId="1" applyNumberFormat="1" applyFont="1" applyFill="1" applyBorder="1" applyAlignment="1" applyProtection="1">
      <alignment horizontal="left" vertical="center" wrapText="1"/>
    </xf>
    <xf numFmtId="0" fontId="38" fillId="2" borderId="1" xfId="1" applyFont="1" applyFill="1" applyBorder="1" applyAlignment="1" applyProtection="1">
      <alignment horizontal="left" vertical="center" wrapText="1" indent="1"/>
    </xf>
    <xf numFmtId="0" fontId="39" fillId="2" borderId="1" xfId="0" applyNumberFormat="1" applyFont="1" applyFill="1" applyBorder="1" applyAlignment="1">
      <alignment horizontal="left" vertical="top"/>
    </xf>
    <xf numFmtId="0" fontId="38" fillId="2" borderId="1" xfId="1" applyFont="1" applyFill="1" applyBorder="1" applyAlignment="1" applyProtection="1">
      <alignment horizontal="left" vertical="center" wrapText="1"/>
    </xf>
    <xf numFmtId="4" fontId="39" fillId="2" borderId="1" xfId="0" applyNumberFormat="1" applyFont="1" applyFill="1" applyBorder="1" applyAlignment="1">
      <alignment horizontal="center" vertical="top"/>
    </xf>
    <xf numFmtId="4" fontId="39" fillId="2" borderId="39" xfId="0" applyNumberFormat="1" applyFont="1" applyFill="1" applyBorder="1" applyAlignment="1">
      <alignment horizontal="right" vertical="top"/>
    </xf>
    <xf numFmtId="4" fontId="39" fillId="2" borderId="0" xfId="0" applyNumberFormat="1" applyFont="1" applyFill="1" applyBorder="1" applyAlignment="1">
      <alignment horizontal="right" vertical="top"/>
    </xf>
    <xf numFmtId="49" fontId="39" fillId="2" borderId="1" xfId="0" applyNumberFormat="1" applyFont="1" applyFill="1" applyBorder="1" applyAlignment="1">
      <alignment horizontal="left" vertical="top"/>
    </xf>
    <xf numFmtId="3" fontId="23" fillId="2" borderId="1" xfId="1" applyNumberFormat="1" applyFont="1" applyFill="1" applyBorder="1" applyAlignment="1" applyProtection="1">
      <alignment horizontal="center" vertical="center" wrapText="1"/>
    </xf>
    <xf numFmtId="3" fontId="23" fillId="2" borderId="1" xfId="1" applyNumberFormat="1" applyFont="1" applyFill="1" applyBorder="1" applyAlignment="1" applyProtection="1">
      <alignment horizontal="right" vertical="center" wrapText="1"/>
    </xf>
    <xf numFmtId="3" fontId="18" fillId="2" borderId="1" xfId="1" applyNumberFormat="1" applyFont="1" applyFill="1" applyBorder="1" applyAlignment="1" applyProtection="1">
      <alignment horizontal="right" vertical="center" wrapText="1"/>
    </xf>
    <xf numFmtId="165" fontId="18" fillId="2" borderId="1" xfId="2" applyNumberFormat="1" applyFont="1" applyFill="1" applyBorder="1" applyAlignment="1" applyProtection="1">
      <alignment horizontal="right" vertical="center"/>
      <protection locked="0"/>
    </xf>
    <xf numFmtId="43" fontId="18" fillId="2" borderId="1" xfId="15" applyFont="1" applyFill="1" applyBorder="1" applyAlignment="1" applyProtection="1">
      <alignment horizontal="right" vertical="center"/>
      <protection locked="0"/>
    </xf>
    <xf numFmtId="4" fontId="18" fillId="2" borderId="1" xfId="2" applyNumberFormat="1" applyFont="1" applyFill="1" applyBorder="1" applyAlignment="1" applyProtection="1">
      <alignment horizontal="right" vertical="center"/>
      <protection locked="0"/>
    </xf>
    <xf numFmtId="49" fontId="18" fillId="2" borderId="1" xfId="2" applyNumberFormat="1" applyFont="1" applyFill="1" applyBorder="1" applyAlignment="1" applyProtection="1">
      <alignment horizontal="right" vertical="center"/>
      <protection locked="0"/>
    </xf>
    <xf numFmtId="4" fontId="18" fillId="2" borderId="4" xfId="2" applyNumberFormat="1" applyFont="1" applyFill="1" applyBorder="1" applyAlignment="1" applyProtection="1">
      <alignment horizontal="right" vertical="center"/>
      <protection locked="0"/>
    </xf>
    <xf numFmtId="0" fontId="23" fillId="2" borderId="4" xfId="3" applyFont="1" applyFill="1" applyBorder="1" applyAlignment="1" applyProtection="1">
      <alignment horizontal="right"/>
    </xf>
    <xf numFmtId="0" fontId="18" fillId="2" borderId="4" xfId="3" applyFont="1" applyFill="1" applyBorder="1" applyAlignment="1" applyProtection="1">
      <alignment horizontal="right"/>
      <protection locked="0"/>
    </xf>
    <xf numFmtId="0" fontId="23" fillId="2" borderId="1" xfId="0" applyFont="1" applyFill="1" applyBorder="1" applyProtection="1"/>
    <xf numFmtId="0" fontId="18" fillId="2" borderId="0" xfId="3" applyFont="1" applyFill="1" applyProtection="1">
      <protection locked="0"/>
    </xf>
    <xf numFmtId="0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168" fontId="30" fillId="2" borderId="2" xfId="10" applyNumberFormat="1" applyFont="1" applyFill="1" applyBorder="1" applyAlignment="1" applyProtection="1">
      <alignment horizontal="left" vertical="center" wrapText="1"/>
      <protection locked="0"/>
    </xf>
    <xf numFmtId="0" fontId="23" fillId="0" borderId="1" xfId="1" applyFont="1" applyFill="1" applyBorder="1" applyAlignment="1" applyProtection="1">
      <alignment horizontal="center" vertical="center" wrapText="1"/>
    </xf>
    <xf numFmtId="14" fontId="12" fillId="2" borderId="1" xfId="3" applyNumberFormat="1" applyFill="1" applyBorder="1" applyAlignment="1" applyProtection="1">
      <alignment horizontal="center" vertical="center" wrapText="1"/>
      <protection locked="0"/>
    </xf>
    <xf numFmtId="0" fontId="35" fillId="0" borderId="44" xfId="9" applyFont="1" applyBorder="1" applyAlignment="1" applyProtection="1">
      <alignment vertical="center"/>
      <protection locked="0"/>
    </xf>
    <xf numFmtId="49" fontId="35" fillId="0" borderId="31" xfId="9" applyNumberFormat="1" applyFont="1" applyBorder="1" applyAlignment="1" applyProtection="1">
      <alignment vertical="center"/>
      <protection locked="0"/>
    </xf>
    <xf numFmtId="0" fontId="35" fillId="4" borderId="31" xfId="9" applyFont="1" applyFill="1" applyBorder="1" applyAlignment="1" applyProtection="1">
      <alignment vertical="center" wrapText="1"/>
      <protection locked="0"/>
    </xf>
    <xf numFmtId="0" fontId="35" fillId="4" borderId="45" xfId="9" applyFont="1" applyFill="1" applyBorder="1" applyAlignment="1" applyProtection="1">
      <alignment vertical="center"/>
      <protection locked="0"/>
    </xf>
    <xf numFmtId="0" fontId="35" fillId="0" borderId="46" xfId="9" applyFont="1" applyBorder="1" applyAlignment="1" applyProtection="1">
      <alignment vertical="center" wrapText="1"/>
      <protection locked="0"/>
    </xf>
    <xf numFmtId="0" fontId="35" fillId="0" borderId="1" xfId="9" applyFont="1" applyBorder="1" applyAlignment="1" applyProtection="1">
      <alignment horizontal="center" vertical="center"/>
      <protection locked="0"/>
    </xf>
    <xf numFmtId="14" fontId="35" fillId="0" borderId="1" xfId="9" applyNumberFormat="1" applyFont="1" applyBorder="1" applyAlignment="1" applyProtection="1">
      <alignment vertical="center" wrapText="1"/>
      <protection locked="0"/>
    </xf>
    <xf numFmtId="0" fontId="35" fillId="0" borderId="1" xfId="9" applyFont="1" applyBorder="1" applyAlignment="1" applyProtection="1">
      <alignment vertical="center" wrapText="1"/>
      <protection locked="0"/>
    </xf>
    <xf numFmtId="0" fontId="35" fillId="4" borderId="47" xfId="9" applyFont="1" applyFill="1" applyBorder="1" applyAlignment="1" applyProtection="1">
      <alignment vertical="center" wrapText="1"/>
      <protection locked="0"/>
    </xf>
    <xf numFmtId="14" fontId="43" fillId="0" borderId="1" xfId="0" applyNumberFormat="1" applyFont="1" applyBorder="1" applyAlignment="1">
      <alignment horizontal="left"/>
    </xf>
    <xf numFmtId="4" fontId="43" fillId="0" borderId="1" xfId="0" applyNumberFormat="1" applyFont="1" applyBorder="1" applyAlignment="1">
      <alignment horizontal="right"/>
    </xf>
    <xf numFmtId="0" fontId="44" fillId="0" borderId="1" xfId="0" applyFont="1" applyBorder="1" applyAlignment="1">
      <alignment horizontal="left"/>
    </xf>
    <xf numFmtId="0" fontId="43" fillId="0" borderId="1" xfId="0" applyFont="1" applyBorder="1" applyAlignment="1">
      <alignment horizontal="left"/>
    </xf>
    <xf numFmtId="0" fontId="35" fillId="0" borderId="1" xfId="9" applyFont="1" applyBorder="1" applyAlignment="1" applyProtection="1">
      <alignment vertical="center"/>
      <protection locked="0"/>
    </xf>
    <xf numFmtId="49" fontId="37" fillId="0" borderId="1" xfId="0" applyNumberFormat="1" applyFont="1" applyBorder="1" applyAlignment="1">
      <alignment horizontal="left"/>
    </xf>
    <xf numFmtId="0" fontId="20" fillId="2" borderId="1" xfId="4" applyFont="1" applyFill="1" applyBorder="1" applyAlignment="1" applyProtection="1">
      <alignment horizontal="right" vertical="center" wrapText="1"/>
      <protection locked="0"/>
    </xf>
    <xf numFmtId="49" fontId="20" fillId="2" borderId="1" xfId="4" applyNumberFormat="1" applyFont="1" applyFill="1" applyBorder="1" applyAlignment="1" applyProtection="1">
      <alignment horizontal="center" vertical="center" wrapText="1"/>
      <protection locked="0"/>
    </xf>
    <xf numFmtId="0" fontId="20" fillId="2" borderId="1" xfId="4" applyFont="1" applyFill="1" applyBorder="1" applyAlignment="1" applyProtection="1">
      <alignment horizontal="center" vertical="center" wrapText="1"/>
      <protection locked="0"/>
    </xf>
    <xf numFmtId="0" fontId="18" fillId="2" borderId="1" xfId="4" applyFont="1" applyFill="1" applyBorder="1" applyAlignment="1" applyProtection="1">
      <alignment vertical="center" wrapText="1"/>
      <protection locked="0"/>
    </xf>
    <xf numFmtId="0" fontId="18" fillId="2" borderId="1" xfId="4" applyFont="1" applyFill="1" applyBorder="1" applyAlignment="1" applyProtection="1">
      <alignment horizontal="right" vertical="center" wrapText="1"/>
      <protection locked="0"/>
    </xf>
    <xf numFmtId="49" fontId="18" fillId="2" borderId="1" xfId="4" applyNumberFormat="1" applyFont="1" applyFill="1" applyBorder="1" applyAlignment="1" applyProtection="1">
      <alignment horizontal="center" vertical="center" wrapText="1"/>
      <protection locked="0"/>
    </xf>
    <xf numFmtId="0" fontId="18" fillId="2" borderId="1" xfId="4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1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2" fillId="2" borderId="1" xfId="0" applyFont="1" applyFill="1" applyBorder="1"/>
    <xf numFmtId="0" fontId="0" fillId="2" borderId="1" xfId="0" applyFill="1" applyBorder="1" applyAlignment="1">
      <alignment horizontal="right"/>
    </xf>
    <xf numFmtId="49" fontId="12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left" vertical="center"/>
    </xf>
    <xf numFmtId="14" fontId="20" fillId="0" borderId="1" xfId="9" applyNumberFormat="1" applyFont="1" applyBorder="1" applyAlignment="1" applyProtection="1">
      <alignment vertical="center"/>
      <protection locked="0"/>
    </xf>
    <xf numFmtId="49" fontId="20" fillId="0" borderId="1" xfId="9" applyNumberFormat="1" applyFont="1" applyBorder="1" applyAlignment="1" applyProtection="1">
      <alignment vertical="center"/>
      <protection locked="0"/>
    </xf>
    <xf numFmtId="14" fontId="35" fillId="0" borderId="31" xfId="9" applyNumberFormat="1" applyFont="1" applyBorder="1" applyAlignment="1" applyProtection="1">
      <alignment vertical="center" wrapText="1"/>
      <protection locked="0"/>
    </xf>
    <xf numFmtId="0" fontId="35" fillId="0" borderId="47" xfId="9" applyFont="1" applyBorder="1" applyAlignment="1" applyProtection="1">
      <alignment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3" fontId="38" fillId="2" borderId="31" xfId="1" applyNumberFormat="1" applyFont="1" applyFill="1" applyBorder="1" applyAlignment="1" applyProtection="1">
      <alignment horizontal="center" vertical="center" wrapText="1"/>
    </xf>
    <xf numFmtId="0" fontId="40" fillId="2" borderId="1" xfId="0" applyFont="1" applyFill="1" applyBorder="1" applyAlignment="1">
      <alignment horizontal="left" vertical="center"/>
    </xf>
    <xf numFmtId="0" fontId="40" fillId="2" borderId="1" xfId="0" applyFont="1" applyFill="1" applyBorder="1" applyAlignment="1">
      <alignment horizontal="left" vertical="center" wrapText="1"/>
    </xf>
    <xf numFmtId="4" fontId="39" fillId="2" borderId="48" xfId="0" applyNumberFormat="1" applyFont="1" applyFill="1" applyBorder="1" applyAlignment="1">
      <alignment horizontal="left" vertical="center"/>
    </xf>
    <xf numFmtId="0" fontId="40" fillId="2" borderId="0" xfId="0" applyFont="1" applyFill="1" applyAlignment="1">
      <alignment horizontal="left" vertical="center"/>
    </xf>
    <xf numFmtId="0" fontId="38" fillId="2" borderId="1" xfId="0" applyFont="1" applyFill="1" applyBorder="1" applyAlignment="1" applyProtection="1">
      <alignment horizontal="left" vertical="center"/>
      <protection locked="0"/>
    </xf>
    <xf numFmtId="0" fontId="39" fillId="2" borderId="1" xfId="0" applyNumberFormat="1" applyFont="1" applyFill="1" applyBorder="1" applyAlignment="1">
      <alignment horizontal="left" vertical="center"/>
    </xf>
    <xf numFmtId="0" fontId="2" fillId="0" borderId="1" xfId="16" applyBorder="1"/>
    <xf numFmtId="0" fontId="38" fillId="2" borderId="1" xfId="0" applyFont="1" applyFill="1" applyBorder="1" applyAlignment="1" applyProtection="1">
      <alignment horizontal="left"/>
      <protection locked="0"/>
    </xf>
    <xf numFmtId="49" fontId="2" fillId="0" borderId="1" xfId="16" applyNumberFormat="1" applyBorder="1"/>
    <xf numFmtId="0" fontId="0" fillId="2" borderId="0" xfId="0" applyFill="1" applyAlignment="1"/>
    <xf numFmtId="0" fontId="18" fillId="2" borderId="0" xfId="1" applyFont="1" applyFill="1" applyBorder="1" applyAlignment="1" applyProtection="1">
      <alignment vertical="center"/>
    </xf>
    <xf numFmtId="0" fontId="18" fillId="2" borderId="0" xfId="0" applyFont="1" applyFill="1" applyAlignment="1" applyProtection="1"/>
    <xf numFmtId="4" fontId="38" fillId="2" borderId="0" xfId="1" applyNumberFormat="1" applyFont="1" applyFill="1" applyBorder="1" applyAlignment="1" applyProtection="1">
      <alignment vertical="center"/>
    </xf>
    <xf numFmtId="0" fontId="38" fillId="2" borderId="0" xfId="1" applyFont="1" applyFill="1" applyAlignment="1" applyProtection="1">
      <alignment vertical="center"/>
    </xf>
    <xf numFmtId="4" fontId="24" fillId="2" borderId="1" xfId="1" applyNumberFormat="1" applyFont="1" applyFill="1" applyBorder="1" applyAlignment="1" applyProtection="1">
      <alignment vertical="center" wrapText="1"/>
    </xf>
    <xf numFmtId="3" fontId="24" fillId="2" borderId="1" xfId="1" applyNumberFormat="1" applyFont="1" applyFill="1" applyBorder="1" applyAlignment="1" applyProtection="1">
      <alignment vertical="center" wrapText="1"/>
    </xf>
    <xf numFmtId="4" fontId="38" fillId="2" borderId="1" xfId="1" applyNumberFormat="1" applyFont="1" applyFill="1" applyBorder="1" applyAlignment="1" applyProtection="1">
      <alignment vertical="center" wrapText="1"/>
    </xf>
    <xf numFmtId="3" fontId="38" fillId="2" borderId="1" xfId="1" applyNumberFormat="1" applyFont="1" applyFill="1" applyBorder="1" applyAlignment="1" applyProtection="1">
      <alignment vertical="center" wrapText="1"/>
    </xf>
    <xf numFmtId="4" fontId="38" fillId="2" borderId="31" xfId="1" applyNumberFormat="1" applyFont="1" applyFill="1" applyBorder="1" applyAlignment="1" applyProtection="1">
      <alignment vertical="center" wrapText="1"/>
    </xf>
    <xf numFmtId="3" fontId="38" fillId="2" borderId="31" xfId="1" applyNumberFormat="1" applyFont="1" applyFill="1" applyBorder="1" applyAlignment="1" applyProtection="1">
      <alignment vertical="center" wrapText="1"/>
    </xf>
    <xf numFmtId="4" fontId="38" fillId="2" borderId="1" xfId="0" applyNumberFormat="1" applyFont="1" applyFill="1" applyBorder="1" applyAlignment="1" applyProtection="1">
      <alignment vertical="center"/>
      <protection locked="0"/>
    </xf>
    <xf numFmtId="3" fontId="38" fillId="2" borderId="1" xfId="0" applyNumberFormat="1" applyFont="1" applyFill="1" applyBorder="1" applyAlignment="1" applyProtection="1">
      <alignment vertical="center"/>
      <protection locked="0"/>
    </xf>
    <xf numFmtId="0" fontId="2" fillId="0" borderId="1" xfId="16" applyBorder="1" applyAlignment="1"/>
    <xf numFmtId="4" fontId="24" fillId="2" borderId="0" xfId="0" applyNumberFormat="1" applyFont="1" applyFill="1" applyAlignment="1" applyProtection="1">
      <protection locked="0"/>
    </xf>
    <xf numFmtId="3" fontId="38" fillId="2" borderId="0" xfId="0" applyNumberFormat="1" applyFont="1" applyFill="1" applyAlignment="1" applyProtection="1">
      <protection locked="0"/>
    </xf>
    <xf numFmtId="0" fontId="38" fillId="2" borderId="0" xfId="0" applyFont="1" applyFill="1" applyAlignment="1" applyProtection="1">
      <protection locked="0"/>
    </xf>
    <xf numFmtId="4" fontId="38" fillId="2" borderId="0" xfId="0" applyNumberFormat="1" applyFont="1" applyFill="1" applyAlignment="1" applyProtection="1">
      <protection locked="0"/>
    </xf>
    <xf numFmtId="4" fontId="40" fillId="2" borderId="0" xfId="0" applyNumberFormat="1" applyFont="1" applyFill="1" applyAlignment="1" applyProtection="1">
      <protection locked="0"/>
    </xf>
    <xf numFmtId="0" fontId="40" fillId="2" borderId="0" xfId="0" applyFont="1" applyFill="1" applyAlignment="1" applyProtection="1">
      <protection locked="0"/>
    </xf>
    <xf numFmtId="4" fontId="38" fillId="2" borderId="3" xfId="0" applyNumberFormat="1" applyFont="1" applyFill="1" applyBorder="1" applyAlignment="1" applyProtection="1">
      <protection locked="0"/>
    </xf>
    <xf numFmtId="4" fontId="41" fillId="2" borderId="0" xfId="0" applyNumberFormat="1" applyFont="1" applyFill="1" applyAlignment="1"/>
    <xf numFmtId="0" fontId="40" fillId="2" borderId="0" xfId="0" applyFont="1" applyFill="1" applyAlignment="1"/>
    <xf numFmtId="4" fontId="40" fillId="2" borderId="0" xfId="0" applyNumberFormat="1" applyFont="1" applyFill="1" applyAlignment="1"/>
    <xf numFmtId="0" fontId="45" fillId="2" borderId="1" xfId="0" applyFont="1" applyFill="1" applyBorder="1" applyAlignment="1" applyProtection="1">
      <alignment horizontal="left" vertical="center"/>
      <protection locked="0"/>
    </xf>
    <xf numFmtId="0" fontId="46" fillId="2" borderId="1" xfId="0" applyNumberFormat="1" applyFont="1" applyFill="1" applyBorder="1" applyAlignment="1">
      <alignment horizontal="left" vertical="center"/>
    </xf>
    <xf numFmtId="0" fontId="45" fillId="2" borderId="1" xfId="1" applyFont="1" applyFill="1" applyBorder="1" applyAlignment="1" applyProtection="1">
      <alignment horizontal="left" vertical="center" wrapText="1"/>
    </xf>
    <xf numFmtId="4" fontId="45" fillId="2" borderId="1" xfId="0" applyNumberFormat="1" applyFont="1" applyFill="1" applyBorder="1" applyAlignment="1" applyProtection="1">
      <alignment vertical="center"/>
      <protection locked="0"/>
    </xf>
    <xf numFmtId="3" fontId="45" fillId="2" borderId="1" xfId="1" applyNumberFormat="1" applyFont="1" applyFill="1" applyBorder="1" applyAlignment="1" applyProtection="1">
      <alignment vertical="center" wrapText="1"/>
    </xf>
    <xf numFmtId="3" fontId="45" fillId="2" borderId="1" xfId="0" applyNumberFormat="1" applyFont="1" applyFill="1" applyBorder="1" applyAlignment="1" applyProtection="1">
      <alignment vertical="center"/>
      <protection locked="0"/>
    </xf>
    <xf numFmtId="0" fontId="47" fillId="2" borderId="1" xfId="0" applyFont="1" applyFill="1" applyBorder="1"/>
    <xf numFmtId="0" fontId="47" fillId="2" borderId="0" xfId="0" applyFont="1" applyFill="1"/>
    <xf numFmtId="4" fontId="17" fillId="2" borderId="0" xfId="0" applyNumberFormat="1" applyFont="1" applyFill="1" applyAlignment="1"/>
    <xf numFmtId="3" fontId="17" fillId="2" borderId="0" xfId="0" applyNumberFormat="1" applyFont="1" applyFill="1" applyAlignment="1"/>
    <xf numFmtId="0" fontId="18" fillId="2" borderId="1" xfId="0" applyFont="1" applyFill="1" applyBorder="1" applyAlignment="1" applyProtection="1">
      <alignment horizontal="left" vertical="center"/>
    </xf>
    <xf numFmtId="0" fontId="18" fillId="2" borderId="1" xfId="0" applyFont="1" applyFill="1" applyBorder="1" applyAlignment="1" applyProtection="1">
      <alignment horizontal="left" wrapText="1"/>
    </xf>
    <xf numFmtId="1" fontId="2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/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7" fillId="5" borderId="9" xfId="2" applyFont="1" applyFill="1" applyBorder="1" applyAlignment="1" applyProtection="1">
      <alignment horizontal="center" vertical="top" wrapText="1"/>
    </xf>
    <xf numFmtId="0" fontId="27" fillId="5" borderId="9" xfId="2" applyFont="1" applyFill="1" applyBorder="1" applyAlignment="1" applyProtection="1">
      <alignment horizontal="center" vertical="center" wrapText="1"/>
    </xf>
    <xf numFmtId="1" fontId="27" fillId="5" borderId="9" xfId="2" applyNumberFormat="1" applyFont="1" applyFill="1" applyBorder="1" applyAlignment="1" applyProtection="1">
      <alignment horizontal="center" vertical="center" wrapText="1"/>
    </xf>
    <xf numFmtId="0" fontId="49" fillId="2" borderId="1" xfId="0" applyFont="1" applyFill="1" applyBorder="1" applyAlignment="1" applyProtection="1">
      <alignment horizontal="center" vertical="center"/>
      <protection locked="0"/>
    </xf>
    <xf numFmtId="0" fontId="27" fillId="2" borderId="1" xfId="2" applyFont="1" applyFill="1" applyBorder="1" applyAlignment="1" applyProtection="1">
      <alignment horizontal="center" vertical="center" wrapText="1"/>
    </xf>
    <xf numFmtId="0" fontId="24" fillId="2" borderId="1" xfId="2" applyFont="1" applyFill="1" applyBorder="1" applyAlignment="1" applyProtection="1">
      <alignment horizontal="center" vertical="center" wrapText="1"/>
      <protection locked="0"/>
    </xf>
    <xf numFmtId="0" fontId="27" fillId="2" borderId="2" xfId="2" applyFont="1" applyFill="1" applyBorder="1" applyAlignment="1" applyProtection="1">
      <alignment horizontal="center" vertical="center" wrapText="1"/>
    </xf>
    <xf numFmtId="0" fontId="52" fillId="2" borderId="1" xfId="0" applyNumberFormat="1" applyFont="1" applyFill="1" applyBorder="1" applyAlignment="1">
      <alignment horizontal="left" vertical="top"/>
    </xf>
    <xf numFmtId="0" fontId="24" fillId="2" borderId="1" xfId="2" applyFont="1" applyFill="1" applyBorder="1" applyAlignment="1" applyProtection="1">
      <alignment horizontal="left" vertical="top" wrapText="1"/>
      <protection locked="0"/>
    </xf>
    <xf numFmtId="1" fontId="53" fillId="0" borderId="1" xfId="2" applyNumberFormat="1" applyFont="1" applyFill="1" applyBorder="1" applyAlignment="1" applyProtection="1">
      <alignment horizontal="left" vertical="center" wrapText="1"/>
      <protection locked="0"/>
    </xf>
    <xf numFmtId="0" fontId="53" fillId="2" borderId="1" xfId="2" applyFont="1" applyFill="1" applyBorder="1" applyAlignment="1" applyProtection="1">
      <alignment horizontal="left" vertical="top" wrapText="1"/>
      <protection locked="0"/>
    </xf>
    <xf numFmtId="0" fontId="28" fillId="0" borderId="1" xfId="2" applyFont="1" applyFill="1" applyBorder="1" applyAlignment="1" applyProtection="1">
      <alignment horizontal="left" vertical="top" wrapText="1"/>
      <protection locked="0"/>
    </xf>
    <xf numFmtId="0" fontId="53" fillId="2" borderId="6" xfId="2" applyFont="1" applyFill="1" applyBorder="1" applyAlignment="1" applyProtection="1">
      <alignment horizontal="left" vertical="top" wrapText="1"/>
      <protection locked="0"/>
    </xf>
    <xf numFmtId="0" fontId="45" fillId="2" borderId="6" xfId="2" applyFont="1" applyFill="1" applyBorder="1" applyAlignment="1" applyProtection="1">
      <alignment horizontal="left" vertical="top" wrapText="1"/>
      <protection locked="0"/>
    </xf>
    <xf numFmtId="0" fontId="45" fillId="2" borderId="1" xfId="0" applyFont="1" applyFill="1" applyBorder="1" applyProtection="1">
      <protection locked="0"/>
    </xf>
    <xf numFmtId="0" fontId="28" fillId="0" borderId="1" xfId="0" applyFont="1" applyFill="1" applyBorder="1" applyAlignment="1" applyProtection="1">
      <alignment horizontal="left"/>
      <protection locked="0"/>
    </xf>
    <xf numFmtId="49" fontId="45" fillId="2" borderId="1" xfId="1" applyNumberFormat="1" applyFont="1" applyFill="1" applyBorder="1" applyAlignment="1" applyProtection="1">
      <alignment horizontal="left" vertical="center" wrapText="1"/>
    </xf>
    <xf numFmtId="0" fontId="46" fillId="2" borderId="1" xfId="0" applyNumberFormat="1" applyFont="1" applyFill="1" applyBorder="1" applyAlignment="1">
      <alignment horizontal="left" vertical="top"/>
    </xf>
    <xf numFmtId="14" fontId="12" fillId="0" borderId="1" xfId="3" applyNumberFormat="1" applyFill="1" applyBorder="1" applyProtection="1">
      <protection locked="0"/>
    </xf>
    <xf numFmtId="49" fontId="46" fillId="2" borderId="1" xfId="0" applyNumberFormat="1" applyFont="1" applyFill="1" applyBorder="1" applyAlignment="1">
      <alignment horizontal="left" vertical="top"/>
    </xf>
    <xf numFmtId="0" fontId="45" fillId="2" borderId="31" xfId="0" applyFont="1" applyFill="1" applyBorder="1" applyProtection="1">
      <protection locked="0"/>
    </xf>
    <xf numFmtId="49" fontId="53" fillId="0" borderId="1" xfId="2" applyNumberFormat="1" applyFont="1" applyFill="1" applyBorder="1" applyAlignment="1" applyProtection="1">
      <alignment horizontal="left" vertical="top" wrapText="1"/>
      <protection locked="0"/>
    </xf>
    <xf numFmtId="1" fontId="53" fillId="0" borderId="1" xfId="2" applyNumberFormat="1" applyFont="1" applyFill="1" applyBorder="1" applyAlignment="1" applyProtection="1">
      <alignment horizontal="left" vertical="center" wrapText="1"/>
    </xf>
    <xf numFmtId="1" fontId="25" fillId="0" borderId="1" xfId="2" applyNumberFormat="1" applyFont="1" applyFill="1" applyBorder="1" applyAlignment="1" applyProtection="1">
      <alignment horizontal="left" vertical="top" wrapText="1"/>
      <protection locked="0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25" fillId="0" borderId="8" xfId="2" applyFont="1" applyFill="1" applyBorder="1" applyAlignment="1" applyProtection="1">
      <alignment horizontal="center" vertical="top" wrapText="1"/>
      <protection locked="0"/>
    </xf>
    <xf numFmtId="14" fontId="12" fillId="0" borderId="2" xfId="3" applyNumberFormat="1" applyBorder="1" applyProtection="1">
      <protection locked="0"/>
    </xf>
    <xf numFmtId="1" fontId="25" fillId="0" borderId="49" xfId="2" applyNumberFormat="1" applyFont="1" applyFill="1" applyBorder="1" applyAlignment="1" applyProtection="1">
      <alignment horizontal="left" vertical="top" wrapText="1"/>
      <protection locked="0"/>
    </xf>
    <xf numFmtId="0" fontId="25" fillId="0" borderId="2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/>
    <xf numFmtId="0" fontId="0" fillId="5" borderId="1" xfId="0" applyFill="1" applyBorder="1" applyProtection="1"/>
    <xf numFmtId="0" fontId="18" fillId="5" borderId="1" xfId="1" applyFont="1" applyFill="1" applyBorder="1" applyAlignment="1" applyProtection="1">
      <alignment vertical="center"/>
    </xf>
    <xf numFmtId="14" fontId="18" fillId="5" borderId="1" xfId="1" applyNumberFormat="1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 applyProtection="1">
      <alignment horizontal="left"/>
    </xf>
    <xf numFmtId="0" fontId="18" fillId="2" borderId="1" xfId="0" applyFont="1" applyFill="1" applyBorder="1" applyProtection="1"/>
    <xf numFmtId="0" fontId="0" fillId="2" borderId="1" xfId="0" applyFill="1" applyBorder="1" applyProtection="1"/>
    <xf numFmtId="0" fontId="22" fillId="5" borderId="1" xfId="4" applyFont="1" applyFill="1" applyBorder="1" applyAlignment="1" applyProtection="1">
      <alignment horizontal="left" vertical="center" wrapText="1"/>
    </xf>
    <xf numFmtId="49" fontId="0" fillId="0" borderId="1" xfId="0" applyNumberFormat="1" applyBorder="1" applyAlignment="1">
      <alignment horizontal="center"/>
    </xf>
    <xf numFmtId="0" fontId="20" fillId="5" borderId="1" xfId="4" applyFont="1" applyFill="1" applyBorder="1" applyAlignment="1" applyProtection="1">
      <alignment horizontal="right" vertical="center" wrapText="1"/>
    </xf>
    <xf numFmtId="0" fontId="0" fillId="0" borderId="1" xfId="0" applyBorder="1"/>
    <xf numFmtId="49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/>
    <xf numFmtId="0" fontId="23" fillId="0" borderId="1" xfId="3" applyFont="1" applyBorder="1" applyProtection="1">
      <protection locked="0"/>
    </xf>
    <xf numFmtId="0" fontId="18" fillId="0" borderId="1" xfId="3" applyFont="1" applyBorder="1" applyProtection="1">
      <protection locked="0"/>
    </xf>
    <xf numFmtId="0" fontId="23" fillId="0" borderId="1" xfId="3" applyFont="1" applyBorder="1" applyAlignment="1" applyProtection="1">
      <alignment horizontal="left"/>
      <protection locked="0"/>
    </xf>
    <xf numFmtId="0" fontId="18" fillId="0" borderId="1" xfId="3" applyFont="1" applyBorder="1" applyAlignment="1" applyProtection="1">
      <alignment horizontal="left"/>
      <protection locked="0"/>
    </xf>
    <xf numFmtId="0" fontId="18" fillId="5" borderId="0" xfId="1" applyFont="1" applyFill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2" xfId="10" applyNumberFormat="1" applyFont="1" applyFill="1" applyBorder="1" applyAlignment="1" applyProtection="1">
      <alignment horizontal="center" vertical="center"/>
    </xf>
    <xf numFmtId="14" fontId="22" fillId="2" borderId="32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2" borderId="0" xfId="1" applyFont="1" applyFill="1" applyAlignment="1" applyProtection="1">
      <alignment vertical="center"/>
    </xf>
    <xf numFmtId="0" fontId="35" fillId="0" borderId="31" xfId="9" applyFont="1" applyBorder="1" applyAlignment="1" applyProtection="1">
      <alignment vertical="center" wrapText="1"/>
      <protection locked="0"/>
    </xf>
    <xf numFmtId="14" fontId="43" fillId="0" borderId="31" xfId="0" applyNumberFormat="1" applyFont="1" applyBorder="1" applyAlignment="1">
      <alignment horizontal="left"/>
    </xf>
    <xf numFmtId="49" fontId="57" fillId="0" borderId="0" xfId="0" applyNumberFormat="1" applyFont="1"/>
    <xf numFmtId="0" fontId="35" fillId="4" borderId="51" xfId="9" applyFont="1" applyFill="1" applyBorder="1" applyAlignment="1" applyProtection="1">
      <alignment vertical="center" wrapText="1"/>
      <protection locked="0"/>
    </xf>
    <xf numFmtId="49" fontId="58" fillId="0" borderId="0" xfId="0" applyNumberFormat="1" applyFont="1"/>
    <xf numFmtId="49" fontId="0" fillId="0" borderId="1" xfId="0" applyNumberFormat="1" applyBorder="1"/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wrapText="1"/>
    </xf>
    <xf numFmtId="0" fontId="1" fillId="0" borderId="1" xfId="16" applyFont="1" applyBorder="1"/>
    <xf numFmtId="49" fontId="1" fillId="0" borderId="1" xfId="16" applyNumberFormat="1" applyFont="1" applyBorder="1"/>
    <xf numFmtId="0" fontId="1" fillId="0" borderId="1" xfId="16" applyFont="1" applyBorder="1" applyAlignment="1"/>
    <xf numFmtId="1" fontId="25" fillId="0" borderId="0" xfId="2" applyNumberFormat="1" applyFont="1" applyFill="1" applyBorder="1" applyAlignment="1" applyProtection="1">
      <alignment horizontal="center" vertical="center" wrapText="1"/>
      <protection locked="0"/>
    </xf>
    <xf numFmtId="1" fontId="25" fillId="0" borderId="5" xfId="2" applyNumberFormat="1" applyFont="1" applyFill="1" applyBorder="1" applyAlignment="1" applyProtection="1">
      <alignment horizontal="center" vertical="top" wrapText="1"/>
      <protection locked="0"/>
    </xf>
    <xf numFmtId="0" fontId="26" fillId="0" borderId="52" xfId="2" applyFont="1" applyFill="1" applyBorder="1" applyAlignment="1" applyProtection="1">
      <alignment horizontal="center" vertical="center" wrapText="1"/>
      <protection locked="0"/>
    </xf>
    <xf numFmtId="0" fontId="26" fillId="0" borderId="4" xfId="2" applyFont="1" applyFill="1" applyBorder="1" applyAlignment="1" applyProtection="1">
      <alignment horizontal="center" vertical="top" wrapText="1"/>
      <protection locked="0"/>
    </xf>
    <xf numFmtId="14" fontId="28" fillId="0" borderId="1" xfId="5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/>
    </xf>
    <xf numFmtId="0" fontId="42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12" fillId="0" borderId="1" xfId="3" applyBorder="1" applyAlignment="1" applyProtection="1">
      <alignment horizontal="left"/>
      <protection locked="0"/>
    </xf>
    <xf numFmtId="49" fontId="12" fillId="0" borderId="1" xfId="3" applyNumberFormat="1" applyBorder="1" applyAlignment="1" applyProtection="1">
      <alignment horizontal="left"/>
      <protection locked="0"/>
    </xf>
    <xf numFmtId="0" fontId="12" fillId="0" borderId="1" xfId="0" applyFont="1" applyBorder="1" applyAlignment="1">
      <alignment horizontal="left"/>
    </xf>
    <xf numFmtId="0" fontId="59" fillId="2" borderId="1" xfId="0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0" fillId="7" borderId="0" xfId="0" applyFill="1"/>
    <xf numFmtId="0" fontId="17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/>
    </xf>
    <xf numFmtId="0" fontId="22" fillId="2" borderId="1" xfId="1" applyFont="1" applyFill="1" applyBorder="1" applyAlignment="1" applyProtection="1">
      <alignment horizontal="left" vertical="center" wrapText="1" indent="1"/>
    </xf>
    <xf numFmtId="49" fontId="23" fillId="2" borderId="1" xfId="1" applyNumberFormat="1" applyFont="1" applyFill="1" applyBorder="1" applyAlignment="1" applyProtection="1">
      <alignment horizontal="left" vertical="center" wrapText="1" indent="1"/>
    </xf>
    <xf numFmtId="0" fontId="23" fillId="2" borderId="1" xfId="1" applyFont="1" applyFill="1" applyBorder="1" applyAlignment="1" applyProtection="1">
      <alignment horizontal="center" vertical="center" wrapText="1"/>
    </xf>
    <xf numFmtId="0" fontId="12" fillId="2" borderId="0" xfId="2" applyFont="1" applyFill="1"/>
    <xf numFmtId="0" fontId="18" fillId="2" borderId="0" xfId="2" applyFont="1" applyFill="1" applyBorder="1" applyProtection="1"/>
    <xf numFmtId="0" fontId="18" fillId="2" borderId="0" xfId="2" applyFont="1" applyFill="1" applyBorder="1" applyAlignment="1" applyProtection="1">
      <alignment horizontal="center" vertical="center" wrapText="1"/>
    </xf>
    <xf numFmtId="0" fontId="18" fillId="2" borderId="0" xfId="2" applyFont="1" applyFill="1" applyProtection="1"/>
    <xf numFmtId="168" fontId="30" fillId="2" borderId="1" xfId="10" applyNumberFormat="1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>
      <alignment horizontal="center" vertical="center"/>
    </xf>
    <xf numFmtId="0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2" applyFont="1" applyFill="1" applyAlignment="1" applyProtection="1">
      <alignment horizontal="left"/>
      <protection locked="0"/>
    </xf>
    <xf numFmtId="0" fontId="23" fillId="2" borderId="0" xfId="2" applyFont="1" applyFill="1" applyAlignment="1" applyProtection="1">
      <alignment horizontal="center" vertical="center" wrapText="1"/>
      <protection locked="0"/>
    </xf>
    <xf numFmtId="0" fontId="18" fillId="2" borderId="0" xfId="2" applyFont="1" applyFill="1" applyProtection="1">
      <protection locked="0"/>
    </xf>
    <xf numFmtId="0" fontId="18" fillId="2" borderId="0" xfId="2" applyFont="1" applyFill="1" applyAlignment="1" applyProtection="1">
      <alignment horizontal="left"/>
      <protection locked="0"/>
    </xf>
    <xf numFmtId="0" fontId="18" fillId="2" borderId="0" xfId="2" applyFont="1" applyFill="1" applyAlignment="1" applyProtection="1">
      <alignment horizontal="center" vertical="center" wrapText="1"/>
      <protection locked="0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20" fillId="2" borderId="0" xfId="10" applyFont="1" applyFill="1" applyBorder="1" applyAlignment="1" applyProtection="1">
      <alignment horizontal="center" vertical="center" wrapText="1"/>
      <protection locked="0"/>
    </xf>
    <xf numFmtId="0" fontId="12" fillId="2" borderId="0" xfId="2" applyFont="1" applyFill="1" applyAlignment="1">
      <alignment horizontal="center" vertical="center" wrapText="1"/>
    </xf>
    <xf numFmtId="0" fontId="49" fillId="2" borderId="5" xfId="0" applyFont="1" applyFill="1" applyBorder="1" applyAlignment="1" applyProtection="1">
      <alignment horizontal="center" vertical="center"/>
      <protection locked="0"/>
    </xf>
    <xf numFmtId="1" fontId="50" fillId="2" borderId="1" xfId="2" applyNumberFormat="1" applyFont="1" applyFill="1" applyBorder="1" applyAlignment="1" applyProtection="1">
      <alignment horizontal="center" vertical="center" wrapText="1"/>
      <protection locked="0"/>
    </xf>
    <xf numFmtId="1" fontId="50" fillId="2" borderId="24" xfId="2" applyNumberFormat="1" applyFont="1" applyFill="1" applyBorder="1" applyAlignment="1" applyProtection="1">
      <alignment horizontal="left" vertical="top" wrapText="1"/>
      <protection locked="0"/>
    </xf>
    <xf numFmtId="0" fontId="50" fillId="2" borderId="6" xfId="2" applyFont="1" applyFill="1" applyBorder="1" applyAlignment="1" applyProtection="1">
      <alignment horizontal="left" vertical="top" wrapText="1"/>
      <protection locked="0"/>
    </xf>
    <xf numFmtId="0" fontId="24" fillId="2" borderId="6" xfId="2" applyNumberFormat="1" applyFont="1" applyFill="1" applyBorder="1" applyAlignment="1" applyProtection="1">
      <alignment horizontal="left" vertical="center" wrapText="1"/>
    </xf>
    <xf numFmtId="1" fontId="24" fillId="2" borderId="0" xfId="2" applyNumberFormat="1" applyFont="1" applyFill="1" applyBorder="1" applyAlignment="1" applyProtection="1">
      <alignment horizontal="left" vertical="center" wrapText="1"/>
    </xf>
    <xf numFmtId="1" fontId="24" fillId="2" borderId="6" xfId="2" applyNumberFormat="1" applyFont="1" applyFill="1" applyBorder="1" applyAlignment="1" applyProtection="1">
      <alignment horizontal="left" vertical="center" wrapText="1"/>
    </xf>
    <xf numFmtId="1" fontId="49" fillId="2" borderId="0" xfId="2" applyNumberFormat="1" applyFont="1" applyFill="1" applyBorder="1" applyAlignment="1" applyProtection="1">
      <alignment horizontal="left" vertical="center" wrapText="1"/>
    </xf>
    <xf numFmtId="0" fontId="18" fillId="8" borderId="0" xfId="0" applyFont="1" applyFill="1" applyProtection="1">
      <protection locked="0"/>
    </xf>
    <xf numFmtId="1" fontId="50" fillId="2" borderId="6" xfId="2" applyNumberFormat="1" applyFont="1" applyFill="1" applyBorder="1" applyAlignment="1" applyProtection="1">
      <alignment horizontal="center" vertical="center" wrapText="1"/>
      <protection locked="0"/>
    </xf>
    <xf numFmtId="1" fontId="50" fillId="2" borderId="6" xfId="2" applyNumberFormat="1" applyFont="1" applyFill="1" applyBorder="1" applyAlignment="1" applyProtection="1">
      <alignment horizontal="left" vertical="top" wrapText="1"/>
      <protection locked="0"/>
    </xf>
    <xf numFmtId="0" fontId="24" fillId="2" borderId="6" xfId="2" applyFont="1" applyFill="1" applyBorder="1" applyAlignment="1" applyProtection="1">
      <alignment horizontal="left" vertical="top" wrapText="1"/>
      <protection locked="0"/>
    </xf>
    <xf numFmtId="0" fontId="50" fillId="2" borderId="6" xfId="2" applyNumberFormat="1" applyFont="1" applyFill="1" applyBorder="1" applyAlignment="1" applyProtection="1">
      <alignment horizontal="left" vertical="top" wrapText="1"/>
    </xf>
    <xf numFmtId="1" fontId="50" fillId="2" borderId="6" xfId="2" applyNumberFormat="1" applyFont="1" applyFill="1" applyBorder="1" applyAlignment="1" applyProtection="1">
      <alignment horizontal="left" vertical="center" wrapText="1"/>
    </xf>
    <xf numFmtId="0" fontId="49" fillId="2" borderId="6" xfId="0" applyFont="1" applyFill="1" applyBorder="1" applyAlignment="1" applyProtection="1">
      <alignment horizontal="left" vertical="top"/>
      <protection locked="0"/>
    </xf>
    <xf numFmtId="1" fontId="50" fillId="2" borderId="8" xfId="2" applyNumberFormat="1" applyFont="1" applyFill="1" applyBorder="1" applyAlignment="1" applyProtection="1">
      <alignment horizontal="center" vertical="center" wrapText="1"/>
      <protection locked="0"/>
    </xf>
    <xf numFmtId="0" fontId="50" fillId="2" borderId="6" xfId="2" applyNumberFormat="1" applyFont="1" applyFill="1" applyBorder="1" applyAlignment="1" applyProtection="1">
      <alignment horizontal="left" vertical="center" wrapText="1"/>
    </xf>
    <xf numFmtId="0" fontId="18" fillId="2" borderId="6" xfId="0" applyFont="1" applyFill="1" applyBorder="1" applyAlignment="1" applyProtection="1">
      <alignment horizontal="left"/>
      <protection locked="0"/>
    </xf>
    <xf numFmtId="1" fontId="49" fillId="2" borderId="0" xfId="2" applyNumberFormat="1" applyFont="1" applyFill="1" applyBorder="1" applyAlignment="1" applyProtection="1">
      <alignment horizontal="left" vertical="top" wrapText="1"/>
    </xf>
    <xf numFmtId="1" fontId="50" fillId="2" borderId="0" xfId="2" applyNumberFormat="1" applyFont="1" applyFill="1" applyBorder="1" applyAlignment="1" applyProtection="1">
      <alignment horizontal="left" vertical="center" wrapText="1"/>
    </xf>
    <xf numFmtId="1" fontId="49" fillId="2" borderId="6" xfId="2" applyNumberFormat="1" applyFont="1" applyFill="1" applyBorder="1" applyAlignment="1" applyProtection="1">
      <alignment horizontal="left" vertical="top" wrapText="1"/>
    </xf>
    <xf numFmtId="1" fontId="50" fillId="2" borderId="1" xfId="2" applyNumberFormat="1" applyFont="1" applyFill="1" applyBorder="1" applyAlignment="1" applyProtection="1">
      <alignment horizontal="left" vertical="top" wrapText="1"/>
      <protection locked="0"/>
    </xf>
    <xf numFmtId="0" fontId="50" fillId="2" borderId="1" xfId="2" applyNumberFormat="1" applyFont="1" applyFill="1" applyBorder="1" applyAlignment="1" applyProtection="1">
      <alignment horizontal="left" vertical="center" wrapText="1"/>
    </xf>
    <xf numFmtId="1" fontId="50" fillId="2" borderId="1" xfId="2" applyNumberFormat="1" applyFont="1" applyFill="1" applyBorder="1" applyAlignment="1" applyProtection="1">
      <alignment horizontal="left" vertical="center" wrapText="1"/>
    </xf>
    <xf numFmtId="1" fontId="49" fillId="2" borderId="1" xfId="2" applyNumberFormat="1" applyFont="1" applyFill="1" applyBorder="1" applyAlignment="1" applyProtection="1">
      <alignment horizontal="left" vertical="top" wrapText="1"/>
    </xf>
    <xf numFmtId="0" fontId="52" fillId="2" borderId="1" xfId="0" applyNumberFormat="1" applyFont="1" applyFill="1" applyBorder="1" applyAlignment="1">
      <alignment horizontal="center" vertical="top"/>
    </xf>
    <xf numFmtId="0" fontId="49" fillId="2" borderId="1" xfId="2" applyNumberFormat="1" applyFont="1" applyFill="1" applyBorder="1" applyAlignment="1" applyProtection="1">
      <alignment horizontal="left" vertical="top" wrapText="1"/>
    </xf>
    <xf numFmtId="0" fontId="52" fillId="2" borderId="5" xfId="0" applyNumberFormat="1" applyFont="1" applyFill="1" applyBorder="1" applyAlignment="1">
      <alignment horizontal="center" vertical="top"/>
    </xf>
    <xf numFmtId="0" fontId="24" fillId="2" borderId="4" xfId="2" applyFont="1" applyFill="1" applyBorder="1" applyAlignment="1" applyProtection="1">
      <alignment horizontal="left" vertical="top" wrapText="1"/>
      <protection locked="0"/>
    </xf>
    <xf numFmtId="1" fontId="50" fillId="2" borderId="1" xfId="2" applyNumberFormat="1" applyFont="1" applyFill="1" applyBorder="1" applyAlignment="1" applyProtection="1">
      <alignment horizontal="left" vertical="top" wrapText="1"/>
    </xf>
    <xf numFmtId="1" fontId="61" fillId="2" borderId="5" xfId="2" applyNumberFormat="1" applyFont="1" applyFill="1" applyBorder="1" applyAlignment="1" applyProtection="1">
      <alignment horizontal="center" vertical="center" wrapText="1"/>
      <protection locked="0"/>
    </xf>
    <xf numFmtId="1" fontId="61" fillId="2" borderId="1" xfId="2" applyNumberFormat="1" applyFont="1" applyFill="1" applyBorder="1" applyAlignment="1" applyProtection="1">
      <alignment horizontal="center" vertical="center" wrapText="1"/>
      <protection locked="0"/>
    </xf>
    <xf numFmtId="14" fontId="48" fillId="2" borderId="2" xfId="3" applyNumberFormat="1" applyFont="1" applyFill="1" applyBorder="1" applyAlignment="1" applyProtection="1">
      <alignment horizontal="center" vertical="center" wrapText="1"/>
      <protection locked="0"/>
    </xf>
    <xf numFmtId="1" fontId="29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62" fillId="2" borderId="1" xfId="0" applyNumberFormat="1" applyFont="1" applyFill="1" applyBorder="1" applyAlignment="1">
      <alignment horizontal="left" vertical="center"/>
    </xf>
    <xf numFmtId="0" fontId="28" fillId="2" borderId="1" xfId="2" applyFont="1" applyFill="1" applyBorder="1" applyAlignment="1" applyProtection="1">
      <alignment horizontal="center" vertical="center" wrapText="1"/>
      <protection locked="0"/>
    </xf>
    <xf numFmtId="0" fontId="28" fillId="2" borderId="1" xfId="2" applyNumberFormat="1" applyFont="1" applyFill="1" applyBorder="1" applyAlignment="1" applyProtection="1">
      <alignment horizontal="left" vertical="top" wrapText="1"/>
      <protection locked="0"/>
    </xf>
    <xf numFmtId="0" fontId="28" fillId="2" borderId="1" xfId="2" applyFont="1" applyFill="1" applyBorder="1" applyAlignment="1" applyProtection="1">
      <alignment horizontal="left" vertical="top" wrapText="1"/>
      <protection locked="0"/>
    </xf>
    <xf numFmtId="0" fontId="45" fillId="2" borderId="1" xfId="2" applyFont="1" applyFill="1" applyBorder="1" applyAlignment="1" applyProtection="1">
      <alignment horizontal="left" vertical="top" wrapText="1"/>
      <protection locked="0"/>
    </xf>
    <xf numFmtId="14" fontId="12" fillId="2" borderId="2" xfId="3" applyNumberFormat="1" applyFill="1" applyBorder="1" applyAlignment="1" applyProtection="1">
      <alignment horizontal="center" vertical="center" wrapText="1"/>
      <protection locked="0"/>
    </xf>
    <xf numFmtId="1" fontId="54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53" fillId="2" borderId="1" xfId="2" applyNumberFormat="1" applyFont="1" applyFill="1" applyBorder="1" applyAlignment="1" applyProtection="1">
      <alignment horizontal="left" vertical="top" wrapText="1"/>
      <protection locked="0"/>
    </xf>
    <xf numFmtId="0" fontId="53" fillId="2" borderId="1" xfId="2" applyNumberFormat="1" applyFont="1" applyFill="1" applyBorder="1" applyAlignment="1" applyProtection="1">
      <alignment horizontal="left" vertical="top" wrapText="1"/>
      <protection locked="0"/>
    </xf>
    <xf numFmtId="14" fontId="0" fillId="2" borderId="2" xfId="3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2" applyFont="1" applyFill="1" applyBorder="1" applyAlignment="1">
      <alignment horizontal="left" vertical="center" wrapText="1"/>
    </xf>
    <xf numFmtId="0" fontId="17" fillId="2" borderId="1" xfId="2" applyFont="1" applyFill="1" applyBorder="1" applyAlignment="1">
      <alignment horizontal="left" vertical="center"/>
    </xf>
    <xf numFmtId="0" fontId="63" fillId="2" borderId="1" xfId="2" applyNumberFormat="1" applyFont="1" applyFill="1" applyBorder="1" applyAlignment="1" applyProtection="1">
      <alignment horizontal="left" vertical="top" wrapText="1"/>
      <protection locked="0"/>
    </xf>
    <xf numFmtId="0" fontId="64" fillId="2" borderId="5" xfId="0" applyFont="1" applyFill="1" applyBorder="1" applyAlignment="1" applyProtection="1">
      <alignment horizontal="center" vertical="center"/>
      <protection locked="0"/>
    </xf>
    <xf numFmtId="14" fontId="60" fillId="2" borderId="2" xfId="3" applyNumberFormat="1" applyFont="1" applyFill="1" applyBorder="1" applyAlignment="1" applyProtection="1">
      <alignment horizontal="center" vertical="center" wrapText="1"/>
      <protection locked="0"/>
    </xf>
    <xf numFmtId="1" fontId="64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63" fillId="2" borderId="1" xfId="2" applyNumberFormat="1" applyFont="1" applyFill="1" applyBorder="1" applyAlignment="1" applyProtection="1">
      <alignment horizontal="left" vertical="top" wrapText="1"/>
      <protection locked="0"/>
    </xf>
    <xf numFmtId="0" fontId="63" fillId="2" borderId="1" xfId="2" applyFont="1" applyFill="1" applyBorder="1" applyAlignment="1" applyProtection="1">
      <alignment horizontal="left" vertical="top" wrapText="1"/>
      <protection locked="0"/>
    </xf>
    <xf numFmtId="0" fontId="65" fillId="8" borderId="0" xfId="0" applyFont="1" applyFill="1" applyProtection="1">
      <protection locked="0"/>
    </xf>
    <xf numFmtId="14" fontId="0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45" fillId="2" borderId="1" xfId="0" applyFont="1" applyFill="1" applyBorder="1" applyAlignment="1" applyProtection="1">
      <alignment vertical="center"/>
      <protection locked="0"/>
    </xf>
    <xf numFmtId="49" fontId="28" fillId="2" borderId="1" xfId="17" applyNumberFormat="1" applyFont="1" applyFill="1" applyBorder="1" applyAlignment="1" applyProtection="1">
      <alignment horizontal="left" vertical="center" wrapText="1"/>
      <protection locked="0"/>
    </xf>
    <xf numFmtId="0" fontId="45" fillId="2" borderId="1" xfId="0" applyNumberFormat="1" applyFont="1" applyFill="1" applyBorder="1" applyAlignment="1" applyProtection="1">
      <alignment horizontal="left" vertical="center"/>
      <protection locked="0"/>
    </xf>
    <xf numFmtId="1" fontId="54" fillId="2" borderId="1" xfId="2" applyNumberFormat="1" applyFont="1" applyFill="1" applyBorder="1" applyAlignment="1" applyProtection="1">
      <alignment horizontal="center" vertical="center" wrapText="1"/>
    </xf>
    <xf numFmtId="1" fontId="45" fillId="2" borderId="1" xfId="2" applyNumberFormat="1" applyFont="1" applyFill="1" applyBorder="1" applyAlignment="1" applyProtection="1">
      <alignment horizontal="left" vertical="top" wrapText="1"/>
    </xf>
    <xf numFmtId="1" fontId="53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18" fillId="2" borderId="1" xfId="0" applyNumberFormat="1" applyFont="1" applyFill="1" applyBorder="1" applyAlignment="1" applyProtection="1">
      <alignment horizontal="left"/>
      <protection locked="0"/>
    </xf>
    <xf numFmtId="0" fontId="18" fillId="2" borderId="1" xfId="0" applyNumberFormat="1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left"/>
      <protection locked="0"/>
    </xf>
    <xf numFmtId="1" fontId="53" fillId="2" borderId="8" xfId="2" applyNumberFormat="1" applyFont="1" applyFill="1" applyBorder="1" applyAlignment="1" applyProtection="1">
      <alignment horizontal="left" vertical="center" wrapText="1"/>
      <protection locked="0"/>
    </xf>
    <xf numFmtId="49" fontId="53" fillId="2" borderId="8" xfId="2" applyNumberFormat="1" applyFont="1" applyFill="1" applyBorder="1" applyAlignment="1" applyProtection="1">
      <alignment horizontal="left" vertical="top" wrapText="1"/>
      <protection locked="0"/>
    </xf>
    <xf numFmtId="0" fontId="53" fillId="2" borderId="8" xfId="2" applyFont="1" applyFill="1" applyBorder="1" applyAlignment="1" applyProtection="1">
      <alignment horizontal="left" vertical="top" wrapText="1"/>
      <protection locked="0"/>
    </xf>
    <xf numFmtId="0" fontId="53" fillId="2" borderId="8" xfId="2" applyNumberFormat="1" applyFont="1" applyFill="1" applyBorder="1" applyAlignment="1" applyProtection="1">
      <alignment horizontal="left" vertical="top" wrapText="1"/>
      <protection locked="0"/>
    </xf>
    <xf numFmtId="0" fontId="45" fillId="2" borderId="8" xfId="2" applyFont="1" applyFill="1" applyBorder="1" applyAlignment="1" applyProtection="1">
      <alignment horizontal="left" vertical="top" wrapText="1"/>
      <protection locked="0"/>
    </xf>
    <xf numFmtId="1" fontId="53" fillId="2" borderId="6" xfId="2" applyNumberFormat="1" applyFont="1" applyFill="1" applyBorder="1" applyAlignment="1" applyProtection="1">
      <alignment horizontal="left" vertical="center" wrapText="1"/>
      <protection locked="0"/>
    </xf>
    <xf numFmtId="49" fontId="53" fillId="2" borderId="6" xfId="2" applyNumberFormat="1" applyFont="1" applyFill="1" applyBorder="1" applyAlignment="1" applyProtection="1">
      <alignment horizontal="left" vertical="top" wrapText="1"/>
      <protection locked="0"/>
    </xf>
    <xf numFmtId="0" fontId="53" fillId="2" borderId="6" xfId="2" applyNumberFormat="1" applyFont="1" applyFill="1" applyBorder="1" applyAlignment="1" applyProtection="1">
      <alignment horizontal="left" vertical="top" wrapText="1"/>
      <protection locked="0"/>
    </xf>
    <xf numFmtId="14" fontId="12" fillId="2" borderId="31" xfId="3" applyNumberFormat="1" applyFill="1" applyBorder="1" applyAlignment="1" applyProtection="1">
      <alignment horizontal="center" vertical="center" wrapText="1"/>
      <protection locked="0"/>
    </xf>
    <xf numFmtId="1" fontId="53" fillId="2" borderId="9" xfId="2" applyNumberFormat="1" applyFont="1" applyFill="1" applyBorder="1" applyAlignment="1" applyProtection="1">
      <alignment horizontal="left" vertical="center" wrapText="1"/>
      <protection locked="0"/>
    </xf>
    <xf numFmtId="49" fontId="53" fillId="2" borderId="9" xfId="2" applyNumberFormat="1" applyFont="1" applyFill="1" applyBorder="1" applyAlignment="1" applyProtection="1">
      <alignment horizontal="left" vertical="top" wrapText="1"/>
      <protection locked="0"/>
    </xf>
    <xf numFmtId="0" fontId="53" fillId="2" borderId="9" xfId="2" applyFont="1" applyFill="1" applyBorder="1" applyAlignment="1" applyProtection="1">
      <alignment horizontal="left" vertical="top" wrapText="1"/>
      <protection locked="0"/>
    </xf>
    <xf numFmtId="0" fontId="53" fillId="2" borderId="9" xfId="2" applyNumberFormat="1" applyFont="1" applyFill="1" applyBorder="1" applyAlignment="1" applyProtection="1">
      <alignment horizontal="left" vertical="top" wrapText="1"/>
      <protection locked="0"/>
    </xf>
    <xf numFmtId="0" fontId="45" fillId="2" borderId="9" xfId="2" applyFont="1" applyFill="1" applyBorder="1" applyAlignment="1" applyProtection="1">
      <alignment horizontal="left" vertical="top" wrapText="1"/>
      <protection locked="0"/>
    </xf>
    <xf numFmtId="14" fontId="12" fillId="2" borderId="1" xfId="3" applyNumberFormat="1" applyFill="1" applyBorder="1" applyAlignment="1" applyProtection="1">
      <alignment horizontal="center" vertical="center"/>
      <protection locked="0"/>
    </xf>
    <xf numFmtId="49" fontId="25" fillId="2" borderId="1" xfId="2" applyNumberFormat="1" applyFont="1" applyFill="1" applyBorder="1" applyAlignment="1" applyProtection="1">
      <alignment horizontal="left" vertical="center" wrapText="1"/>
    </xf>
    <xf numFmtId="0" fontId="25" fillId="2" borderId="1" xfId="2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 applyProtection="1">
      <alignment horizontal="center" vertical="top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1" fontId="53" fillId="2" borderId="1" xfId="2" applyNumberFormat="1" applyFont="1" applyFill="1" applyBorder="1" applyAlignment="1" applyProtection="1">
      <alignment horizontal="left" vertical="center" wrapText="1"/>
    </xf>
    <xf numFmtId="0" fontId="45" fillId="2" borderId="1" xfId="2" applyNumberFormat="1" applyFont="1" applyFill="1" applyBorder="1" applyAlignment="1" applyProtection="1">
      <alignment horizontal="left" vertical="center" wrapText="1"/>
    </xf>
    <xf numFmtId="1" fontId="63" fillId="2" borderId="1" xfId="2" applyNumberFormat="1" applyFont="1" applyFill="1" applyBorder="1" applyAlignment="1" applyProtection="1">
      <alignment horizontal="center" vertical="center" wrapText="1"/>
    </xf>
    <xf numFmtId="1" fontId="63" fillId="2" borderId="1" xfId="2" applyNumberFormat="1" applyFont="1" applyFill="1" applyBorder="1" applyAlignment="1" applyProtection="1">
      <alignment horizontal="center" vertical="top" wrapText="1"/>
    </xf>
    <xf numFmtId="0" fontId="25" fillId="2" borderId="1" xfId="2" applyFont="1" applyFill="1" applyBorder="1" applyAlignment="1" applyProtection="1">
      <alignment horizontal="left" vertical="center" wrapText="1"/>
      <protection locked="0"/>
    </xf>
    <xf numFmtId="0" fontId="28" fillId="2" borderId="1" xfId="0" applyFont="1" applyFill="1" applyBorder="1" applyAlignment="1" applyProtection="1">
      <alignment horizontal="left"/>
      <protection locked="0"/>
    </xf>
    <xf numFmtId="0" fontId="28" fillId="2" borderId="1" xfId="0" applyFont="1" applyFill="1" applyBorder="1" applyAlignment="1" applyProtection="1">
      <alignment horizontal="left" vertical="top"/>
      <protection locked="0"/>
    </xf>
    <xf numFmtId="0" fontId="45" fillId="2" borderId="1" xfId="2" applyNumberFormat="1" applyFont="1" applyFill="1" applyBorder="1" applyAlignment="1" applyProtection="1">
      <alignment horizontal="left" vertical="top" wrapText="1"/>
    </xf>
    <xf numFmtId="0" fontId="0" fillId="2" borderId="1" xfId="0" applyFill="1" applyBorder="1" applyAlignment="1">
      <alignment horizontal="center" vertical="top"/>
    </xf>
    <xf numFmtId="4" fontId="0" fillId="2" borderId="1" xfId="0" applyNumberFormat="1" applyFill="1" applyBorder="1" applyAlignment="1">
      <alignment horizontal="center" vertical="top"/>
    </xf>
    <xf numFmtId="4" fontId="66" fillId="2" borderId="1" xfId="0" applyNumberFormat="1" applyFont="1" applyFill="1" applyBorder="1" applyAlignment="1">
      <alignment horizontal="left" vertical="top"/>
    </xf>
    <xf numFmtId="1" fontId="50" fillId="2" borderId="1" xfId="2" applyNumberFormat="1" applyFont="1" applyFill="1" applyBorder="1" applyAlignment="1" applyProtection="1">
      <alignment horizontal="center" vertical="top" wrapText="1"/>
      <protection locked="0"/>
    </xf>
    <xf numFmtId="0" fontId="24" fillId="2" borderId="1" xfId="2" applyFont="1" applyFill="1" applyBorder="1" applyAlignment="1" applyProtection="1">
      <alignment horizontal="center" vertical="top" wrapText="1"/>
      <protection locked="0"/>
    </xf>
    <xf numFmtId="0" fontId="50" fillId="2" borderId="1" xfId="2" applyNumberFormat="1" applyFont="1" applyFill="1" applyBorder="1" applyAlignment="1" applyProtection="1">
      <alignment horizontal="center" vertical="center" wrapText="1"/>
    </xf>
    <xf numFmtId="1" fontId="50" fillId="2" borderId="1" xfId="2" applyNumberFormat="1" applyFont="1" applyFill="1" applyBorder="1" applyAlignment="1" applyProtection="1">
      <alignment horizontal="center" vertical="center" wrapText="1"/>
    </xf>
    <xf numFmtId="1" fontId="49" fillId="2" borderId="1" xfId="2" applyNumberFormat="1" applyFont="1" applyFill="1" applyBorder="1" applyAlignment="1" applyProtection="1">
      <alignment horizontal="center" vertical="top" wrapText="1"/>
    </xf>
    <xf numFmtId="0" fontId="18" fillId="9" borderId="0" xfId="0" applyFont="1" applyFill="1" applyProtection="1">
      <protection locked="0"/>
    </xf>
    <xf numFmtId="1" fontId="24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9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/>
    </xf>
    <xf numFmtId="1" fontId="54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28" fillId="2" borderId="1" xfId="2" applyNumberFormat="1" applyFont="1" applyFill="1" applyBorder="1" applyAlignment="1" applyProtection="1">
      <alignment horizontal="center" vertical="top" wrapText="1"/>
      <protection locked="0"/>
    </xf>
    <xf numFmtId="0" fontId="53" fillId="2" borderId="1" xfId="2" applyFont="1" applyFill="1" applyBorder="1" applyAlignment="1" applyProtection="1">
      <alignment horizontal="center" vertical="top" wrapText="1"/>
      <protection locked="0"/>
    </xf>
    <xf numFmtId="0" fontId="53" fillId="2" borderId="1" xfId="2" applyNumberFormat="1" applyFont="1" applyFill="1" applyBorder="1" applyAlignment="1" applyProtection="1">
      <alignment horizontal="center" vertical="top" wrapText="1"/>
      <protection locked="0"/>
    </xf>
    <xf numFmtId="0" fontId="45" fillId="2" borderId="1" xfId="2" applyFont="1" applyFill="1" applyBorder="1" applyAlignment="1" applyProtection="1">
      <alignment horizontal="center" vertical="top" wrapText="1"/>
      <protection locked="0"/>
    </xf>
    <xf numFmtId="0" fontId="28" fillId="2" borderId="1" xfId="2" applyNumberFormat="1" applyFont="1" applyFill="1" applyBorder="1" applyAlignment="1" applyProtection="1">
      <alignment horizontal="center" vertical="top" wrapText="1"/>
      <protection locked="0"/>
    </xf>
    <xf numFmtId="14" fontId="48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45" fillId="2" borderId="1" xfId="2" applyNumberFormat="1" applyFont="1" applyFill="1" applyBorder="1" applyAlignment="1" applyProtection="1">
      <alignment horizontal="center" vertical="top" wrapText="1"/>
      <protection locked="0"/>
    </xf>
    <xf numFmtId="1" fontId="49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50" fillId="2" borderId="1" xfId="2" applyNumberFormat="1" applyFont="1" applyFill="1" applyBorder="1" applyAlignment="1" applyProtection="1">
      <alignment horizontal="center" vertical="top" wrapText="1"/>
      <protection locked="0"/>
    </xf>
    <xf numFmtId="49" fontId="67" fillId="2" borderId="0" xfId="0" applyNumberFormat="1" applyFont="1" applyFill="1" applyAlignment="1">
      <alignment horizontal="center"/>
    </xf>
    <xf numFmtId="0" fontId="49" fillId="2" borderId="1" xfId="2" applyNumberFormat="1" applyFont="1" applyFill="1" applyBorder="1" applyAlignment="1" applyProtection="1">
      <alignment horizontal="center" vertical="top" wrapText="1"/>
    </xf>
    <xf numFmtId="14" fontId="17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27" fillId="2" borderId="1" xfId="2" applyFont="1" applyFill="1" applyBorder="1" applyAlignment="1" applyProtection="1">
      <alignment horizontal="right" vertical="center" wrapText="1"/>
    </xf>
    <xf numFmtId="0" fontId="49" fillId="2" borderId="1" xfId="0" applyFont="1" applyFill="1" applyBorder="1" applyAlignment="1" applyProtection="1">
      <alignment horizontal="right" vertical="center"/>
      <protection locked="0"/>
    </xf>
    <xf numFmtId="49" fontId="20" fillId="2" borderId="1" xfId="0" applyNumberFormat="1" applyFont="1" applyFill="1" applyBorder="1" applyAlignment="1" applyProtection="1">
      <alignment horizontal="right" vertical="center"/>
      <protection locked="0"/>
    </xf>
    <xf numFmtId="0" fontId="49" fillId="2" borderId="1" xfId="0" applyNumberFormat="1" applyFont="1" applyFill="1" applyBorder="1" applyAlignment="1" applyProtection="1">
      <alignment horizontal="right" vertical="center"/>
      <protection locked="0"/>
    </xf>
    <xf numFmtId="0" fontId="18" fillId="2" borderId="1" xfId="0" applyFont="1" applyFill="1" applyBorder="1" applyAlignment="1" applyProtection="1">
      <alignment horizontal="right" vertical="center"/>
      <protection locked="0"/>
    </xf>
    <xf numFmtId="0" fontId="68" fillId="2" borderId="1" xfId="0" applyNumberFormat="1" applyFont="1" applyFill="1" applyBorder="1" applyAlignment="1">
      <alignment horizontal="right" vertical="center"/>
    </xf>
    <xf numFmtId="49" fontId="52" fillId="2" borderId="1" xfId="0" applyNumberFormat="1" applyFont="1" applyFill="1" applyBorder="1" applyAlignment="1">
      <alignment horizontal="right" vertical="center"/>
    </xf>
    <xf numFmtId="0" fontId="24" fillId="2" borderId="1" xfId="2" applyFont="1" applyFill="1" applyBorder="1" applyAlignment="1" applyProtection="1">
      <alignment horizontal="right" vertical="center" wrapText="1"/>
      <protection locked="0"/>
    </xf>
    <xf numFmtId="0" fontId="52" fillId="2" borderId="1" xfId="0" applyNumberFormat="1" applyFont="1" applyFill="1" applyBorder="1" applyAlignment="1">
      <alignment horizontal="right" vertical="center"/>
    </xf>
    <xf numFmtId="1" fontId="50" fillId="2" borderId="1" xfId="2" applyNumberFormat="1" applyFont="1" applyFill="1" applyBorder="1" applyAlignment="1" applyProtection="1">
      <alignment horizontal="right" vertical="center" wrapText="1"/>
    </xf>
    <xf numFmtId="0" fontId="69" fillId="2" borderId="1" xfId="0" applyNumberFormat="1" applyFont="1" applyFill="1" applyBorder="1" applyAlignment="1">
      <alignment horizontal="right" vertical="center"/>
    </xf>
    <xf numFmtId="0" fontId="50" fillId="2" borderId="1" xfId="2" applyNumberFormat="1" applyFont="1" applyFill="1" applyBorder="1" applyAlignment="1" applyProtection="1">
      <alignment horizontal="right" vertical="center" wrapText="1"/>
    </xf>
    <xf numFmtId="4" fontId="69" fillId="2" borderId="1" xfId="0" applyNumberFormat="1" applyFont="1" applyFill="1" applyBorder="1" applyAlignment="1">
      <alignment horizontal="right" vertical="center"/>
    </xf>
    <xf numFmtId="0" fontId="49" fillId="2" borderId="9" xfId="0" applyFont="1" applyFill="1" applyBorder="1" applyAlignment="1" applyProtection="1">
      <alignment horizontal="right" vertical="center"/>
      <protection locked="0"/>
    </xf>
    <xf numFmtId="49" fontId="51" fillId="2" borderId="25" xfId="0" applyNumberFormat="1" applyFont="1" applyFill="1" applyBorder="1" applyAlignment="1" applyProtection="1">
      <alignment horizontal="right" vertical="center"/>
      <protection locked="0"/>
    </xf>
    <xf numFmtId="0" fontId="49" fillId="2" borderId="53" xfId="0" applyFont="1" applyFill="1" applyBorder="1" applyAlignment="1" applyProtection="1">
      <alignment horizontal="right" vertical="center"/>
      <protection locked="0"/>
    </xf>
    <xf numFmtId="0" fontId="24" fillId="2" borderId="5" xfId="2" applyFont="1" applyFill="1" applyBorder="1" applyAlignment="1" applyProtection="1">
      <alignment horizontal="right" vertical="center" wrapText="1"/>
      <protection locked="0"/>
    </xf>
    <xf numFmtId="0" fontId="24" fillId="2" borderId="0" xfId="0" applyFont="1" applyFill="1" applyAlignment="1">
      <alignment horizontal="right" vertical="center"/>
    </xf>
    <xf numFmtId="0" fontId="49" fillId="2" borderId="0" xfId="0" applyFont="1" applyFill="1" applyBorder="1" applyAlignment="1" applyProtection="1">
      <alignment horizontal="right" vertical="center"/>
      <protection locked="0"/>
    </xf>
    <xf numFmtId="0" fontId="29" fillId="2" borderId="1" xfId="0" applyFont="1" applyFill="1" applyBorder="1" applyAlignment="1" applyProtection="1">
      <alignment horizontal="right" vertical="center"/>
      <protection locked="0"/>
    </xf>
    <xf numFmtId="49" fontId="22" fillId="2" borderId="1" xfId="0" applyNumberFormat="1" applyFont="1" applyFill="1" applyBorder="1" applyAlignment="1" applyProtection="1">
      <alignment horizontal="right" vertical="center"/>
      <protection locked="0"/>
    </xf>
    <xf numFmtId="0" fontId="27" fillId="2" borderId="2" xfId="2" applyFont="1" applyFill="1" applyBorder="1" applyAlignment="1" applyProtection="1">
      <alignment horizontal="right" vertical="center" wrapText="1"/>
    </xf>
    <xf numFmtId="0" fontId="49" fillId="2" borderId="54" xfId="0" applyFont="1" applyFill="1" applyBorder="1" applyAlignment="1" applyProtection="1">
      <alignment horizontal="right" vertical="center"/>
      <protection locked="0"/>
    </xf>
    <xf numFmtId="49" fontId="29" fillId="2" borderId="1" xfId="0" applyNumberFormat="1" applyFont="1" applyFill="1" applyBorder="1" applyAlignment="1" applyProtection="1">
      <alignment horizontal="right" vertical="center"/>
      <protection locked="0"/>
    </xf>
    <xf numFmtId="0" fontId="49" fillId="2" borderId="55" xfId="0" applyFont="1" applyFill="1" applyBorder="1" applyAlignment="1" applyProtection="1">
      <alignment horizontal="right" vertical="center"/>
      <protection locked="0"/>
    </xf>
    <xf numFmtId="0" fontId="49" fillId="2" borderId="8" xfId="0" applyNumberFormat="1" applyFont="1" applyFill="1" applyBorder="1" applyAlignment="1" applyProtection="1">
      <alignment horizontal="right" vertical="center"/>
      <protection locked="0"/>
    </xf>
    <xf numFmtId="0" fontId="18" fillId="2" borderId="8" xfId="0" applyFont="1" applyFill="1" applyBorder="1" applyAlignment="1" applyProtection="1">
      <alignment horizontal="right" vertical="center"/>
      <protection locked="0"/>
    </xf>
    <xf numFmtId="0" fontId="49" fillId="2" borderId="8" xfId="0" applyFont="1" applyFill="1" applyBorder="1" applyAlignment="1" applyProtection="1">
      <alignment horizontal="right" vertical="center"/>
      <protection locked="0"/>
    </xf>
    <xf numFmtId="49" fontId="18" fillId="2" borderId="1" xfId="0" applyNumberFormat="1" applyFont="1" applyFill="1" applyBorder="1" applyAlignment="1" applyProtection="1">
      <alignment horizontal="right" vertical="center"/>
      <protection locked="0"/>
    </xf>
    <xf numFmtId="0" fontId="52" fillId="2" borderId="1" xfId="0" applyNumberFormat="1" applyFont="1" applyFill="1" applyBorder="1" applyAlignment="1">
      <alignment horizontal="right" vertical="top"/>
    </xf>
    <xf numFmtId="0" fontId="69" fillId="2" borderId="1" xfId="0" applyNumberFormat="1" applyFont="1" applyFill="1" applyBorder="1" applyAlignment="1">
      <alignment horizontal="right" vertical="top"/>
    </xf>
    <xf numFmtId="0" fontId="38" fillId="2" borderId="1" xfId="0" applyFont="1" applyFill="1" applyBorder="1" applyProtection="1">
      <protection locked="0"/>
    </xf>
    <xf numFmtId="14" fontId="12" fillId="2" borderId="1" xfId="3" applyNumberFormat="1" applyFill="1" applyBorder="1" applyProtection="1">
      <protection locked="0"/>
    </xf>
    <xf numFmtId="3" fontId="45" fillId="2" borderId="1" xfId="1" applyNumberFormat="1" applyFont="1" applyFill="1" applyBorder="1" applyAlignment="1" applyProtection="1">
      <alignment horizontal="left" vertical="center" wrapText="1"/>
    </xf>
    <xf numFmtId="0" fontId="45" fillId="2" borderId="1" xfId="2" applyNumberFormat="1" applyFont="1" applyFill="1" applyBorder="1" applyAlignment="1" applyProtection="1">
      <alignment horizontal="left" vertical="top" wrapText="1"/>
      <protection locked="0"/>
    </xf>
    <xf numFmtId="1" fontId="53" fillId="2" borderId="9" xfId="2" applyNumberFormat="1" applyFont="1" applyFill="1" applyBorder="1" applyAlignment="1" applyProtection="1">
      <alignment horizontal="left" vertical="top" wrapText="1"/>
      <protection locked="0"/>
    </xf>
    <xf numFmtId="0" fontId="28" fillId="2" borderId="1" xfId="2" applyFont="1" applyFill="1" applyBorder="1" applyAlignment="1" applyProtection="1">
      <alignment horizontal="left" vertical="center" wrapText="1"/>
      <protection locked="0"/>
    </xf>
    <xf numFmtId="14" fontId="12" fillId="2" borderId="31" xfId="3" applyNumberFormat="1" applyFill="1" applyBorder="1" applyProtection="1">
      <protection locked="0"/>
    </xf>
    <xf numFmtId="49" fontId="46" fillId="2" borderId="31" xfId="0" applyNumberFormat="1" applyFont="1" applyFill="1" applyBorder="1" applyAlignment="1">
      <alignment horizontal="left" vertical="top"/>
    </xf>
    <xf numFmtId="1" fontId="53" fillId="2" borderId="1" xfId="2" applyNumberFormat="1" applyFont="1" applyFill="1" applyBorder="1" applyAlignment="1" applyProtection="1">
      <alignment horizontal="left" vertical="top" wrapText="1"/>
      <protection locked="0"/>
    </xf>
    <xf numFmtId="0" fontId="28" fillId="2" borderId="31" xfId="2" applyNumberFormat="1" applyFont="1" applyFill="1" applyBorder="1" applyAlignment="1" applyProtection="1">
      <alignment horizontal="left" vertical="top" wrapText="1"/>
      <protection locked="0"/>
    </xf>
    <xf numFmtId="0" fontId="28" fillId="2" borderId="31" xfId="0" applyFont="1" applyFill="1" applyBorder="1" applyAlignment="1" applyProtection="1">
      <alignment horizontal="left"/>
      <protection locked="0"/>
    </xf>
    <xf numFmtId="0" fontId="28" fillId="2" borderId="31" xfId="2" applyFont="1" applyFill="1" applyBorder="1" applyAlignment="1" applyProtection="1">
      <alignment horizontal="left" vertical="top" wrapText="1"/>
      <protection locked="0"/>
    </xf>
    <xf numFmtId="0" fontId="45" fillId="2" borderId="31" xfId="2" applyNumberFormat="1" applyFont="1" applyFill="1" applyBorder="1" applyAlignment="1" applyProtection="1">
      <alignment horizontal="left" vertical="top" wrapText="1"/>
      <protection locked="0"/>
    </xf>
    <xf numFmtId="14" fontId="12" fillId="2" borderId="2" xfId="3" applyNumberFormat="1" applyFill="1" applyBorder="1" applyProtection="1">
      <protection locked="0"/>
    </xf>
    <xf numFmtId="1" fontId="53" fillId="2" borderId="25" xfId="2" applyNumberFormat="1" applyFont="1" applyFill="1" applyBorder="1" applyAlignment="1" applyProtection="1">
      <alignment horizontal="left" vertical="top" wrapText="1"/>
      <protection locked="0"/>
    </xf>
    <xf numFmtId="49" fontId="46" fillId="2" borderId="2" xfId="0" applyNumberFormat="1" applyFont="1" applyFill="1" applyBorder="1" applyAlignment="1">
      <alignment horizontal="left" vertical="top"/>
    </xf>
    <xf numFmtId="0" fontId="45" fillId="2" borderId="2" xfId="0" applyFont="1" applyFill="1" applyBorder="1" applyProtection="1">
      <protection locked="0"/>
    </xf>
    <xf numFmtId="0" fontId="28" fillId="2" borderId="2" xfId="2" applyNumberFormat="1" applyFont="1" applyFill="1" applyBorder="1" applyAlignment="1" applyProtection="1">
      <alignment horizontal="left" vertical="top" wrapText="1"/>
      <protection locked="0"/>
    </xf>
    <xf numFmtId="0" fontId="28" fillId="2" borderId="2" xfId="0" applyFont="1" applyFill="1" applyBorder="1" applyAlignment="1" applyProtection="1">
      <alignment horizontal="left"/>
      <protection locked="0"/>
    </xf>
    <xf numFmtId="0" fontId="28" fillId="2" borderId="2" xfId="2" applyFont="1" applyFill="1" applyBorder="1" applyAlignment="1" applyProtection="1">
      <alignment horizontal="left" vertical="top" wrapText="1"/>
      <protection locked="0"/>
    </xf>
    <xf numFmtId="0" fontId="45" fillId="2" borderId="2" xfId="2" applyNumberFormat="1" applyFont="1" applyFill="1" applyBorder="1" applyAlignment="1" applyProtection="1">
      <alignment horizontal="left" vertical="top" wrapText="1"/>
      <protection locked="0"/>
    </xf>
    <xf numFmtId="0" fontId="28" fillId="2" borderId="1" xfId="2" applyNumberFormat="1" applyFont="1" applyFill="1" applyBorder="1" applyAlignment="1" applyProtection="1">
      <alignment horizontal="left" vertical="center" wrapText="1"/>
    </xf>
    <xf numFmtId="0" fontId="18" fillId="0" borderId="1" xfId="0" applyFont="1" applyFill="1" applyBorder="1" applyProtection="1">
      <protection locked="0"/>
    </xf>
    <xf numFmtId="0" fontId="28" fillId="0" borderId="1" xfId="2" applyNumberFormat="1" applyFont="1" applyFill="1" applyBorder="1" applyAlignment="1" applyProtection="1">
      <alignment horizontal="left" vertical="center" wrapText="1"/>
    </xf>
    <xf numFmtId="0" fontId="55" fillId="0" borderId="1" xfId="2" applyNumberFormat="1" applyFont="1" applyFill="1" applyBorder="1" applyAlignment="1" applyProtection="1">
      <alignment horizontal="left" vertical="top" wrapText="1"/>
      <protection locked="0"/>
    </xf>
    <xf numFmtId="49" fontId="25" fillId="0" borderId="50" xfId="2" applyNumberFormat="1" applyFont="1" applyFill="1" applyBorder="1" applyAlignment="1" applyProtection="1">
      <alignment horizontal="left" vertical="top" wrapText="1"/>
      <protection locked="0"/>
    </xf>
    <xf numFmtId="0" fontId="56" fillId="0" borderId="2" xfId="2" applyNumberFormat="1" applyFont="1" applyFill="1" applyBorder="1" applyAlignment="1" applyProtection="1">
      <alignment horizontal="left" vertical="top" wrapText="1"/>
      <protection locked="0"/>
    </xf>
    <xf numFmtId="0" fontId="18" fillId="2" borderId="0" xfId="1" applyFont="1" applyFill="1" applyAlignment="1" applyProtection="1">
      <alignment horizontal="center" vertical="center"/>
    </xf>
    <xf numFmtId="0" fontId="18" fillId="2" borderId="0" xfId="1" applyFont="1" applyFill="1" applyAlignment="1" applyProtection="1">
      <alignment vertical="center"/>
    </xf>
    <xf numFmtId="3" fontId="23" fillId="2" borderId="5" xfId="1" applyNumberFormat="1" applyFont="1" applyFill="1" applyBorder="1" applyAlignment="1" applyProtection="1">
      <alignment horizontal="center" vertical="center" wrapText="1"/>
    </xf>
    <xf numFmtId="3" fontId="23" fillId="2" borderId="5" xfId="1" applyNumberFormat="1" applyFont="1" applyFill="1" applyBorder="1" applyAlignment="1" applyProtection="1">
      <alignment horizontal="right" vertical="center" wrapText="1"/>
    </xf>
    <xf numFmtId="3" fontId="23" fillId="2" borderId="5" xfId="1" applyNumberFormat="1" applyFont="1" applyFill="1" applyBorder="1" applyAlignment="1" applyProtection="1">
      <alignment horizontal="right" vertical="center"/>
      <protection locked="0"/>
    </xf>
    <xf numFmtId="3" fontId="18" fillId="2" borderId="5" xfId="1" applyNumberFormat="1" applyFont="1" applyFill="1" applyBorder="1" applyAlignment="1" applyProtection="1">
      <alignment horizontal="right" vertical="center" wrapText="1"/>
    </xf>
    <xf numFmtId="3" fontId="18" fillId="2" borderId="5" xfId="1" applyNumberFormat="1" applyFont="1" applyFill="1" applyBorder="1" applyAlignment="1" applyProtection="1">
      <alignment horizontal="right" vertical="center"/>
      <protection locked="0"/>
    </xf>
    <xf numFmtId="165" fontId="18" fillId="2" borderId="5" xfId="2" applyNumberFormat="1" applyFont="1" applyFill="1" applyBorder="1" applyAlignment="1" applyProtection="1">
      <alignment horizontal="right" vertical="center"/>
      <protection locked="0"/>
    </xf>
    <xf numFmtId="43" fontId="18" fillId="2" borderId="5" xfId="15" applyFont="1" applyFill="1" applyBorder="1" applyAlignment="1" applyProtection="1">
      <alignment horizontal="right" vertical="center"/>
      <protection locked="0"/>
    </xf>
    <xf numFmtId="4" fontId="18" fillId="2" borderId="5" xfId="2" applyNumberFormat="1" applyFont="1" applyFill="1" applyBorder="1" applyAlignment="1" applyProtection="1">
      <alignment horizontal="right" vertical="center"/>
      <protection locked="0"/>
    </xf>
    <xf numFmtId="0" fontId="18" fillId="2" borderId="5" xfId="2" applyFont="1" applyFill="1" applyBorder="1" applyAlignment="1" applyProtection="1">
      <alignment horizontal="right" vertical="top"/>
    </xf>
    <xf numFmtId="49" fontId="18" fillId="2" borderId="5" xfId="2" applyNumberFormat="1" applyFont="1" applyFill="1" applyBorder="1" applyAlignment="1" applyProtection="1">
      <alignment horizontal="right" vertical="center"/>
      <protection locked="0"/>
    </xf>
    <xf numFmtId="3" fontId="23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18" fillId="2" borderId="27" xfId="2" applyNumberFormat="1" applyFont="1" applyFill="1" applyBorder="1" applyAlignment="1" applyProtection="1">
      <alignment horizontal="right" vertical="center"/>
      <protection locked="0"/>
    </xf>
    <xf numFmtId="0" fontId="23" fillId="2" borderId="27" xfId="3" applyFont="1" applyFill="1" applyBorder="1" applyAlignment="1" applyProtection="1">
      <alignment horizontal="right"/>
    </xf>
    <xf numFmtId="0" fontId="18" fillId="2" borderId="27" xfId="3" applyFont="1" applyFill="1" applyBorder="1" applyAlignment="1" applyProtection="1">
      <alignment horizontal="right"/>
      <protection locked="0"/>
    </xf>
    <xf numFmtId="0" fontId="23" fillId="2" borderId="27" xfId="0" applyFont="1" applyFill="1" applyBorder="1" applyProtection="1"/>
    <xf numFmtId="0" fontId="23" fillId="2" borderId="5" xfId="0" applyFont="1" applyFill="1" applyBorder="1" applyProtection="1"/>
    <xf numFmtId="0" fontId="18" fillId="2" borderId="5" xfId="0" applyFont="1" applyFill="1" applyBorder="1" applyProtection="1">
      <protection locked="0"/>
    </xf>
    <xf numFmtId="0" fontId="18" fillId="2" borderId="1" xfId="2" applyFont="1" applyFill="1" applyBorder="1" applyAlignment="1" applyProtection="1">
      <alignment horizontal="right" vertical="top"/>
      <protection locked="0"/>
    </xf>
    <xf numFmtId="0" fontId="18" fillId="2" borderId="0" xfId="3" applyFont="1" applyFill="1" applyBorder="1" applyProtection="1">
      <protection locked="0"/>
    </xf>
    <xf numFmtId="14" fontId="20" fillId="2" borderId="36" xfId="9" applyNumberFormat="1" applyFont="1" applyFill="1" applyBorder="1" applyAlignment="1" applyProtection="1">
      <alignment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8" fillId="2" borderId="0" xfId="1" applyFont="1" applyFill="1" applyBorder="1" applyProtection="1">
      <protection locked="0"/>
    </xf>
    <xf numFmtId="3" fontId="24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18" fillId="2" borderId="31" xfId="1" applyNumberFormat="1" applyFont="1" applyFill="1" applyBorder="1" applyAlignment="1" applyProtection="1">
      <alignment horizontal="right" vertical="center" wrapText="1"/>
    </xf>
    <xf numFmtId="3" fontId="18" fillId="2" borderId="29" xfId="1" applyNumberFormat="1" applyFont="1" applyFill="1" applyBorder="1" applyAlignment="1" applyProtection="1">
      <alignment horizontal="right" vertical="center" wrapText="1"/>
    </xf>
    <xf numFmtId="0" fontId="23" fillId="2" borderId="2" xfId="0" applyFont="1" applyFill="1" applyBorder="1" applyProtection="1"/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3" applyFont="1" applyFill="1" applyBorder="1" applyProtection="1">
      <protection locked="0"/>
    </xf>
    <xf numFmtId="3" fontId="23" fillId="10" borderId="1" xfId="1" applyNumberFormat="1" applyFont="1" applyFill="1" applyBorder="1" applyAlignment="1" applyProtection="1">
      <alignment horizontal="right" vertical="center" wrapText="1"/>
      <protection locked="0"/>
    </xf>
    <xf numFmtId="3" fontId="24" fillId="10" borderId="1" xfId="1" applyNumberFormat="1" applyFont="1" applyFill="1" applyBorder="1" applyAlignment="1" applyProtection="1">
      <alignment horizontal="center" vertical="center" wrapText="1"/>
      <protection locked="0"/>
    </xf>
    <xf numFmtId="3" fontId="0" fillId="2" borderId="1" xfId="0" applyNumberFormat="1" applyFill="1" applyBorder="1" applyProtection="1">
      <protection locked="0"/>
    </xf>
    <xf numFmtId="0" fontId="23" fillId="10" borderId="1" xfId="1" applyFont="1" applyFill="1" applyBorder="1" applyAlignment="1" applyProtection="1">
      <alignment horizontal="left" vertical="center" wrapText="1" indent="1"/>
    </xf>
    <xf numFmtId="3" fontId="23" fillId="10" borderId="1" xfId="1" applyNumberFormat="1" applyFont="1" applyFill="1" applyBorder="1" applyAlignment="1" applyProtection="1">
      <alignment horizontal="right" vertical="center" wrapText="1"/>
    </xf>
    <xf numFmtId="3" fontId="23" fillId="10" borderId="5" xfId="1" applyNumberFormat="1" applyFont="1" applyFill="1" applyBorder="1" applyAlignment="1" applyProtection="1">
      <alignment horizontal="right" vertical="center" wrapText="1"/>
    </xf>
    <xf numFmtId="0" fontId="24" fillId="10" borderId="0" xfId="1" applyFont="1" applyFill="1" applyAlignment="1" applyProtection="1">
      <alignment horizontal="center" vertical="center" wrapText="1"/>
      <protection locked="0"/>
    </xf>
    <xf numFmtId="0" fontId="18" fillId="10" borderId="1" xfId="1" applyFont="1" applyFill="1" applyBorder="1" applyAlignment="1" applyProtection="1">
      <alignment horizontal="left" vertical="center" wrapText="1" indent="2"/>
    </xf>
    <xf numFmtId="3" fontId="18" fillId="10" borderId="1" xfId="1" applyNumberFormat="1" applyFont="1" applyFill="1" applyBorder="1" applyAlignment="1" applyProtection="1">
      <alignment horizontal="right" vertical="center" wrapText="1"/>
    </xf>
    <xf numFmtId="3" fontId="18" fillId="10" borderId="5" xfId="1" applyNumberFormat="1" applyFont="1" applyFill="1" applyBorder="1" applyAlignment="1" applyProtection="1">
      <alignment horizontal="right" vertical="center" wrapText="1"/>
    </xf>
    <xf numFmtId="0" fontId="18" fillId="10" borderId="0" xfId="3" applyFont="1" applyFill="1" applyProtection="1">
      <protection locked="0"/>
    </xf>
    <xf numFmtId="0" fontId="18" fillId="10" borderId="1" xfId="1" applyFont="1" applyFill="1" applyBorder="1" applyAlignment="1" applyProtection="1">
      <alignment horizontal="left" vertical="center" wrapText="1" indent="3"/>
    </xf>
    <xf numFmtId="0" fontId="18" fillId="10" borderId="1" xfId="2" applyFont="1" applyFill="1" applyBorder="1" applyAlignment="1" applyProtection="1">
      <alignment horizontal="right" vertical="top"/>
    </xf>
    <xf numFmtId="0" fontId="23" fillId="10" borderId="1" xfId="2" applyFont="1" applyFill="1" applyBorder="1" applyAlignment="1" applyProtection="1">
      <alignment horizontal="right" vertical="top"/>
    </xf>
    <xf numFmtId="0" fontId="23" fillId="10" borderId="1" xfId="1" applyFont="1" applyFill="1" applyBorder="1" applyAlignment="1" applyProtection="1">
      <alignment horizontal="left" vertical="center" wrapText="1"/>
    </xf>
    <xf numFmtId="3" fontId="23" fillId="10" borderId="1" xfId="1" applyNumberFormat="1" applyFont="1" applyFill="1" applyBorder="1" applyAlignment="1" applyProtection="1">
      <alignment horizontal="right" vertical="center"/>
    </xf>
    <xf numFmtId="3" fontId="23" fillId="10" borderId="5" xfId="1" applyNumberFormat="1" applyFont="1" applyFill="1" applyBorder="1" applyAlignment="1" applyProtection="1">
      <alignment horizontal="right" vertical="center"/>
    </xf>
    <xf numFmtId="3" fontId="23" fillId="10" borderId="5" xfId="1" applyNumberFormat="1" applyFont="1" applyFill="1" applyBorder="1" applyAlignment="1" applyProtection="1">
      <alignment horizontal="right" vertical="center"/>
      <protection locked="0"/>
    </xf>
    <xf numFmtId="3" fontId="23" fillId="10" borderId="1" xfId="1" applyNumberFormat="1" applyFont="1" applyFill="1" applyBorder="1" applyAlignment="1" applyProtection="1">
      <alignment horizontal="right" vertical="center"/>
      <protection locked="0"/>
    </xf>
    <xf numFmtId="3" fontId="18" fillId="2" borderId="0" xfId="0" applyNumberFormat="1" applyFont="1" applyFill="1" applyBorder="1" applyProtection="1">
      <protection locked="0"/>
    </xf>
    <xf numFmtId="3" fontId="18" fillId="0" borderId="0" xfId="0" applyNumberFormat="1" applyFont="1" applyProtection="1">
      <protection locked="0"/>
    </xf>
    <xf numFmtId="0" fontId="23" fillId="0" borderId="1" xfId="0" applyFont="1" applyBorder="1" applyAlignment="1" applyProtection="1">
      <alignment horizontal="right"/>
      <protection locked="0"/>
    </xf>
    <xf numFmtId="0" fontId="23" fillId="0" borderId="0" xfId="0" applyFont="1" applyBorder="1" applyAlignment="1" applyProtection="1">
      <alignment horizontal="right"/>
      <protection locked="0"/>
    </xf>
    <xf numFmtId="3" fontId="23" fillId="0" borderId="1" xfId="0" applyNumberFormat="1" applyFont="1" applyBorder="1" applyProtection="1">
      <protection locked="0"/>
    </xf>
    <xf numFmtId="3" fontId="24" fillId="10" borderId="0" xfId="1" applyNumberFormat="1" applyFont="1" applyFill="1" applyAlignment="1" applyProtection="1">
      <alignment horizontal="center" vertical="center" wrapText="1"/>
      <protection locked="0"/>
    </xf>
    <xf numFmtId="3" fontId="18" fillId="0" borderId="0" xfId="3" applyNumberFormat="1" applyFont="1" applyProtection="1">
      <protection locked="0"/>
    </xf>
    <xf numFmtId="3" fontId="18" fillId="10" borderId="0" xfId="3" applyNumberFormat="1" applyFont="1" applyFill="1" applyProtection="1">
      <protection locked="0"/>
    </xf>
    <xf numFmtId="0" fontId="54" fillId="0" borderId="1" xfId="2" applyFont="1" applyFill="1" applyBorder="1" applyAlignment="1" applyProtection="1">
      <alignment horizontal="left" vertical="top" wrapText="1"/>
      <protection locked="0"/>
    </xf>
    <xf numFmtId="2" fontId="54" fillId="0" borderId="1" xfId="2" applyNumberFormat="1" applyFont="1" applyFill="1" applyBorder="1" applyAlignment="1" applyProtection="1">
      <alignment horizontal="left" vertical="top" wrapText="1"/>
    </xf>
    <xf numFmtId="0" fontId="23" fillId="2" borderId="0" xfId="2" applyFont="1" applyFill="1" applyAlignment="1" applyProtection="1">
      <alignment horizontal="left" vertical="center"/>
    </xf>
    <xf numFmtId="0" fontId="23" fillId="2" borderId="0" xfId="2" applyFont="1" applyFill="1" applyAlignment="1" applyProtection="1">
      <alignment horizontal="center" vertical="center" wrapText="1"/>
    </xf>
    <xf numFmtId="0" fontId="18" fillId="2" borderId="0" xfId="1" applyFont="1" applyFill="1" applyAlignment="1" applyProtection="1">
      <alignment horizontal="right" vertical="center"/>
    </xf>
    <xf numFmtId="0" fontId="23" fillId="2" borderId="0" xfId="2" applyFont="1" applyFill="1" applyProtection="1"/>
    <xf numFmtId="0" fontId="18" fillId="2" borderId="0" xfId="1" applyFont="1" applyFill="1" applyAlignment="1" applyProtection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22" fillId="2" borderId="1" xfId="1" applyFont="1" applyFill="1" applyBorder="1" applyAlignment="1" applyProtection="1">
      <alignment horizontal="center" vertical="center" wrapText="1"/>
    </xf>
    <xf numFmtId="0" fontId="22" fillId="2" borderId="0" xfId="2" applyFont="1" applyFill="1" applyAlignment="1">
      <alignment horizontal="center" vertical="center"/>
    </xf>
    <xf numFmtId="0" fontId="56" fillId="2" borderId="1" xfId="1" applyFont="1" applyFill="1" applyBorder="1" applyAlignment="1" applyProtection="1">
      <alignment horizontal="left" vertical="center" wrapText="1" indent="1"/>
    </xf>
    <xf numFmtId="0" fontId="60" fillId="2" borderId="0" xfId="2" applyFont="1" applyFill="1"/>
    <xf numFmtId="0" fontId="22" fillId="2" borderId="0" xfId="0" applyFont="1" applyFill="1" applyAlignment="1">
      <alignment horizontal="center" vertical="center"/>
    </xf>
    <xf numFmtId="0" fontId="59" fillId="2" borderId="0" xfId="0" applyFont="1" applyFill="1" applyAlignment="1">
      <alignment horizontal="center" vertical="center"/>
    </xf>
    <xf numFmtId="0" fontId="23" fillId="2" borderId="1" xfId="2" applyFont="1" applyFill="1" applyBorder="1" applyAlignment="1" applyProtection="1">
      <alignment horizontal="center" vertical="center" wrapText="1"/>
      <protection locked="0"/>
    </xf>
    <xf numFmtId="0" fontId="23" fillId="2" borderId="1" xfId="2" applyFont="1" applyFill="1" applyBorder="1" applyProtection="1">
      <protection locked="0"/>
    </xf>
    <xf numFmtId="3" fontId="23" fillId="2" borderId="1" xfId="2" applyNumberFormat="1" applyFont="1" applyFill="1" applyBorder="1" applyProtection="1"/>
    <xf numFmtId="0" fontId="18" fillId="2" borderId="0" xfId="2" applyFont="1" applyFill="1" applyAlignment="1" applyProtection="1">
      <alignment horizontal="left" vertical="top" wrapText="1"/>
      <protection locked="0"/>
    </xf>
    <xf numFmtId="0" fontId="18" fillId="2" borderId="0" xfId="2" applyFont="1" applyFill="1" applyAlignment="1" applyProtection="1">
      <alignment vertical="top" wrapText="1"/>
      <protection locked="0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10" xfId="9" applyFont="1" applyFill="1" applyBorder="1" applyAlignment="1" applyProtection="1">
      <alignment horizontal="center" vertical="center"/>
    </xf>
    <xf numFmtId="0" fontId="30" fillId="4" borderId="12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14" fontId="22" fillId="2" borderId="32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0" fontId="18" fillId="5" borderId="0" xfId="1" applyFont="1" applyFill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18" fillId="2" borderId="0" xfId="1" applyFont="1" applyFill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8" fillId="2" borderId="0" xfId="1" applyFont="1" applyFill="1" applyAlignment="1" applyProtection="1">
      <alignment vertical="center"/>
    </xf>
    <xf numFmtId="14" fontId="18" fillId="0" borderId="0" xfId="1" applyNumberFormat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5" borderId="0" xfId="1" applyFont="1" applyFill="1" applyBorder="1" applyAlignment="1" applyProtection="1">
      <alignment horizontal="center" vertical="center"/>
    </xf>
  </cellXfs>
  <cellStyles count="18">
    <cellStyle name="Comma" xfId="15" builtinId="3"/>
    <cellStyle name="Normal" xfId="0" builtinId="0"/>
    <cellStyle name="Normal 2" xfId="2"/>
    <cellStyle name="Normal 3" xfId="3"/>
    <cellStyle name="Normal 4" xfId="4"/>
    <cellStyle name="Normal 4 2" xfId="17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 2" xfId="16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2743725</xdr:colOff>
      <xdr:row>41</xdr:row>
      <xdr:rowOff>180975</xdr:rowOff>
    </xdr:from>
    <xdr:to>
      <xdr:col>4</xdr:col>
      <xdr:colOff>545037</xdr:colOff>
      <xdr:row>41</xdr:row>
      <xdr:rowOff>182563</xdr:rowOff>
    </xdr:to>
    <xdr:cxnSp macro="">
      <xdr:nvCxnSpPr>
        <xdr:cNvPr id="4" name="Straight Connector 16"/>
        <xdr:cNvCxnSpPr/>
      </xdr:nvCxnSpPr>
      <xdr:spPr>
        <a:xfrm>
          <a:off x="3863865" y="8517255"/>
          <a:ext cx="3287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2743725</xdr:colOff>
      <xdr:row>41</xdr:row>
      <xdr:rowOff>180975</xdr:rowOff>
    </xdr:from>
    <xdr:to>
      <xdr:col>6</xdr:col>
      <xdr:colOff>545037</xdr:colOff>
      <xdr:row>41</xdr:row>
      <xdr:rowOff>182563</xdr:rowOff>
    </xdr:to>
    <xdr:cxnSp macro="">
      <xdr:nvCxnSpPr>
        <xdr:cNvPr id="5" name="Straight Connector 16"/>
        <xdr:cNvCxnSpPr/>
      </xdr:nvCxnSpPr>
      <xdr:spPr>
        <a:xfrm>
          <a:off x="3863865" y="8517255"/>
          <a:ext cx="3287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2743725</xdr:colOff>
      <xdr:row>41</xdr:row>
      <xdr:rowOff>180975</xdr:rowOff>
    </xdr:from>
    <xdr:to>
      <xdr:col>8</xdr:col>
      <xdr:colOff>545037</xdr:colOff>
      <xdr:row>41</xdr:row>
      <xdr:rowOff>182563</xdr:rowOff>
    </xdr:to>
    <xdr:cxnSp macro="">
      <xdr:nvCxnSpPr>
        <xdr:cNvPr id="6" name="Straight Connector 16"/>
        <xdr:cNvCxnSpPr/>
      </xdr:nvCxnSpPr>
      <xdr:spPr>
        <a:xfrm>
          <a:off x="3864954" y="8511812"/>
          <a:ext cx="3287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171450</xdr:rowOff>
    </xdr:from>
    <xdr:to>
      <xdr:col>1</xdr:col>
      <xdr:colOff>1495425</xdr:colOff>
      <xdr:row>40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40</xdr:row>
      <xdr:rowOff>180975</xdr:rowOff>
    </xdr:from>
    <xdr:to>
      <xdr:col>2</xdr:col>
      <xdr:colOff>554556</xdr:colOff>
      <xdr:row>40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461</xdr:row>
      <xdr:rowOff>171450</xdr:rowOff>
    </xdr:from>
    <xdr:to>
      <xdr:col>2</xdr:col>
      <xdr:colOff>1495425</xdr:colOff>
      <xdr:row>461</xdr:row>
      <xdr:rowOff>171450</xdr:rowOff>
    </xdr:to>
    <xdr:cxnSp macro="">
      <xdr:nvCxnSpPr>
        <xdr:cNvPr id="3" name="Straight Connector 1"/>
        <xdr:cNvCxnSpPr/>
      </xdr:nvCxnSpPr>
      <xdr:spPr>
        <a:xfrm>
          <a:off x="1386840" y="3600831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171450</xdr:rowOff>
    </xdr:from>
    <xdr:to>
      <xdr:col>1</xdr:col>
      <xdr:colOff>1495425</xdr:colOff>
      <xdr:row>31</xdr:row>
      <xdr:rowOff>171450</xdr:rowOff>
    </xdr:to>
    <xdr:cxnSp macro="">
      <xdr:nvCxnSpPr>
        <xdr:cNvPr id="4" name="Straight Connector 1"/>
        <xdr:cNvCxnSpPr/>
      </xdr:nvCxnSpPr>
      <xdr:spPr>
        <a:xfrm>
          <a:off x="304800" y="25226010"/>
          <a:ext cx="12439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31</xdr:row>
      <xdr:rowOff>180975</xdr:rowOff>
    </xdr:from>
    <xdr:to>
      <xdr:col>6</xdr:col>
      <xdr:colOff>219075</xdr:colOff>
      <xdr:row>31</xdr:row>
      <xdr:rowOff>180975</xdr:rowOff>
    </xdr:to>
    <xdr:cxnSp macro="">
      <xdr:nvCxnSpPr>
        <xdr:cNvPr id="5" name="Straight Connector 2"/>
        <xdr:cNvCxnSpPr/>
      </xdr:nvCxnSpPr>
      <xdr:spPr>
        <a:xfrm>
          <a:off x="3962400" y="25227915"/>
          <a:ext cx="35109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52</xdr:row>
      <xdr:rowOff>171450</xdr:rowOff>
    </xdr:from>
    <xdr:to>
      <xdr:col>2</xdr:col>
      <xdr:colOff>1495425</xdr:colOff>
      <xdr:row>52</xdr:row>
      <xdr:rowOff>171450</xdr:rowOff>
    </xdr:to>
    <xdr:cxnSp macro="">
      <xdr:nvCxnSpPr>
        <xdr:cNvPr id="4" name="Straight Connector 1"/>
        <xdr:cNvCxnSpPr/>
      </xdr:nvCxnSpPr>
      <xdr:spPr>
        <a:xfrm>
          <a:off x="1409700" y="1506093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52</xdr:row>
      <xdr:rowOff>152400</xdr:rowOff>
    </xdr:from>
    <xdr:to>
      <xdr:col>7</xdr:col>
      <xdr:colOff>9525</xdr:colOff>
      <xdr:row>52</xdr:row>
      <xdr:rowOff>152400</xdr:rowOff>
    </xdr:to>
    <xdr:cxnSp macro="">
      <xdr:nvCxnSpPr>
        <xdr:cNvPr id="5" name="Straight Connector 2"/>
        <xdr:cNvCxnSpPr/>
      </xdr:nvCxnSpPr>
      <xdr:spPr>
        <a:xfrm>
          <a:off x="4655820" y="15041880"/>
          <a:ext cx="41471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68</xdr:row>
      <xdr:rowOff>171450</xdr:rowOff>
    </xdr:from>
    <xdr:to>
      <xdr:col>2</xdr:col>
      <xdr:colOff>1495425</xdr:colOff>
      <xdr:row>68</xdr:row>
      <xdr:rowOff>171450</xdr:rowOff>
    </xdr:to>
    <xdr:cxnSp macro="">
      <xdr:nvCxnSpPr>
        <xdr:cNvPr id="6" name="Straight Connector 1"/>
        <xdr:cNvCxnSpPr/>
      </xdr:nvCxnSpPr>
      <xdr:spPr>
        <a:xfrm>
          <a:off x="1478280" y="224218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68</xdr:row>
      <xdr:rowOff>152400</xdr:rowOff>
    </xdr:from>
    <xdr:to>
      <xdr:col>7</xdr:col>
      <xdr:colOff>9525</xdr:colOff>
      <xdr:row>68</xdr:row>
      <xdr:rowOff>152400</xdr:rowOff>
    </xdr:to>
    <xdr:cxnSp macro="">
      <xdr:nvCxnSpPr>
        <xdr:cNvPr id="7" name="Straight Connector 2"/>
        <xdr:cNvCxnSpPr/>
      </xdr:nvCxnSpPr>
      <xdr:spPr>
        <a:xfrm>
          <a:off x="4808220" y="22402800"/>
          <a:ext cx="42081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171450</xdr:rowOff>
    </xdr:from>
    <xdr:to>
      <xdr:col>2</xdr:col>
      <xdr:colOff>1495425</xdr:colOff>
      <xdr:row>22</xdr:row>
      <xdr:rowOff>171450</xdr:rowOff>
    </xdr:to>
    <xdr:cxnSp macro="">
      <xdr:nvCxnSpPr>
        <xdr:cNvPr id="8" name="Straight Connector 1"/>
        <xdr:cNvCxnSpPr/>
      </xdr:nvCxnSpPr>
      <xdr:spPr>
        <a:xfrm>
          <a:off x="1478280" y="449961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22</xdr:row>
      <xdr:rowOff>152400</xdr:rowOff>
    </xdr:from>
    <xdr:to>
      <xdr:col>7</xdr:col>
      <xdr:colOff>9525</xdr:colOff>
      <xdr:row>22</xdr:row>
      <xdr:rowOff>152400</xdr:rowOff>
    </xdr:to>
    <xdr:cxnSp macro="">
      <xdr:nvCxnSpPr>
        <xdr:cNvPr id="9" name="Straight Connector 2"/>
        <xdr:cNvCxnSpPr/>
      </xdr:nvCxnSpPr>
      <xdr:spPr>
        <a:xfrm>
          <a:off x="4808220" y="4480560"/>
          <a:ext cx="4238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10" name="Straight Connector 1"/>
        <xdr:cNvCxnSpPr/>
      </xdr:nvCxnSpPr>
      <xdr:spPr>
        <a:xfrm>
          <a:off x="1478280" y="667131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33</xdr:row>
      <xdr:rowOff>152400</xdr:rowOff>
    </xdr:from>
    <xdr:to>
      <xdr:col>7</xdr:col>
      <xdr:colOff>9525</xdr:colOff>
      <xdr:row>33</xdr:row>
      <xdr:rowOff>152400</xdr:rowOff>
    </xdr:to>
    <xdr:cxnSp macro="">
      <xdr:nvCxnSpPr>
        <xdr:cNvPr id="11" name="Straight Connector 2"/>
        <xdr:cNvCxnSpPr/>
      </xdr:nvCxnSpPr>
      <xdr:spPr>
        <a:xfrm>
          <a:off x="4716780" y="6652260"/>
          <a:ext cx="4360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4316;&#4312;&#4315;&#4323;&#4328;&#4312;%20&#4306;&#4304;&#4307;&#4304;&#4321;&#4304;&#4306;&#4310;&#4304;&#4309;&#4316;&#4312;%20&#4304;&#4323;&#4307;&#4312;&#4322;&#4328;&#4312;%20saarchevno-periodis_deklaraciis_formebi%20-%20Cop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9-19.07.2016%20finansur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4304;&#4323;&#4307;&#4312;&#4322;&#4312;/Chabarebuli%20deklaraciebi/&#4305;&#4314;&#4317;&#4313;&#4312;/&#4305;&#4314;&#4317;&#4313;&#4312;%2021.09-08.10.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/>
      <sheetData sheetId="2"/>
      <sheetData sheetId="3"/>
      <sheetData sheetId="4"/>
      <sheetData sheetId="5"/>
      <sheetData sheetId="6">
        <row r="142">
          <cell r="K142">
            <v>293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3333333"/>
      <sheetName val="ფორმა 5.4333333333"/>
      <sheetName val="ფორმა 5.5555555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111111"/>
      <sheetName val="ფორმა N9.7.1"/>
      <sheetName val="Valid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D4" t="str">
            <v>საარჩევნო ბლოკი "პაატა ბურჭულაძე -სახელმწიფო ხალხისთვის"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Sheet1"/>
      <sheetName val="Sheet2"/>
      <sheetName val="Sheet3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1"/>
  <sheetViews>
    <sheetView showGridLines="0" tabSelected="1" zoomScale="85" zoomScaleNormal="85" zoomScaleSheetLayoutView="80" workbookViewId="0">
      <selection activeCell="D4" sqref="D4"/>
    </sheetView>
  </sheetViews>
  <sheetFormatPr defaultColWidth="9.140625" defaultRowHeight="15"/>
  <cols>
    <col min="1" max="1" width="6.28515625" style="265" bestFit="1" customWidth="1"/>
    <col min="2" max="2" width="13.140625" style="265" customWidth="1"/>
    <col min="3" max="3" width="17.85546875" style="265" customWidth="1"/>
    <col min="4" max="4" width="15.140625" style="265" customWidth="1"/>
    <col min="5" max="5" width="23.42578125" style="265" customWidth="1"/>
    <col min="6" max="6" width="19.140625" style="266" customWidth="1"/>
    <col min="7" max="7" width="22.28515625" style="266" customWidth="1"/>
    <col min="8" max="8" width="19.140625" style="266" customWidth="1"/>
    <col min="9" max="9" width="16.42578125" style="265" bestFit="1" customWidth="1"/>
    <col min="10" max="10" width="17.42578125" style="265" customWidth="1"/>
    <col min="11" max="11" width="13.140625" style="265" bestFit="1" customWidth="1"/>
    <col min="12" max="12" width="15.28515625" style="265" customWidth="1"/>
    <col min="13" max="16384" width="9.140625" style="265"/>
  </cols>
  <sheetData>
    <row r="1" spans="1:12" s="276" customFormat="1">
      <c r="A1" s="332" t="s">
        <v>295</v>
      </c>
      <c r="B1" s="317"/>
      <c r="C1" s="317"/>
      <c r="D1" s="317"/>
      <c r="E1" s="318"/>
      <c r="F1" s="312"/>
      <c r="G1" s="318"/>
      <c r="H1" s="331"/>
      <c r="I1" s="317"/>
      <c r="J1" s="318"/>
      <c r="K1" s="318"/>
      <c r="L1" s="330" t="s">
        <v>97</v>
      </c>
    </row>
    <row r="2" spans="1:12" s="276" customFormat="1">
      <c r="A2" s="329" t="s">
        <v>128</v>
      </c>
      <c r="B2" s="317"/>
      <c r="C2" s="317"/>
      <c r="D2" s="317"/>
      <c r="E2" s="318"/>
      <c r="F2" s="312"/>
      <c r="G2" s="318"/>
      <c r="H2" s="328"/>
      <c r="I2" s="317"/>
      <c r="J2" s="318"/>
      <c r="K2" s="327">
        <v>42529</v>
      </c>
      <c r="L2" s="358">
        <v>42666</v>
      </c>
    </row>
    <row r="3" spans="1:12" s="276" customFormat="1">
      <c r="A3" s="326"/>
      <c r="B3" s="317"/>
      <c r="C3" s="325"/>
      <c r="D3" s="324"/>
      <c r="E3" s="318"/>
      <c r="F3" s="323"/>
      <c r="G3" s="318"/>
      <c r="H3" s="318"/>
      <c r="I3" s="312"/>
      <c r="J3" s="317"/>
      <c r="K3" s="317"/>
      <c r="L3" s="316"/>
    </row>
    <row r="4" spans="1:12" s="276" customFormat="1">
      <c r="A4" s="353" t="s">
        <v>262</v>
      </c>
      <c r="B4" s="312"/>
      <c r="C4" s="312"/>
      <c r="D4" s="355" t="s">
        <v>843</v>
      </c>
      <c r="E4" s="346"/>
      <c r="F4" s="275"/>
      <c r="G4" s="268"/>
      <c r="H4" s="347"/>
      <c r="I4" s="346"/>
      <c r="J4" s="348"/>
      <c r="K4" s="268"/>
      <c r="L4" s="349"/>
    </row>
    <row r="5" spans="1:12" s="276" customFormat="1" ht="15.75" thickBot="1">
      <c r="A5" s="322"/>
      <c r="B5" s="318"/>
      <c r="C5" s="321"/>
      <c r="D5" s="320"/>
      <c r="E5" s="318"/>
      <c r="F5" s="319"/>
      <c r="G5" s="319"/>
      <c r="H5" s="319"/>
      <c r="I5" s="318"/>
      <c r="J5" s="317"/>
      <c r="K5" s="317"/>
      <c r="L5" s="316"/>
    </row>
    <row r="6" spans="1:12" ht="15.75" thickBot="1">
      <c r="A6" s="315"/>
      <c r="B6" s="314"/>
      <c r="C6" s="313"/>
      <c r="D6" s="313"/>
      <c r="E6" s="313"/>
      <c r="F6" s="312"/>
      <c r="G6" s="312"/>
      <c r="H6" s="312"/>
      <c r="I6" s="881" t="s">
        <v>435</v>
      </c>
      <c r="J6" s="882"/>
      <c r="K6" s="883"/>
      <c r="L6" s="311"/>
    </row>
    <row r="7" spans="1:12" s="299" customFormat="1" ht="51.75" thickBot="1">
      <c r="A7" s="310" t="s">
        <v>64</v>
      </c>
      <c r="B7" s="309" t="s">
        <v>129</v>
      </c>
      <c r="C7" s="309" t="s">
        <v>434</v>
      </c>
      <c r="D7" s="308" t="s">
        <v>268</v>
      </c>
      <c r="E7" s="307" t="s">
        <v>433</v>
      </c>
      <c r="F7" s="306" t="s">
        <v>432</v>
      </c>
      <c r="G7" s="305" t="s">
        <v>216</v>
      </c>
      <c r="H7" s="304" t="s">
        <v>213</v>
      </c>
      <c r="I7" s="303" t="s">
        <v>431</v>
      </c>
      <c r="J7" s="302" t="s">
        <v>265</v>
      </c>
      <c r="K7" s="301" t="s">
        <v>217</v>
      </c>
      <c r="L7" s="300" t="s">
        <v>218</v>
      </c>
    </row>
    <row r="8" spans="1:12" s="294" customFormat="1" ht="15.75" thickBot="1">
      <c r="A8" s="403">
        <v>1</v>
      </c>
      <c r="B8" s="360">
        <v>2</v>
      </c>
      <c r="C8" s="402">
        <v>3</v>
      </c>
      <c r="D8" s="402">
        <v>4</v>
      </c>
      <c r="E8" s="403">
        <v>5</v>
      </c>
      <c r="F8" s="360">
        <v>6</v>
      </c>
      <c r="G8" s="402">
        <v>7</v>
      </c>
      <c r="H8" s="360">
        <v>8</v>
      </c>
      <c r="I8" s="298">
        <v>9</v>
      </c>
      <c r="J8" s="297">
        <v>10</v>
      </c>
      <c r="K8" s="296">
        <v>11</v>
      </c>
      <c r="L8" s="295">
        <v>12</v>
      </c>
    </row>
    <row r="9" spans="1:12" ht="25.5">
      <c r="A9" s="443">
        <v>1</v>
      </c>
      <c r="B9" s="447">
        <v>42595</v>
      </c>
      <c r="C9" s="445" t="s">
        <v>473</v>
      </c>
      <c r="D9" s="448">
        <v>40000</v>
      </c>
      <c r="E9" s="449" t="s">
        <v>882</v>
      </c>
      <c r="F9" s="450" t="s">
        <v>844</v>
      </c>
      <c r="G9" s="450" t="s">
        <v>862</v>
      </c>
      <c r="H9" s="449" t="s">
        <v>477</v>
      </c>
      <c r="I9" s="404"/>
      <c r="J9" s="293"/>
      <c r="K9" s="292"/>
      <c r="L9" s="291"/>
    </row>
    <row r="10" spans="1:12" ht="25.5">
      <c r="A10" s="443">
        <v>2</v>
      </c>
      <c r="B10" s="447">
        <v>42597</v>
      </c>
      <c r="C10" s="445" t="s">
        <v>473</v>
      </c>
      <c r="D10" s="448">
        <v>2800</v>
      </c>
      <c r="E10" s="449" t="s">
        <v>883</v>
      </c>
      <c r="F10" s="450" t="s">
        <v>845</v>
      </c>
      <c r="G10" s="450" t="s">
        <v>863</v>
      </c>
      <c r="H10" s="449" t="s">
        <v>477</v>
      </c>
      <c r="I10" s="405"/>
      <c r="J10" s="289"/>
      <c r="K10" s="288"/>
      <c r="L10" s="287"/>
    </row>
    <row r="11" spans="1:12" ht="25.5">
      <c r="A11" s="443">
        <v>3</v>
      </c>
      <c r="B11" s="447">
        <v>42598</v>
      </c>
      <c r="C11" s="445" t="s">
        <v>473</v>
      </c>
      <c r="D11" s="448">
        <v>500</v>
      </c>
      <c r="E11" s="449" t="s">
        <v>884</v>
      </c>
      <c r="F11" s="450" t="s">
        <v>846</v>
      </c>
      <c r="G11" s="450" t="s">
        <v>864</v>
      </c>
      <c r="H11" s="449" t="s">
        <v>477</v>
      </c>
      <c r="I11" s="405"/>
      <c r="J11" s="289"/>
      <c r="K11" s="288"/>
      <c r="L11" s="287"/>
    </row>
    <row r="12" spans="1:12" ht="25.5">
      <c r="A12" s="443">
        <v>4</v>
      </c>
      <c r="B12" s="447">
        <v>42601</v>
      </c>
      <c r="C12" s="445" t="s">
        <v>473</v>
      </c>
      <c r="D12" s="448">
        <v>500</v>
      </c>
      <c r="E12" s="449" t="s">
        <v>884</v>
      </c>
      <c r="F12" s="450" t="s">
        <v>846</v>
      </c>
      <c r="G12" s="450" t="s">
        <v>864</v>
      </c>
      <c r="H12" s="449" t="s">
        <v>477</v>
      </c>
      <c r="I12" s="405"/>
      <c r="J12" s="289"/>
      <c r="K12" s="288"/>
      <c r="L12" s="287"/>
    </row>
    <row r="13" spans="1:12" ht="25.5">
      <c r="A13" s="443">
        <v>5</v>
      </c>
      <c r="B13" s="447">
        <v>42602</v>
      </c>
      <c r="C13" s="445" t="s">
        <v>473</v>
      </c>
      <c r="D13" s="448">
        <v>60000</v>
      </c>
      <c r="E13" s="449" t="s">
        <v>885</v>
      </c>
      <c r="F13" s="450" t="s">
        <v>847</v>
      </c>
      <c r="G13" s="450" t="s">
        <v>865</v>
      </c>
      <c r="H13" s="449" t="s">
        <v>477</v>
      </c>
      <c r="I13" s="405"/>
      <c r="J13" s="289"/>
      <c r="K13" s="288"/>
      <c r="L13" s="287"/>
    </row>
    <row r="14" spans="1:12" ht="25.5">
      <c r="A14" s="443">
        <v>6</v>
      </c>
      <c r="B14" s="447">
        <v>42602</v>
      </c>
      <c r="C14" s="445" t="s">
        <v>473</v>
      </c>
      <c r="D14" s="448">
        <v>60000</v>
      </c>
      <c r="E14" s="449" t="s">
        <v>886</v>
      </c>
      <c r="F14" s="450" t="s">
        <v>848</v>
      </c>
      <c r="G14" s="450" t="s">
        <v>866</v>
      </c>
      <c r="H14" s="449" t="s">
        <v>477</v>
      </c>
      <c r="I14" s="405"/>
      <c r="J14" s="289"/>
      <c r="K14" s="288"/>
      <c r="L14" s="287"/>
    </row>
    <row r="15" spans="1:12" ht="25.5">
      <c r="A15" s="443">
        <v>7</v>
      </c>
      <c r="B15" s="447">
        <v>42605</v>
      </c>
      <c r="C15" s="445" t="s">
        <v>473</v>
      </c>
      <c r="D15" s="448">
        <v>500</v>
      </c>
      <c r="E15" s="449" t="s">
        <v>884</v>
      </c>
      <c r="F15" s="450" t="s">
        <v>846</v>
      </c>
      <c r="G15" s="450" t="s">
        <v>864</v>
      </c>
      <c r="H15" s="449" t="s">
        <v>477</v>
      </c>
      <c r="I15" s="405"/>
      <c r="J15" s="289"/>
      <c r="K15" s="288"/>
      <c r="L15" s="287"/>
    </row>
    <row r="16" spans="1:12" ht="25.5">
      <c r="A16" s="443">
        <v>8</v>
      </c>
      <c r="B16" s="447">
        <v>42607</v>
      </c>
      <c r="C16" s="445" t="s">
        <v>473</v>
      </c>
      <c r="D16" s="448">
        <v>60000</v>
      </c>
      <c r="E16" s="449" t="s">
        <v>887</v>
      </c>
      <c r="F16" s="450" t="s">
        <v>849</v>
      </c>
      <c r="G16" s="450" t="s">
        <v>867</v>
      </c>
      <c r="H16" s="449" t="s">
        <v>477</v>
      </c>
      <c r="I16" s="405"/>
      <c r="J16" s="289"/>
      <c r="K16" s="288"/>
      <c r="L16" s="287"/>
    </row>
    <row r="17" spans="1:12" ht="25.5">
      <c r="A17" s="443">
        <v>9</v>
      </c>
      <c r="B17" s="447">
        <v>42607</v>
      </c>
      <c r="C17" s="445" t="s">
        <v>473</v>
      </c>
      <c r="D17" s="448">
        <v>15000</v>
      </c>
      <c r="E17" s="449" t="s">
        <v>888</v>
      </c>
      <c r="F17" s="450" t="s">
        <v>718</v>
      </c>
      <c r="G17" s="450" t="s">
        <v>868</v>
      </c>
      <c r="H17" s="449" t="s">
        <v>477</v>
      </c>
      <c r="I17" s="405"/>
      <c r="J17" s="289"/>
      <c r="K17" s="288"/>
      <c r="L17" s="287"/>
    </row>
    <row r="18" spans="1:12" ht="25.5">
      <c r="A18" s="443">
        <v>10</v>
      </c>
      <c r="B18" s="447">
        <v>42608</v>
      </c>
      <c r="C18" s="445" t="s">
        <v>473</v>
      </c>
      <c r="D18" s="448">
        <v>3500</v>
      </c>
      <c r="E18" s="449" t="s">
        <v>889</v>
      </c>
      <c r="F18" s="450" t="s">
        <v>850</v>
      </c>
      <c r="G18" s="450" t="s">
        <v>869</v>
      </c>
      <c r="H18" s="449" t="s">
        <v>477</v>
      </c>
      <c r="I18" s="405"/>
      <c r="J18" s="289"/>
      <c r="K18" s="288"/>
      <c r="L18" s="287"/>
    </row>
    <row r="19" spans="1:12" ht="25.5">
      <c r="A19" s="443">
        <v>11</v>
      </c>
      <c r="B19" s="447">
        <v>42608</v>
      </c>
      <c r="C19" s="445" t="s">
        <v>473</v>
      </c>
      <c r="D19" s="448">
        <v>700</v>
      </c>
      <c r="E19" s="449" t="s">
        <v>779</v>
      </c>
      <c r="F19" s="450" t="s">
        <v>780</v>
      </c>
      <c r="G19" s="450" t="s">
        <v>781</v>
      </c>
      <c r="H19" s="449" t="s">
        <v>477</v>
      </c>
      <c r="I19" s="405"/>
      <c r="J19" s="289"/>
      <c r="K19" s="288"/>
      <c r="L19" s="287"/>
    </row>
    <row r="20" spans="1:12" ht="25.5">
      <c r="A20" s="443">
        <v>12</v>
      </c>
      <c r="B20" s="447">
        <v>42609</v>
      </c>
      <c r="C20" s="445" t="s">
        <v>473</v>
      </c>
      <c r="D20" s="448">
        <v>20000</v>
      </c>
      <c r="E20" s="449" t="s">
        <v>888</v>
      </c>
      <c r="F20" s="450" t="s">
        <v>718</v>
      </c>
      <c r="G20" s="450" t="s">
        <v>868</v>
      </c>
      <c r="H20" s="449" t="s">
        <v>477</v>
      </c>
      <c r="I20" s="405"/>
      <c r="J20" s="289"/>
      <c r="K20" s="288"/>
      <c r="L20" s="287"/>
    </row>
    <row r="21" spans="1:12" ht="25.5">
      <c r="A21" s="443">
        <v>13</v>
      </c>
      <c r="B21" s="447">
        <v>42609</v>
      </c>
      <c r="C21" s="445" t="s">
        <v>473</v>
      </c>
      <c r="D21" s="448">
        <v>40000</v>
      </c>
      <c r="E21" s="449" t="s">
        <v>890</v>
      </c>
      <c r="F21" s="450" t="s">
        <v>851</v>
      </c>
      <c r="G21" s="450" t="s">
        <v>870</v>
      </c>
      <c r="H21" s="449" t="s">
        <v>477</v>
      </c>
      <c r="I21" s="405"/>
      <c r="J21" s="289"/>
      <c r="K21" s="288"/>
      <c r="L21" s="287"/>
    </row>
    <row r="22" spans="1:12" ht="25.5">
      <c r="A22" s="443">
        <v>14</v>
      </c>
      <c r="B22" s="447">
        <v>42609</v>
      </c>
      <c r="C22" s="445" t="s">
        <v>473</v>
      </c>
      <c r="D22" s="448">
        <v>60000</v>
      </c>
      <c r="E22" s="449" t="s">
        <v>891</v>
      </c>
      <c r="F22" s="450" t="s">
        <v>852</v>
      </c>
      <c r="G22" s="450" t="s">
        <v>871</v>
      </c>
      <c r="H22" s="449" t="s">
        <v>477</v>
      </c>
      <c r="I22" s="405"/>
      <c r="J22" s="289"/>
      <c r="K22" s="288"/>
      <c r="L22" s="287"/>
    </row>
    <row r="23" spans="1:12" ht="25.5">
      <c r="A23" s="443">
        <v>15</v>
      </c>
      <c r="B23" s="447">
        <v>42609</v>
      </c>
      <c r="C23" s="445" t="s">
        <v>473</v>
      </c>
      <c r="D23" s="448">
        <v>20000</v>
      </c>
      <c r="E23" s="449" t="s">
        <v>892</v>
      </c>
      <c r="F23" s="450" t="s">
        <v>853</v>
      </c>
      <c r="G23" s="450" t="s">
        <v>872</v>
      </c>
      <c r="H23" s="449" t="s">
        <v>477</v>
      </c>
      <c r="I23" s="405"/>
      <c r="J23" s="289"/>
      <c r="K23" s="288"/>
      <c r="L23" s="287"/>
    </row>
    <row r="24" spans="1:12" ht="25.5">
      <c r="A24" s="443">
        <v>16</v>
      </c>
      <c r="B24" s="447">
        <v>42609</v>
      </c>
      <c r="C24" s="445" t="s">
        <v>473</v>
      </c>
      <c r="D24" s="448">
        <v>20000</v>
      </c>
      <c r="E24" s="449" t="s">
        <v>893</v>
      </c>
      <c r="F24" s="450" t="s">
        <v>854</v>
      </c>
      <c r="G24" s="450" t="s">
        <v>873</v>
      </c>
      <c r="H24" s="449" t="s">
        <v>477</v>
      </c>
      <c r="I24" s="405"/>
      <c r="J24" s="289"/>
      <c r="K24" s="288"/>
      <c r="L24" s="287"/>
    </row>
    <row r="25" spans="1:12" ht="25.5">
      <c r="A25" s="443">
        <v>17</v>
      </c>
      <c r="B25" s="447">
        <v>42609</v>
      </c>
      <c r="C25" s="445" t="s">
        <v>473</v>
      </c>
      <c r="D25" s="448">
        <v>20000</v>
      </c>
      <c r="E25" s="449" t="s">
        <v>894</v>
      </c>
      <c r="F25" s="450" t="s">
        <v>855</v>
      </c>
      <c r="G25" s="450" t="s">
        <v>874</v>
      </c>
      <c r="H25" s="449" t="s">
        <v>477</v>
      </c>
      <c r="I25" s="405"/>
      <c r="J25" s="289"/>
      <c r="K25" s="288"/>
      <c r="L25" s="287"/>
    </row>
    <row r="26" spans="1:12" ht="25.5">
      <c r="A26" s="443">
        <v>18</v>
      </c>
      <c r="B26" s="447">
        <v>42609</v>
      </c>
      <c r="C26" s="445" t="s">
        <v>473</v>
      </c>
      <c r="D26" s="448">
        <v>35000</v>
      </c>
      <c r="E26" s="449" t="s">
        <v>895</v>
      </c>
      <c r="F26" s="450" t="s">
        <v>856</v>
      </c>
      <c r="G26" s="450" t="s">
        <v>875</v>
      </c>
      <c r="H26" s="449" t="s">
        <v>477</v>
      </c>
      <c r="I26" s="405"/>
      <c r="J26" s="289"/>
      <c r="K26" s="288"/>
      <c r="L26" s="287"/>
    </row>
    <row r="27" spans="1:12" ht="25.5">
      <c r="A27" s="443">
        <v>19</v>
      </c>
      <c r="B27" s="447">
        <v>42609</v>
      </c>
      <c r="C27" s="445" t="s">
        <v>473</v>
      </c>
      <c r="D27" s="448">
        <v>40000</v>
      </c>
      <c r="E27" s="449" t="s">
        <v>896</v>
      </c>
      <c r="F27" s="450" t="s">
        <v>696</v>
      </c>
      <c r="G27" s="450" t="s">
        <v>876</v>
      </c>
      <c r="H27" s="449" t="s">
        <v>477</v>
      </c>
      <c r="I27" s="405"/>
      <c r="J27" s="289"/>
      <c r="K27" s="288"/>
      <c r="L27" s="287"/>
    </row>
    <row r="28" spans="1:12" ht="25.5">
      <c r="A28" s="443">
        <v>20</v>
      </c>
      <c r="B28" s="447">
        <v>42609</v>
      </c>
      <c r="C28" s="445" t="s">
        <v>473</v>
      </c>
      <c r="D28" s="448">
        <v>15000</v>
      </c>
      <c r="E28" s="449" t="s">
        <v>897</v>
      </c>
      <c r="F28" s="450" t="s">
        <v>857</v>
      </c>
      <c r="G28" s="450" t="s">
        <v>877</v>
      </c>
      <c r="H28" s="449" t="s">
        <v>477</v>
      </c>
      <c r="I28" s="446"/>
      <c r="J28" s="440"/>
      <c r="K28" s="441"/>
      <c r="L28" s="442"/>
    </row>
    <row r="29" spans="1:12" ht="25.5">
      <c r="A29" s="443">
        <v>21</v>
      </c>
      <c r="B29" s="447">
        <v>42609</v>
      </c>
      <c r="C29" s="445" t="s">
        <v>473</v>
      </c>
      <c r="D29" s="448">
        <v>15000</v>
      </c>
      <c r="E29" s="449" t="s">
        <v>898</v>
      </c>
      <c r="F29" s="450" t="s">
        <v>858</v>
      </c>
      <c r="G29" s="450" t="s">
        <v>878</v>
      </c>
      <c r="H29" s="449" t="s">
        <v>477</v>
      </c>
      <c r="I29" s="446"/>
      <c r="J29" s="440"/>
      <c r="K29" s="441"/>
      <c r="L29" s="442"/>
    </row>
    <row r="30" spans="1:12" ht="25.5">
      <c r="A30" s="443">
        <v>22</v>
      </c>
      <c r="B30" s="447">
        <v>42609</v>
      </c>
      <c r="C30" s="445" t="s">
        <v>473</v>
      </c>
      <c r="D30" s="448">
        <v>15000</v>
      </c>
      <c r="E30" s="449" t="s">
        <v>899</v>
      </c>
      <c r="F30" s="450" t="s">
        <v>859</v>
      </c>
      <c r="G30" s="450" t="s">
        <v>879</v>
      </c>
      <c r="H30" s="449" t="s">
        <v>477</v>
      </c>
      <c r="I30" s="446"/>
      <c r="J30" s="440"/>
      <c r="K30" s="441"/>
      <c r="L30" s="442"/>
    </row>
    <row r="31" spans="1:12" ht="25.5">
      <c r="A31" s="443">
        <v>23</v>
      </c>
      <c r="B31" s="447">
        <v>42609</v>
      </c>
      <c r="C31" s="445" t="s">
        <v>473</v>
      </c>
      <c r="D31" s="448">
        <v>15000</v>
      </c>
      <c r="E31" s="449" t="s">
        <v>900</v>
      </c>
      <c r="F31" s="450" t="s">
        <v>860</v>
      </c>
      <c r="G31" s="450" t="s">
        <v>880</v>
      </c>
      <c r="H31" s="449" t="s">
        <v>477</v>
      </c>
      <c r="I31" s="446"/>
      <c r="J31" s="440"/>
      <c r="K31" s="441"/>
      <c r="L31" s="442"/>
    </row>
    <row r="32" spans="1:12" ht="25.5">
      <c r="A32" s="443">
        <v>24</v>
      </c>
      <c r="B32" s="447">
        <v>42611</v>
      </c>
      <c r="C32" s="445" t="s">
        <v>473</v>
      </c>
      <c r="D32" s="448">
        <v>20000</v>
      </c>
      <c r="E32" s="449" t="s">
        <v>901</v>
      </c>
      <c r="F32" s="450" t="s">
        <v>861</v>
      </c>
      <c r="G32" s="450" t="s">
        <v>881</v>
      </c>
      <c r="H32" s="449" t="s">
        <v>477</v>
      </c>
      <c r="I32" s="446"/>
      <c r="J32" s="440"/>
      <c r="K32" s="441"/>
      <c r="L32" s="442"/>
    </row>
    <row r="33" spans="1:12" ht="25.5">
      <c r="A33" s="443">
        <v>25</v>
      </c>
      <c r="B33" s="447">
        <v>42611</v>
      </c>
      <c r="C33" s="445" t="s">
        <v>473</v>
      </c>
      <c r="D33" s="448">
        <v>15000</v>
      </c>
      <c r="E33" s="449" t="s">
        <v>888</v>
      </c>
      <c r="F33" s="450" t="s">
        <v>718</v>
      </c>
      <c r="G33" s="450" t="s">
        <v>868</v>
      </c>
      <c r="H33" s="449" t="s">
        <v>477</v>
      </c>
      <c r="I33" s="446"/>
      <c r="J33" s="440"/>
      <c r="K33" s="441"/>
      <c r="L33" s="442"/>
    </row>
    <row r="34" spans="1:12" ht="25.5">
      <c r="A34" s="443">
        <v>26</v>
      </c>
      <c r="B34" s="447">
        <v>42583</v>
      </c>
      <c r="C34" s="445" t="s">
        <v>478</v>
      </c>
      <c r="D34" s="448">
        <v>3170</v>
      </c>
      <c r="E34" s="449" t="s">
        <v>902</v>
      </c>
      <c r="F34" s="450">
        <v>19001011630</v>
      </c>
      <c r="G34" s="450"/>
      <c r="H34" s="449"/>
      <c r="I34" s="446" t="s">
        <v>904</v>
      </c>
      <c r="J34" s="440"/>
      <c r="K34" s="441"/>
      <c r="L34" s="442"/>
    </row>
    <row r="35" spans="1:12" ht="25.5">
      <c r="A35" s="443">
        <v>27</v>
      </c>
      <c r="B35" s="447">
        <v>42569</v>
      </c>
      <c r="C35" s="445" t="s">
        <v>478</v>
      </c>
      <c r="D35" s="448">
        <v>38.94</v>
      </c>
      <c r="E35" s="449" t="s">
        <v>884</v>
      </c>
      <c r="F35" s="452" t="s">
        <v>846</v>
      </c>
      <c r="G35" s="450"/>
      <c r="H35" s="449"/>
      <c r="I35" s="446" t="s">
        <v>905</v>
      </c>
      <c r="J35" s="440"/>
      <c r="K35" s="441"/>
      <c r="L35" s="442"/>
    </row>
    <row r="36" spans="1:12" ht="25.5">
      <c r="A36" s="443">
        <v>28</v>
      </c>
      <c r="B36" s="447">
        <v>42556</v>
      </c>
      <c r="C36" s="445" t="s">
        <v>478</v>
      </c>
      <c r="D36" s="448">
        <v>37.4</v>
      </c>
      <c r="E36" s="406" t="s">
        <v>883</v>
      </c>
      <c r="F36" s="452" t="s">
        <v>845</v>
      </c>
      <c r="G36" s="450"/>
      <c r="H36" s="449"/>
      <c r="I36" s="446" t="s">
        <v>905</v>
      </c>
      <c r="J36" s="440"/>
      <c r="K36" s="441"/>
      <c r="L36" s="442"/>
    </row>
    <row r="37" spans="1:12" ht="25.5">
      <c r="A37" s="443">
        <v>29</v>
      </c>
      <c r="B37" s="447">
        <v>42569</v>
      </c>
      <c r="C37" s="445" t="s">
        <v>478</v>
      </c>
      <c r="D37" s="448">
        <v>4</v>
      </c>
      <c r="E37" s="406" t="s">
        <v>906</v>
      </c>
      <c r="F37" s="452" t="s">
        <v>907</v>
      </c>
      <c r="G37" s="450"/>
      <c r="H37" s="449"/>
      <c r="I37" s="446" t="s">
        <v>905</v>
      </c>
      <c r="J37" s="440"/>
      <c r="K37" s="441"/>
      <c r="L37" s="442"/>
    </row>
    <row r="38" spans="1:12" ht="25.5">
      <c r="A38" s="443">
        <v>30</v>
      </c>
      <c r="B38" s="447">
        <v>42569</v>
      </c>
      <c r="C38" s="445" t="s">
        <v>478</v>
      </c>
      <c r="D38" s="448">
        <v>4</v>
      </c>
      <c r="E38" s="406" t="s">
        <v>906</v>
      </c>
      <c r="F38" s="452" t="s">
        <v>907</v>
      </c>
      <c r="G38" s="450"/>
      <c r="H38" s="449"/>
      <c r="I38" s="446" t="s">
        <v>905</v>
      </c>
      <c r="J38" s="440"/>
      <c r="K38" s="441"/>
      <c r="L38" s="442"/>
    </row>
    <row r="39" spans="1:12" ht="25.5">
      <c r="A39" s="443">
        <v>31</v>
      </c>
      <c r="B39" s="447">
        <v>42569</v>
      </c>
      <c r="C39" s="445" t="s">
        <v>478</v>
      </c>
      <c r="D39" s="448">
        <v>4</v>
      </c>
      <c r="E39" s="406" t="s">
        <v>908</v>
      </c>
      <c r="F39" s="452" t="s">
        <v>724</v>
      </c>
      <c r="G39" s="450"/>
      <c r="H39" s="449"/>
      <c r="I39" s="446" t="s">
        <v>905</v>
      </c>
      <c r="J39" s="440"/>
      <c r="K39" s="441"/>
      <c r="L39" s="442"/>
    </row>
    <row r="40" spans="1:12" ht="25.5">
      <c r="A40" s="443">
        <v>32</v>
      </c>
      <c r="B40" s="447">
        <v>42569</v>
      </c>
      <c r="C40" s="445" t="s">
        <v>478</v>
      </c>
      <c r="D40" s="448">
        <v>4</v>
      </c>
      <c r="E40" s="406" t="s">
        <v>908</v>
      </c>
      <c r="F40" s="452" t="s">
        <v>724</v>
      </c>
      <c r="G40" s="450"/>
      <c r="H40" s="449"/>
      <c r="I40" s="446" t="s">
        <v>905</v>
      </c>
      <c r="J40" s="440"/>
      <c r="K40" s="441"/>
      <c r="L40" s="442"/>
    </row>
    <row r="41" spans="1:12" ht="25.5">
      <c r="A41" s="443">
        <v>33</v>
      </c>
      <c r="B41" s="447">
        <v>42569</v>
      </c>
      <c r="C41" s="445" t="s">
        <v>478</v>
      </c>
      <c r="D41" s="448">
        <v>4</v>
      </c>
      <c r="E41" s="406" t="s">
        <v>909</v>
      </c>
      <c r="F41" s="450">
        <v>47001006737</v>
      </c>
      <c r="G41" s="450"/>
      <c r="H41" s="449"/>
      <c r="I41" s="446" t="s">
        <v>905</v>
      </c>
      <c r="J41" s="440"/>
      <c r="K41" s="441"/>
      <c r="L41" s="442"/>
    </row>
    <row r="42" spans="1:12" ht="25.5">
      <c r="A42" s="443">
        <v>34</v>
      </c>
      <c r="B42" s="447">
        <v>42569</v>
      </c>
      <c r="C42" s="445" t="s">
        <v>478</v>
      </c>
      <c r="D42" s="448">
        <v>4</v>
      </c>
      <c r="E42" s="406" t="s">
        <v>909</v>
      </c>
      <c r="F42" s="450">
        <v>47001006737</v>
      </c>
      <c r="G42" s="450"/>
      <c r="H42" s="449"/>
      <c r="I42" s="446" t="s">
        <v>905</v>
      </c>
      <c r="J42" s="440"/>
      <c r="K42" s="441"/>
      <c r="L42" s="442"/>
    </row>
    <row r="43" spans="1:12" ht="25.5">
      <c r="A43" s="443">
        <v>35</v>
      </c>
      <c r="B43" s="444">
        <v>42562</v>
      </c>
      <c r="C43" s="445" t="s">
        <v>478</v>
      </c>
      <c r="D43" s="451">
        <v>1500</v>
      </c>
      <c r="E43" s="445" t="s">
        <v>910</v>
      </c>
      <c r="F43" s="290" t="s">
        <v>911</v>
      </c>
      <c r="G43" s="290"/>
      <c r="H43" s="290"/>
      <c r="I43" s="446" t="s">
        <v>903</v>
      </c>
      <c r="J43" s="440"/>
      <c r="K43" s="441"/>
      <c r="L43" s="442"/>
    </row>
    <row r="44" spans="1:12" ht="25.5">
      <c r="A44" s="443">
        <v>36</v>
      </c>
      <c r="B44" s="444">
        <v>42562</v>
      </c>
      <c r="C44" s="445" t="s">
        <v>478</v>
      </c>
      <c r="D44" s="451">
        <v>1169.55</v>
      </c>
      <c r="E44" s="445" t="s">
        <v>910</v>
      </c>
      <c r="F44" s="290" t="s">
        <v>911</v>
      </c>
      <c r="G44" s="290"/>
      <c r="H44" s="290"/>
      <c r="I44" s="446" t="s">
        <v>903</v>
      </c>
      <c r="J44" s="440"/>
      <c r="K44" s="441"/>
      <c r="L44" s="442"/>
    </row>
    <row r="45" spans="1:12" ht="25.5">
      <c r="A45" s="443">
        <v>37</v>
      </c>
      <c r="B45" s="444">
        <v>42562</v>
      </c>
      <c r="C45" s="445" t="s">
        <v>478</v>
      </c>
      <c r="D45" s="438">
        <v>1900</v>
      </c>
      <c r="E45" s="445" t="s">
        <v>910</v>
      </c>
      <c r="F45" s="290" t="s">
        <v>911</v>
      </c>
      <c r="G45" s="439"/>
      <c r="H45" s="439"/>
      <c r="I45" s="446" t="s">
        <v>903</v>
      </c>
      <c r="J45" s="440"/>
      <c r="K45" s="441"/>
      <c r="L45" s="442"/>
    </row>
    <row r="46" spans="1:12" ht="25.5">
      <c r="A46" s="443">
        <v>38</v>
      </c>
      <c r="B46" s="474">
        <v>42608</v>
      </c>
      <c r="C46" s="445" t="s">
        <v>478</v>
      </c>
      <c r="D46" s="451">
        <v>101</v>
      </c>
      <c r="E46" s="475" t="s">
        <v>1258</v>
      </c>
      <c r="F46" s="439" t="s">
        <v>1259</v>
      </c>
      <c r="G46" s="439"/>
      <c r="H46" s="439"/>
      <c r="I46" s="446" t="s">
        <v>1260</v>
      </c>
      <c r="J46" s="440"/>
      <c r="K46" s="441"/>
      <c r="L46" s="442"/>
    </row>
    <row r="47" spans="1:12" ht="25.5">
      <c r="A47" s="443">
        <v>39</v>
      </c>
      <c r="B47" s="474">
        <v>42608</v>
      </c>
      <c r="C47" s="445" t="s">
        <v>478</v>
      </c>
      <c r="D47" s="451">
        <v>3.5</v>
      </c>
      <c r="E47" s="475" t="s">
        <v>1258</v>
      </c>
      <c r="F47" s="439" t="s">
        <v>1259</v>
      </c>
      <c r="G47" s="439"/>
      <c r="H47" s="439"/>
      <c r="I47" s="446" t="s">
        <v>1261</v>
      </c>
      <c r="J47" s="440"/>
      <c r="K47" s="441"/>
      <c r="L47" s="442"/>
    </row>
    <row r="48" spans="1:12" ht="25.5">
      <c r="A48" s="443">
        <v>40</v>
      </c>
      <c r="B48" s="447">
        <v>42613</v>
      </c>
      <c r="C48" s="445" t="s">
        <v>473</v>
      </c>
      <c r="D48" s="448">
        <v>3320</v>
      </c>
      <c r="E48" s="449" t="s">
        <v>1650</v>
      </c>
      <c r="F48" s="450" t="s">
        <v>856</v>
      </c>
      <c r="G48" s="450" t="s">
        <v>875</v>
      </c>
      <c r="H48" s="449" t="s">
        <v>477</v>
      </c>
      <c r="I48" s="404"/>
      <c r="J48" s="293"/>
      <c r="K48" s="292"/>
      <c r="L48" s="291"/>
    </row>
    <row r="49" spans="1:12" ht="25.5">
      <c r="A49" s="443">
        <v>41</v>
      </c>
      <c r="B49" s="447">
        <v>42615</v>
      </c>
      <c r="C49" s="445" t="s">
        <v>473</v>
      </c>
      <c r="D49" s="448">
        <v>1230</v>
      </c>
      <c r="E49" s="449" t="s">
        <v>1651</v>
      </c>
      <c r="F49" s="450" t="s">
        <v>495</v>
      </c>
      <c r="G49" s="450" t="s">
        <v>1652</v>
      </c>
      <c r="H49" s="449" t="s">
        <v>477</v>
      </c>
      <c r="I49" s="405"/>
      <c r="J49" s="289"/>
      <c r="K49" s="288"/>
      <c r="L49" s="287"/>
    </row>
    <row r="50" spans="1:12" ht="25.5">
      <c r="A50" s="443">
        <v>42</v>
      </c>
      <c r="B50" s="447">
        <v>42615</v>
      </c>
      <c r="C50" s="445" t="s">
        <v>473</v>
      </c>
      <c r="D50" s="448">
        <v>1000</v>
      </c>
      <c r="E50" s="449" t="s">
        <v>1653</v>
      </c>
      <c r="F50" s="450" t="s">
        <v>1654</v>
      </c>
      <c r="G50" s="450" t="s">
        <v>1655</v>
      </c>
      <c r="H50" s="449" t="s">
        <v>477</v>
      </c>
      <c r="I50" s="405"/>
      <c r="J50" s="289"/>
      <c r="K50" s="288"/>
      <c r="L50" s="287"/>
    </row>
    <row r="51" spans="1:12" ht="25.5">
      <c r="A51" s="443">
        <v>43</v>
      </c>
      <c r="B51" s="447">
        <v>42616</v>
      </c>
      <c r="C51" s="445" t="s">
        <v>473</v>
      </c>
      <c r="D51" s="448">
        <v>4000</v>
      </c>
      <c r="E51" s="449" t="s">
        <v>1656</v>
      </c>
      <c r="F51" s="450" t="s">
        <v>1265</v>
      </c>
      <c r="G51" s="450" t="s">
        <v>1657</v>
      </c>
      <c r="H51" s="449" t="s">
        <v>477</v>
      </c>
      <c r="I51" s="405"/>
      <c r="J51" s="289"/>
      <c r="K51" s="288"/>
      <c r="L51" s="287"/>
    </row>
    <row r="52" spans="1:12" ht="25.5">
      <c r="A52" s="443">
        <v>44</v>
      </c>
      <c r="B52" s="447">
        <v>42616</v>
      </c>
      <c r="C52" s="445" t="s">
        <v>473</v>
      </c>
      <c r="D52" s="448">
        <v>9175</v>
      </c>
      <c r="E52" s="449" t="s">
        <v>1650</v>
      </c>
      <c r="F52" s="450" t="s">
        <v>856</v>
      </c>
      <c r="G52" s="450" t="s">
        <v>875</v>
      </c>
      <c r="H52" s="449" t="s">
        <v>477</v>
      </c>
      <c r="I52" s="405"/>
      <c r="J52" s="289"/>
      <c r="K52" s="288"/>
      <c r="L52" s="287"/>
    </row>
    <row r="53" spans="1:12" ht="25.5">
      <c r="A53" s="443">
        <v>45</v>
      </c>
      <c r="B53" s="447">
        <v>42618</v>
      </c>
      <c r="C53" s="445" t="s">
        <v>473</v>
      </c>
      <c r="D53" s="448">
        <v>60000</v>
      </c>
      <c r="E53" s="449" t="s">
        <v>1658</v>
      </c>
      <c r="F53" s="450" t="s">
        <v>1659</v>
      </c>
      <c r="G53" s="450" t="s">
        <v>1660</v>
      </c>
      <c r="H53" s="449" t="s">
        <v>477</v>
      </c>
      <c r="I53" s="405"/>
      <c r="J53" s="289"/>
      <c r="K53" s="288"/>
      <c r="L53" s="287"/>
    </row>
    <row r="54" spans="1:12" ht="25.5">
      <c r="A54" s="443">
        <v>46</v>
      </c>
      <c r="B54" s="447">
        <v>42618</v>
      </c>
      <c r="C54" s="445" t="s">
        <v>473</v>
      </c>
      <c r="D54" s="448">
        <v>400</v>
      </c>
      <c r="E54" s="449" t="s">
        <v>1650</v>
      </c>
      <c r="F54" s="450" t="s">
        <v>856</v>
      </c>
      <c r="G54" s="450" t="s">
        <v>875</v>
      </c>
      <c r="H54" s="449" t="s">
        <v>477</v>
      </c>
      <c r="I54" s="405"/>
      <c r="J54" s="289"/>
      <c r="K54" s="288"/>
      <c r="L54" s="287"/>
    </row>
    <row r="55" spans="1:12" ht="25.5">
      <c r="A55" s="443">
        <v>47</v>
      </c>
      <c r="B55" s="447">
        <v>42618</v>
      </c>
      <c r="C55" s="445" t="s">
        <v>473</v>
      </c>
      <c r="D55" s="448">
        <v>20000</v>
      </c>
      <c r="E55" s="449" t="s">
        <v>1661</v>
      </c>
      <c r="F55" s="450" t="s">
        <v>1662</v>
      </c>
      <c r="G55" s="450" t="s">
        <v>1663</v>
      </c>
      <c r="H55" s="449" t="s">
        <v>477</v>
      </c>
      <c r="I55" s="405"/>
      <c r="J55" s="289"/>
      <c r="K55" s="288"/>
      <c r="L55" s="287"/>
    </row>
    <row r="56" spans="1:12" ht="25.5">
      <c r="A56" s="443">
        <v>48</v>
      </c>
      <c r="B56" s="447">
        <v>42618</v>
      </c>
      <c r="C56" s="445" t="s">
        <v>473</v>
      </c>
      <c r="D56" s="448">
        <v>15000</v>
      </c>
      <c r="E56" s="449" t="s">
        <v>1664</v>
      </c>
      <c r="F56" s="450" t="s">
        <v>1665</v>
      </c>
      <c r="G56" s="450" t="s">
        <v>1666</v>
      </c>
      <c r="H56" s="449" t="s">
        <v>477</v>
      </c>
      <c r="I56" s="405"/>
      <c r="J56" s="289"/>
      <c r="K56" s="288"/>
      <c r="L56" s="287"/>
    </row>
    <row r="57" spans="1:12" ht="25.5">
      <c r="A57" s="443">
        <v>49</v>
      </c>
      <c r="B57" s="447">
        <v>42618</v>
      </c>
      <c r="C57" s="445" t="s">
        <v>473</v>
      </c>
      <c r="D57" s="448">
        <v>60000</v>
      </c>
      <c r="E57" s="449" t="s">
        <v>1667</v>
      </c>
      <c r="F57" s="450" t="s">
        <v>1668</v>
      </c>
      <c r="G57" s="450" t="s">
        <v>1669</v>
      </c>
      <c r="H57" s="449" t="s">
        <v>477</v>
      </c>
      <c r="I57" s="405"/>
      <c r="J57" s="289"/>
      <c r="K57" s="288"/>
      <c r="L57" s="287"/>
    </row>
    <row r="58" spans="1:12" ht="25.5">
      <c r="A58" s="443">
        <v>50</v>
      </c>
      <c r="B58" s="447">
        <v>42618</v>
      </c>
      <c r="C58" s="445" t="s">
        <v>473</v>
      </c>
      <c r="D58" s="448">
        <v>50000</v>
      </c>
      <c r="E58" s="449" t="s">
        <v>1670</v>
      </c>
      <c r="F58" s="450" t="s">
        <v>1671</v>
      </c>
      <c r="G58" s="450" t="s">
        <v>1672</v>
      </c>
      <c r="H58" s="449" t="s">
        <v>477</v>
      </c>
      <c r="I58" s="405"/>
      <c r="J58" s="289"/>
      <c r="K58" s="288"/>
      <c r="L58" s="287"/>
    </row>
    <row r="59" spans="1:12" ht="25.5">
      <c r="A59" s="443">
        <v>51</v>
      </c>
      <c r="B59" s="447">
        <v>42619</v>
      </c>
      <c r="C59" s="445" t="s">
        <v>473</v>
      </c>
      <c r="D59" s="448">
        <v>30900</v>
      </c>
      <c r="E59" s="449" t="s">
        <v>1673</v>
      </c>
      <c r="F59" s="450" t="s">
        <v>1674</v>
      </c>
      <c r="G59" s="450" t="s">
        <v>1675</v>
      </c>
      <c r="H59" s="449" t="s">
        <v>477</v>
      </c>
      <c r="I59" s="405"/>
      <c r="J59" s="289"/>
      <c r="K59" s="288"/>
      <c r="L59" s="287"/>
    </row>
    <row r="60" spans="1:12" ht="25.5">
      <c r="A60" s="443">
        <v>52</v>
      </c>
      <c r="B60" s="447">
        <v>42620</v>
      </c>
      <c r="C60" s="445" t="s">
        <v>473</v>
      </c>
      <c r="D60" s="448">
        <v>5660</v>
      </c>
      <c r="E60" s="449" t="s">
        <v>1676</v>
      </c>
      <c r="F60" s="450" t="s">
        <v>1677</v>
      </c>
      <c r="G60" s="450" t="s">
        <v>1678</v>
      </c>
      <c r="H60" s="449" t="s">
        <v>477</v>
      </c>
      <c r="I60" s="405"/>
      <c r="J60" s="289"/>
      <c r="K60" s="288"/>
      <c r="L60" s="287"/>
    </row>
    <row r="61" spans="1:12" ht="25.5">
      <c r="A61" s="443">
        <v>53</v>
      </c>
      <c r="B61" s="447">
        <v>42620</v>
      </c>
      <c r="C61" s="445" t="s">
        <v>473</v>
      </c>
      <c r="D61" s="448">
        <v>5000</v>
      </c>
      <c r="E61" s="449" t="s">
        <v>1679</v>
      </c>
      <c r="F61" s="450" t="s">
        <v>1680</v>
      </c>
      <c r="G61" s="450" t="s">
        <v>1681</v>
      </c>
      <c r="H61" s="449" t="s">
        <v>477</v>
      </c>
      <c r="I61" s="405"/>
      <c r="J61" s="289"/>
      <c r="K61" s="288"/>
      <c r="L61" s="287"/>
    </row>
    <row r="62" spans="1:12" ht="25.5">
      <c r="A62" s="443">
        <v>54</v>
      </c>
      <c r="B62" s="447">
        <v>42620</v>
      </c>
      <c r="C62" s="445" t="s">
        <v>473</v>
      </c>
      <c r="D62" s="448">
        <v>5000</v>
      </c>
      <c r="E62" s="449" t="s">
        <v>1682</v>
      </c>
      <c r="F62" s="450" t="s">
        <v>1683</v>
      </c>
      <c r="G62" s="450" t="s">
        <v>1684</v>
      </c>
      <c r="H62" s="449" t="s">
        <v>477</v>
      </c>
      <c r="I62" s="405"/>
      <c r="J62" s="289"/>
      <c r="K62" s="288"/>
      <c r="L62" s="287"/>
    </row>
    <row r="63" spans="1:12" ht="25.5">
      <c r="A63" s="443">
        <v>55</v>
      </c>
      <c r="B63" s="447">
        <v>42620</v>
      </c>
      <c r="C63" s="445" t="s">
        <v>473</v>
      </c>
      <c r="D63" s="448">
        <v>5000</v>
      </c>
      <c r="E63" s="449" t="s">
        <v>1685</v>
      </c>
      <c r="F63" s="450" t="s">
        <v>1686</v>
      </c>
      <c r="G63" s="450" t="s">
        <v>1687</v>
      </c>
      <c r="H63" s="449" t="s">
        <v>477</v>
      </c>
      <c r="I63" s="405"/>
      <c r="J63" s="289"/>
      <c r="K63" s="288"/>
      <c r="L63" s="287"/>
    </row>
    <row r="64" spans="1:12" ht="25.5">
      <c r="A64" s="443">
        <v>56</v>
      </c>
      <c r="B64" s="447">
        <v>42621</v>
      </c>
      <c r="C64" s="445" t="s">
        <v>473</v>
      </c>
      <c r="D64" s="448">
        <v>2000</v>
      </c>
      <c r="E64" s="449" t="s">
        <v>1688</v>
      </c>
      <c r="F64" s="450" t="s">
        <v>529</v>
      </c>
      <c r="G64" s="450" t="s">
        <v>1689</v>
      </c>
      <c r="H64" s="449" t="s">
        <v>477</v>
      </c>
      <c r="I64" s="405"/>
      <c r="J64" s="289"/>
      <c r="K64" s="288"/>
      <c r="L64" s="287"/>
    </row>
    <row r="65" spans="1:12" ht="25.5">
      <c r="A65" s="443">
        <v>57</v>
      </c>
      <c r="B65" s="447">
        <v>42621</v>
      </c>
      <c r="C65" s="445" t="s">
        <v>473</v>
      </c>
      <c r="D65" s="448">
        <v>15000</v>
      </c>
      <c r="E65" s="449" t="s">
        <v>1690</v>
      </c>
      <c r="F65" s="450" t="s">
        <v>1691</v>
      </c>
      <c r="G65" s="450" t="s">
        <v>1692</v>
      </c>
      <c r="H65" s="449" t="s">
        <v>477</v>
      </c>
      <c r="I65" s="405"/>
      <c r="J65" s="289"/>
      <c r="K65" s="288"/>
      <c r="L65" s="287"/>
    </row>
    <row r="66" spans="1:12" ht="25.5">
      <c r="A66" s="443">
        <v>58</v>
      </c>
      <c r="B66" s="447">
        <v>42621</v>
      </c>
      <c r="C66" s="445" t="s">
        <v>473</v>
      </c>
      <c r="D66" s="448">
        <v>15000</v>
      </c>
      <c r="E66" s="449" t="s">
        <v>1693</v>
      </c>
      <c r="F66" s="450" t="s">
        <v>1694</v>
      </c>
      <c r="G66" s="450" t="s">
        <v>1695</v>
      </c>
      <c r="H66" s="449" t="s">
        <v>477</v>
      </c>
      <c r="I66" s="405"/>
      <c r="J66" s="289"/>
      <c r="K66" s="288"/>
      <c r="L66" s="287"/>
    </row>
    <row r="67" spans="1:12" ht="25.5">
      <c r="A67" s="443">
        <v>59</v>
      </c>
      <c r="B67" s="447">
        <v>42621</v>
      </c>
      <c r="C67" s="445" t="s">
        <v>473</v>
      </c>
      <c r="D67" s="448">
        <v>20000</v>
      </c>
      <c r="E67" s="449" t="s">
        <v>1696</v>
      </c>
      <c r="F67" s="450" t="s">
        <v>1697</v>
      </c>
      <c r="G67" s="450" t="s">
        <v>1698</v>
      </c>
      <c r="H67" s="449" t="s">
        <v>477</v>
      </c>
      <c r="I67" s="446"/>
      <c r="J67" s="440"/>
      <c r="K67" s="441"/>
      <c r="L67" s="442"/>
    </row>
    <row r="68" spans="1:12" ht="25.5">
      <c r="A68" s="443">
        <v>60</v>
      </c>
      <c r="B68" s="447">
        <v>42622</v>
      </c>
      <c r="C68" s="445" t="s">
        <v>473</v>
      </c>
      <c r="D68" s="448">
        <v>5000</v>
      </c>
      <c r="E68" s="449" t="s">
        <v>1699</v>
      </c>
      <c r="F68" s="450" t="s">
        <v>485</v>
      </c>
      <c r="G68" s="450" t="s">
        <v>1700</v>
      </c>
      <c r="H68" s="449" t="s">
        <v>477</v>
      </c>
      <c r="I68" s="446"/>
      <c r="J68" s="440"/>
      <c r="K68" s="441"/>
      <c r="L68" s="442"/>
    </row>
    <row r="69" spans="1:12" ht="25.5">
      <c r="A69" s="443">
        <v>61</v>
      </c>
      <c r="B69" s="447">
        <v>42622</v>
      </c>
      <c r="C69" s="445" t="s">
        <v>473</v>
      </c>
      <c r="D69" s="448">
        <v>500</v>
      </c>
      <c r="E69" s="449" t="s">
        <v>1701</v>
      </c>
      <c r="F69" s="450" t="s">
        <v>1702</v>
      </c>
      <c r="G69" s="450" t="s">
        <v>1703</v>
      </c>
      <c r="H69" s="449" t="s">
        <v>477</v>
      </c>
      <c r="I69" s="446"/>
      <c r="J69" s="440"/>
      <c r="K69" s="441"/>
      <c r="L69" s="442"/>
    </row>
    <row r="70" spans="1:12" ht="25.5">
      <c r="A70" s="443">
        <v>62</v>
      </c>
      <c r="B70" s="447">
        <v>42622</v>
      </c>
      <c r="C70" s="445" t="s">
        <v>473</v>
      </c>
      <c r="D70" s="448">
        <v>45000</v>
      </c>
      <c r="E70" s="449" t="s">
        <v>1704</v>
      </c>
      <c r="F70" s="450" t="s">
        <v>1705</v>
      </c>
      <c r="G70" s="450" t="s">
        <v>1706</v>
      </c>
      <c r="H70" s="449" t="s">
        <v>477</v>
      </c>
      <c r="I70" s="446"/>
      <c r="J70" s="440"/>
      <c r="K70" s="441"/>
      <c r="L70" s="442"/>
    </row>
    <row r="71" spans="1:12" ht="25.5">
      <c r="A71" s="443">
        <v>63</v>
      </c>
      <c r="B71" s="447">
        <v>42622</v>
      </c>
      <c r="C71" s="445" t="s">
        <v>473</v>
      </c>
      <c r="D71" s="448">
        <v>20000</v>
      </c>
      <c r="E71" s="449" t="s">
        <v>1707</v>
      </c>
      <c r="F71" s="450" t="s">
        <v>1708</v>
      </c>
      <c r="G71" s="450" t="s">
        <v>1709</v>
      </c>
      <c r="H71" s="449" t="s">
        <v>477</v>
      </c>
      <c r="I71" s="446"/>
      <c r="J71" s="440"/>
      <c r="K71" s="441"/>
      <c r="L71" s="442"/>
    </row>
    <row r="72" spans="1:12" ht="25.5">
      <c r="A72" s="443">
        <v>64</v>
      </c>
      <c r="B72" s="447">
        <v>42622</v>
      </c>
      <c r="C72" s="445" t="s">
        <v>473</v>
      </c>
      <c r="D72" s="448">
        <v>20000</v>
      </c>
      <c r="E72" s="449" t="s">
        <v>1710</v>
      </c>
      <c r="F72" s="450" t="s">
        <v>1711</v>
      </c>
      <c r="G72" s="450" t="s">
        <v>1712</v>
      </c>
      <c r="H72" s="449" t="s">
        <v>477</v>
      </c>
      <c r="I72" s="446"/>
      <c r="J72" s="440"/>
      <c r="K72" s="441"/>
      <c r="L72" s="442"/>
    </row>
    <row r="73" spans="1:12" ht="25.5">
      <c r="A73" s="443">
        <v>65</v>
      </c>
      <c r="B73" s="447">
        <v>42622</v>
      </c>
      <c r="C73" s="445" t="s">
        <v>473</v>
      </c>
      <c r="D73" s="448">
        <v>20000</v>
      </c>
      <c r="E73" s="449" t="s">
        <v>1713</v>
      </c>
      <c r="F73" s="450" t="s">
        <v>1714</v>
      </c>
      <c r="G73" s="450" t="s">
        <v>1715</v>
      </c>
      <c r="H73" s="449" t="s">
        <v>477</v>
      </c>
      <c r="I73" s="446"/>
      <c r="J73" s="440"/>
      <c r="K73" s="441"/>
      <c r="L73" s="442"/>
    </row>
    <row r="74" spans="1:12" ht="25.5">
      <c r="A74" s="443">
        <v>66</v>
      </c>
      <c r="B74" s="447">
        <v>42622</v>
      </c>
      <c r="C74" s="445" t="s">
        <v>473</v>
      </c>
      <c r="D74" s="448">
        <v>2500</v>
      </c>
      <c r="E74" s="449" t="s">
        <v>1716</v>
      </c>
      <c r="F74" s="450" t="s">
        <v>1717</v>
      </c>
      <c r="G74" s="450" t="s">
        <v>1718</v>
      </c>
      <c r="H74" s="449" t="s">
        <v>477</v>
      </c>
      <c r="I74" s="446"/>
      <c r="J74" s="440"/>
      <c r="K74" s="441"/>
      <c r="L74" s="442"/>
    </row>
    <row r="75" spans="1:12" ht="25.5">
      <c r="A75" s="443">
        <v>67</v>
      </c>
      <c r="B75" s="447">
        <v>42622</v>
      </c>
      <c r="C75" s="445" t="s">
        <v>473</v>
      </c>
      <c r="D75" s="448">
        <v>2000</v>
      </c>
      <c r="E75" s="449" t="s">
        <v>1719</v>
      </c>
      <c r="F75" s="450" t="s">
        <v>1720</v>
      </c>
      <c r="G75" s="450" t="s">
        <v>1721</v>
      </c>
      <c r="H75" s="449" t="s">
        <v>477</v>
      </c>
      <c r="I75" s="446"/>
      <c r="J75" s="440"/>
      <c r="K75" s="441"/>
      <c r="L75" s="442"/>
    </row>
    <row r="76" spans="1:12" ht="25.5">
      <c r="A76" s="443">
        <v>68</v>
      </c>
      <c r="B76" s="447">
        <v>42622</v>
      </c>
      <c r="C76" s="445" t="s">
        <v>473</v>
      </c>
      <c r="D76" s="448">
        <v>1500</v>
      </c>
      <c r="E76" s="449" t="s">
        <v>1722</v>
      </c>
      <c r="F76" s="450" t="s">
        <v>1723</v>
      </c>
      <c r="G76" s="450" t="s">
        <v>1724</v>
      </c>
      <c r="H76" s="449" t="s">
        <v>477</v>
      </c>
      <c r="I76" s="446"/>
      <c r="J76" s="440"/>
      <c r="K76" s="441"/>
      <c r="L76" s="442"/>
    </row>
    <row r="77" spans="1:12" ht="25.5">
      <c r="A77" s="443">
        <v>69</v>
      </c>
      <c r="B77" s="447">
        <v>42622</v>
      </c>
      <c r="C77" s="445" t="s">
        <v>473</v>
      </c>
      <c r="D77" s="448">
        <v>2000</v>
      </c>
      <c r="E77" s="449" t="s">
        <v>1679</v>
      </c>
      <c r="F77" s="450" t="s">
        <v>1680</v>
      </c>
      <c r="G77" s="450" t="s">
        <v>1681</v>
      </c>
      <c r="H77" s="449" t="s">
        <v>477</v>
      </c>
      <c r="I77" s="446"/>
      <c r="J77" s="440"/>
      <c r="K77" s="441"/>
      <c r="L77" s="442"/>
    </row>
    <row r="78" spans="1:12" ht="25.5">
      <c r="A78" s="443">
        <v>70</v>
      </c>
      <c r="B78" s="447">
        <v>42622</v>
      </c>
      <c r="C78" s="445" t="s">
        <v>473</v>
      </c>
      <c r="D78" s="448">
        <v>1500</v>
      </c>
      <c r="E78" s="449" t="s">
        <v>1725</v>
      </c>
      <c r="F78" s="450" t="s">
        <v>1726</v>
      </c>
      <c r="G78" s="450" t="s">
        <v>1727</v>
      </c>
      <c r="H78" s="449" t="s">
        <v>477</v>
      </c>
      <c r="I78" s="446"/>
      <c r="J78" s="440"/>
      <c r="K78" s="441"/>
      <c r="L78" s="442"/>
    </row>
    <row r="79" spans="1:12" ht="25.5">
      <c r="A79" s="443">
        <v>71</v>
      </c>
      <c r="B79" s="447">
        <v>42622</v>
      </c>
      <c r="C79" s="445" t="s">
        <v>473</v>
      </c>
      <c r="D79" s="448">
        <v>1700</v>
      </c>
      <c r="E79" s="449" t="s">
        <v>1728</v>
      </c>
      <c r="F79" s="450" t="s">
        <v>1729</v>
      </c>
      <c r="G79" s="450" t="s">
        <v>1730</v>
      </c>
      <c r="H79" s="449" t="s">
        <v>477</v>
      </c>
      <c r="I79" s="446"/>
      <c r="J79" s="440"/>
      <c r="K79" s="441"/>
      <c r="L79" s="442"/>
    </row>
    <row r="80" spans="1:12" ht="25.5">
      <c r="A80" s="443">
        <v>72</v>
      </c>
      <c r="B80" s="447">
        <v>42622</v>
      </c>
      <c r="C80" s="445" t="s">
        <v>473</v>
      </c>
      <c r="D80" s="448">
        <v>2300</v>
      </c>
      <c r="E80" s="449" t="s">
        <v>1731</v>
      </c>
      <c r="F80" s="450" t="s">
        <v>1732</v>
      </c>
      <c r="G80" s="450" t="s">
        <v>1733</v>
      </c>
      <c r="H80" s="449" t="s">
        <v>1734</v>
      </c>
      <c r="I80" s="446"/>
      <c r="J80" s="440"/>
      <c r="K80" s="441"/>
      <c r="L80" s="442"/>
    </row>
    <row r="81" spans="1:12" ht="25.5">
      <c r="A81" s="443">
        <v>73</v>
      </c>
      <c r="B81" s="447">
        <v>42622</v>
      </c>
      <c r="C81" s="445" t="s">
        <v>473</v>
      </c>
      <c r="D81" s="448">
        <v>1300</v>
      </c>
      <c r="E81" s="449" t="s">
        <v>1735</v>
      </c>
      <c r="F81" s="450" t="s">
        <v>1736</v>
      </c>
      <c r="G81" s="450" t="s">
        <v>1737</v>
      </c>
      <c r="H81" s="449" t="s">
        <v>477</v>
      </c>
      <c r="I81" s="446"/>
      <c r="J81" s="440"/>
      <c r="K81" s="441"/>
      <c r="L81" s="442"/>
    </row>
    <row r="82" spans="1:12" ht="25.5">
      <c r="A82" s="443">
        <v>74</v>
      </c>
      <c r="B82" s="447">
        <v>42622</v>
      </c>
      <c r="C82" s="445" t="s">
        <v>473</v>
      </c>
      <c r="D82" s="448">
        <v>3500</v>
      </c>
      <c r="E82" s="449" t="s">
        <v>1738</v>
      </c>
      <c r="F82" s="450" t="s">
        <v>1739</v>
      </c>
      <c r="G82" s="450" t="s">
        <v>1740</v>
      </c>
      <c r="H82" s="449" t="s">
        <v>477</v>
      </c>
      <c r="I82" s="446"/>
      <c r="J82" s="440"/>
      <c r="K82" s="441"/>
      <c r="L82" s="442"/>
    </row>
    <row r="83" spans="1:12" ht="25.5">
      <c r="A83" s="443">
        <v>75</v>
      </c>
      <c r="B83" s="447">
        <v>42622</v>
      </c>
      <c r="C83" s="445" t="s">
        <v>473</v>
      </c>
      <c r="D83" s="448">
        <v>10520</v>
      </c>
      <c r="E83" s="449" t="s">
        <v>1741</v>
      </c>
      <c r="F83" s="450" t="s">
        <v>696</v>
      </c>
      <c r="G83" s="450" t="s">
        <v>876</v>
      </c>
      <c r="H83" s="449" t="s">
        <v>477</v>
      </c>
      <c r="I83" s="446"/>
      <c r="J83" s="440"/>
      <c r="K83" s="441"/>
      <c r="L83" s="442"/>
    </row>
    <row r="84" spans="1:12" ht="25.5">
      <c r="A84" s="443">
        <v>76</v>
      </c>
      <c r="B84" s="447">
        <v>42622</v>
      </c>
      <c r="C84" s="445" t="s">
        <v>473</v>
      </c>
      <c r="D84" s="448">
        <v>2077</v>
      </c>
      <c r="E84" s="449" t="s">
        <v>1742</v>
      </c>
      <c r="F84" s="450" t="s">
        <v>1743</v>
      </c>
      <c r="G84" s="450" t="s">
        <v>1744</v>
      </c>
      <c r="H84" s="449" t="s">
        <v>477</v>
      </c>
      <c r="I84" s="446"/>
      <c r="J84" s="440"/>
      <c r="K84" s="441"/>
      <c r="L84" s="442"/>
    </row>
    <row r="85" spans="1:12" ht="25.5">
      <c r="A85" s="443">
        <v>77</v>
      </c>
      <c r="B85" s="447">
        <v>42622</v>
      </c>
      <c r="C85" s="445" t="s">
        <v>473</v>
      </c>
      <c r="D85" s="448">
        <v>3000</v>
      </c>
      <c r="E85" s="449" t="s">
        <v>1745</v>
      </c>
      <c r="F85" s="450" t="s">
        <v>1746</v>
      </c>
      <c r="G85" s="450" t="s">
        <v>1747</v>
      </c>
      <c r="H85" s="449" t="s">
        <v>1748</v>
      </c>
      <c r="I85" s="446"/>
      <c r="J85" s="440"/>
      <c r="K85" s="441"/>
      <c r="L85" s="442"/>
    </row>
    <row r="86" spans="1:12" ht="25.5">
      <c r="A86" s="443">
        <v>78</v>
      </c>
      <c r="B86" s="447">
        <v>42622</v>
      </c>
      <c r="C86" s="445" t="s">
        <v>473</v>
      </c>
      <c r="D86" s="448">
        <v>10000</v>
      </c>
      <c r="E86" s="449" t="s">
        <v>1704</v>
      </c>
      <c r="F86" s="450" t="s">
        <v>1705</v>
      </c>
      <c r="G86" s="450" t="s">
        <v>1706</v>
      </c>
      <c r="H86" s="449" t="s">
        <v>477</v>
      </c>
      <c r="I86" s="446"/>
      <c r="J86" s="440"/>
      <c r="K86" s="441"/>
      <c r="L86" s="442"/>
    </row>
    <row r="87" spans="1:12" ht="25.5">
      <c r="A87" s="443">
        <v>79</v>
      </c>
      <c r="B87" s="447">
        <v>42622</v>
      </c>
      <c r="C87" s="445" t="s">
        <v>473</v>
      </c>
      <c r="D87" s="448">
        <v>20000</v>
      </c>
      <c r="E87" s="449" t="s">
        <v>1749</v>
      </c>
      <c r="F87" s="450" t="s">
        <v>1750</v>
      </c>
      <c r="G87" s="450" t="s">
        <v>1751</v>
      </c>
      <c r="H87" s="449" t="s">
        <v>477</v>
      </c>
      <c r="I87" s="446"/>
      <c r="J87" s="440"/>
      <c r="K87" s="441"/>
      <c r="L87" s="442"/>
    </row>
    <row r="88" spans="1:12" ht="25.5">
      <c r="A88" s="443">
        <v>80</v>
      </c>
      <c r="B88" s="447">
        <v>42622</v>
      </c>
      <c r="C88" s="445" t="s">
        <v>473</v>
      </c>
      <c r="D88" s="448">
        <v>10000</v>
      </c>
      <c r="E88" s="449" t="s">
        <v>1752</v>
      </c>
      <c r="F88" s="450" t="s">
        <v>1753</v>
      </c>
      <c r="G88" s="450" t="s">
        <v>1754</v>
      </c>
      <c r="H88" s="449" t="s">
        <v>477</v>
      </c>
      <c r="I88" s="446"/>
      <c r="J88" s="440"/>
      <c r="K88" s="441"/>
      <c r="L88" s="442"/>
    </row>
    <row r="89" spans="1:12" ht="25.5">
      <c r="A89" s="443">
        <v>81</v>
      </c>
      <c r="B89" s="447">
        <v>42622</v>
      </c>
      <c r="C89" s="445" t="s">
        <v>473</v>
      </c>
      <c r="D89" s="448">
        <v>3000</v>
      </c>
      <c r="E89" s="449" t="s">
        <v>1755</v>
      </c>
      <c r="F89" s="450" t="s">
        <v>1756</v>
      </c>
      <c r="G89" s="450" t="s">
        <v>1757</v>
      </c>
      <c r="H89" s="449" t="s">
        <v>477</v>
      </c>
      <c r="I89" s="446"/>
      <c r="J89" s="440"/>
      <c r="K89" s="441"/>
      <c r="L89" s="442"/>
    </row>
    <row r="90" spans="1:12" ht="25.5">
      <c r="A90" s="443">
        <v>82</v>
      </c>
      <c r="B90" s="447">
        <v>42623</v>
      </c>
      <c r="C90" s="445" t="s">
        <v>473</v>
      </c>
      <c r="D90" s="448">
        <v>1000</v>
      </c>
      <c r="E90" s="449" t="s">
        <v>1758</v>
      </c>
      <c r="F90" s="450" t="s">
        <v>1759</v>
      </c>
      <c r="G90" s="450" t="s">
        <v>1760</v>
      </c>
      <c r="H90" s="449" t="s">
        <v>477</v>
      </c>
      <c r="I90" s="446"/>
      <c r="J90" s="440"/>
      <c r="K90" s="441"/>
      <c r="L90" s="442"/>
    </row>
    <row r="91" spans="1:12" ht="25.5">
      <c r="A91" s="443">
        <v>83</v>
      </c>
      <c r="B91" s="447">
        <v>42623</v>
      </c>
      <c r="C91" s="445" t="s">
        <v>473</v>
      </c>
      <c r="D91" s="448">
        <v>60000</v>
      </c>
      <c r="E91" s="449" t="s">
        <v>1761</v>
      </c>
      <c r="F91" s="450" t="s">
        <v>917</v>
      </c>
      <c r="G91" s="450" t="s">
        <v>1762</v>
      </c>
      <c r="H91" s="449" t="s">
        <v>477</v>
      </c>
      <c r="I91" s="446"/>
      <c r="J91" s="440"/>
      <c r="K91" s="441"/>
      <c r="L91" s="442"/>
    </row>
    <row r="92" spans="1:12" ht="25.5">
      <c r="A92" s="443">
        <v>84</v>
      </c>
      <c r="B92" s="447">
        <v>42623</v>
      </c>
      <c r="C92" s="445" t="s">
        <v>473</v>
      </c>
      <c r="D92" s="448">
        <v>10000</v>
      </c>
      <c r="E92" s="449" t="s">
        <v>1763</v>
      </c>
      <c r="F92" s="450" t="s">
        <v>1764</v>
      </c>
      <c r="G92" s="450" t="s">
        <v>1765</v>
      </c>
      <c r="H92" s="449" t="s">
        <v>477</v>
      </c>
      <c r="I92" s="446"/>
      <c r="J92" s="440"/>
      <c r="K92" s="441"/>
      <c r="L92" s="442"/>
    </row>
    <row r="93" spans="1:12" ht="25.5">
      <c r="A93" s="443">
        <v>85</v>
      </c>
      <c r="B93" s="447">
        <v>42623</v>
      </c>
      <c r="C93" s="445" t="s">
        <v>473</v>
      </c>
      <c r="D93" s="448">
        <v>10000</v>
      </c>
      <c r="E93" s="449" t="s">
        <v>1766</v>
      </c>
      <c r="F93" s="450" t="s">
        <v>1767</v>
      </c>
      <c r="G93" s="450" t="s">
        <v>1768</v>
      </c>
      <c r="H93" s="449" t="s">
        <v>477</v>
      </c>
      <c r="I93" s="446"/>
      <c r="J93" s="440"/>
      <c r="K93" s="441"/>
      <c r="L93" s="442"/>
    </row>
    <row r="94" spans="1:12" ht="25.5">
      <c r="A94" s="443">
        <v>86</v>
      </c>
      <c r="B94" s="447">
        <v>42623</v>
      </c>
      <c r="C94" s="445" t="s">
        <v>473</v>
      </c>
      <c r="D94" s="448">
        <v>3000</v>
      </c>
      <c r="E94" s="449" t="s">
        <v>1769</v>
      </c>
      <c r="F94" s="450" t="s">
        <v>1770</v>
      </c>
      <c r="G94" s="450" t="s">
        <v>1771</v>
      </c>
      <c r="H94" s="449" t="s">
        <v>477</v>
      </c>
      <c r="I94" s="446"/>
      <c r="J94" s="440"/>
      <c r="K94" s="441"/>
      <c r="L94" s="442"/>
    </row>
    <row r="95" spans="1:12" ht="25.5">
      <c r="A95" s="443">
        <v>87</v>
      </c>
      <c r="B95" s="447">
        <v>42623</v>
      </c>
      <c r="C95" s="445" t="s">
        <v>473</v>
      </c>
      <c r="D95" s="448">
        <v>10000</v>
      </c>
      <c r="E95" s="449" t="s">
        <v>1772</v>
      </c>
      <c r="F95" s="450" t="s">
        <v>1773</v>
      </c>
      <c r="G95" s="450" t="s">
        <v>1774</v>
      </c>
      <c r="H95" s="449" t="s">
        <v>477</v>
      </c>
      <c r="I95" s="446"/>
      <c r="J95" s="440"/>
      <c r="K95" s="441"/>
      <c r="L95" s="442"/>
    </row>
    <row r="96" spans="1:12" ht="25.5">
      <c r="A96" s="443">
        <v>88</v>
      </c>
      <c r="B96" s="447">
        <v>42623</v>
      </c>
      <c r="C96" s="445" t="s">
        <v>473</v>
      </c>
      <c r="D96" s="448">
        <v>7500</v>
      </c>
      <c r="E96" s="449" t="s">
        <v>1775</v>
      </c>
      <c r="F96" s="450" t="s">
        <v>1776</v>
      </c>
      <c r="G96" s="450" t="s">
        <v>1777</v>
      </c>
      <c r="H96" s="449" t="s">
        <v>477</v>
      </c>
      <c r="I96" s="446"/>
      <c r="J96" s="440"/>
      <c r="K96" s="441"/>
      <c r="L96" s="442"/>
    </row>
    <row r="97" spans="1:12" ht="25.5">
      <c r="A97" s="443">
        <v>89</v>
      </c>
      <c r="B97" s="447">
        <v>42625</v>
      </c>
      <c r="C97" s="445" t="s">
        <v>473</v>
      </c>
      <c r="D97" s="448">
        <v>2077</v>
      </c>
      <c r="E97" s="449" t="s">
        <v>1742</v>
      </c>
      <c r="F97" s="450" t="s">
        <v>1743</v>
      </c>
      <c r="G97" s="450" t="s">
        <v>1744</v>
      </c>
      <c r="H97" s="449" t="s">
        <v>477</v>
      </c>
      <c r="I97" s="446"/>
      <c r="J97" s="440"/>
      <c r="K97" s="441"/>
      <c r="L97" s="442"/>
    </row>
    <row r="98" spans="1:12" ht="25.5">
      <c r="A98" s="443">
        <v>90</v>
      </c>
      <c r="B98" s="447">
        <v>42626</v>
      </c>
      <c r="C98" s="445" t="s">
        <v>473</v>
      </c>
      <c r="D98" s="448">
        <v>1780</v>
      </c>
      <c r="E98" s="449" t="s">
        <v>1778</v>
      </c>
      <c r="F98" s="450" t="s">
        <v>1779</v>
      </c>
      <c r="G98" s="450" t="s">
        <v>1780</v>
      </c>
      <c r="H98" s="449" t="s">
        <v>477</v>
      </c>
      <c r="I98" s="446"/>
      <c r="J98" s="440"/>
      <c r="K98" s="441"/>
      <c r="L98" s="442"/>
    </row>
    <row r="99" spans="1:12" ht="25.5">
      <c r="A99" s="443">
        <v>91</v>
      </c>
      <c r="B99" s="447">
        <v>42626</v>
      </c>
      <c r="C99" s="445" t="s">
        <v>473</v>
      </c>
      <c r="D99" s="448">
        <v>2000</v>
      </c>
      <c r="E99" s="449" t="s">
        <v>1781</v>
      </c>
      <c r="F99" s="450" t="s">
        <v>1782</v>
      </c>
      <c r="G99" s="450" t="s">
        <v>1783</v>
      </c>
      <c r="H99" s="449" t="s">
        <v>477</v>
      </c>
      <c r="I99" s="446"/>
      <c r="J99" s="440"/>
      <c r="K99" s="441"/>
      <c r="L99" s="442"/>
    </row>
    <row r="100" spans="1:12" ht="25.5">
      <c r="A100" s="443">
        <v>92</v>
      </c>
      <c r="B100" s="447">
        <v>42626</v>
      </c>
      <c r="C100" s="445" t="s">
        <v>473</v>
      </c>
      <c r="D100" s="448">
        <v>2500</v>
      </c>
      <c r="E100" s="449" t="s">
        <v>1769</v>
      </c>
      <c r="F100" s="450" t="s">
        <v>1770</v>
      </c>
      <c r="G100" s="450" t="s">
        <v>1784</v>
      </c>
      <c r="H100" s="449" t="s">
        <v>477</v>
      </c>
      <c r="I100" s="446"/>
      <c r="J100" s="440"/>
      <c r="K100" s="441"/>
      <c r="L100" s="442"/>
    </row>
    <row r="101" spans="1:12" ht="25.5">
      <c r="A101" s="443">
        <v>93</v>
      </c>
      <c r="B101" s="447">
        <v>42626</v>
      </c>
      <c r="C101" s="445" t="s">
        <v>473</v>
      </c>
      <c r="D101" s="448">
        <v>900</v>
      </c>
      <c r="E101" s="449" t="s">
        <v>1785</v>
      </c>
      <c r="F101" s="450" t="s">
        <v>1786</v>
      </c>
      <c r="G101" s="450" t="s">
        <v>1787</v>
      </c>
      <c r="H101" s="449" t="s">
        <v>477</v>
      </c>
      <c r="I101" s="446"/>
      <c r="J101" s="440"/>
      <c r="K101" s="441"/>
      <c r="L101" s="442"/>
    </row>
    <row r="102" spans="1:12" ht="25.5">
      <c r="A102" s="443">
        <v>94</v>
      </c>
      <c r="B102" s="447">
        <v>42626</v>
      </c>
      <c r="C102" s="445" t="s">
        <v>473</v>
      </c>
      <c r="D102" s="448">
        <v>23400</v>
      </c>
      <c r="E102" s="449" t="s">
        <v>1752</v>
      </c>
      <c r="F102" s="450" t="s">
        <v>1753</v>
      </c>
      <c r="G102" s="450" t="s">
        <v>1754</v>
      </c>
      <c r="H102" s="449" t="s">
        <v>477</v>
      </c>
      <c r="I102" s="446"/>
      <c r="J102" s="440"/>
      <c r="K102" s="441"/>
      <c r="L102" s="442"/>
    </row>
    <row r="103" spans="1:12" ht="25.5">
      <c r="A103" s="443">
        <v>95</v>
      </c>
      <c r="B103" s="447">
        <v>42627</v>
      </c>
      <c r="C103" s="445" t="s">
        <v>473</v>
      </c>
      <c r="D103" s="448">
        <v>1898.67</v>
      </c>
      <c r="E103" s="449" t="s">
        <v>1788</v>
      </c>
      <c r="F103" s="450" t="s">
        <v>1789</v>
      </c>
      <c r="G103" s="450" t="s">
        <v>1790</v>
      </c>
      <c r="H103" s="449" t="s">
        <v>1734</v>
      </c>
      <c r="I103" s="446"/>
      <c r="J103" s="440"/>
      <c r="K103" s="441"/>
      <c r="L103" s="442"/>
    </row>
    <row r="104" spans="1:12" ht="25.5">
      <c r="A104" s="443">
        <v>96</v>
      </c>
      <c r="B104" s="447">
        <v>42627</v>
      </c>
      <c r="C104" s="445" t="s">
        <v>473</v>
      </c>
      <c r="D104" s="448">
        <v>16000</v>
      </c>
      <c r="E104" s="449" t="s">
        <v>1791</v>
      </c>
      <c r="F104" s="450" t="s">
        <v>1792</v>
      </c>
      <c r="G104" s="450" t="s">
        <v>1793</v>
      </c>
      <c r="H104" s="449" t="s">
        <v>477</v>
      </c>
      <c r="I104" s="446"/>
      <c r="J104" s="440"/>
      <c r="K104" s="441"/>
      <c r="L104" s="442"/>
    </row>
    <row r="105" spans="1:12" ht="25.5">
      <c r="A105" s="443">
        <v>97</v>
      </c>
      <c r="B105" s="447">
        <v>42627</v>
      </c>
      <c r="C105" s="445" t="s">
        <v>473</v>
      </c>
      <c r="D105" s="448">
        <v>60000</v>
      </c>
      <c r="E105" s="449" t="s">
        <v>1794</v>
      </c>
      <c r="F105" s="450" t="s">
        <v>1795</v>
      </c>
      <c r="G105" s="450" t="s">
        <v>1796</v>
      </c>
      <c r="H105" s="449" t="s">
        <v>477</v>
      </c>
      <c r="I105" s="446"/>
      <c r="J105" s="440"/>
      <c r="K105" s="441"/>
      <c r="L105" s="442"/>
    </row>
    <row r="106" spans="1:12" ht="25.5">
      <c r="A106" s="443">
        <v>98</v>
      </c>
      <c r="B106" s="447">
        <v>42627</v>
      </c>
      <c r="C106" s="445" t="s">
        <v>473</v>
      </c>
      <c r="D106" s="448">
        <v>60000</v>
      </c>
      <c r="E106" s="449" t="s">
        <v>1797</v>
      </c>
      <c r="F106" s="450" t="s">
        <v>1798</v>
      </c>
      <c r="G106" s="450" t="s">
        <v>1799</v>
      </c>
      <c r="H106" s="449" t="s">
        <v>477</v>
      </c>
      <c r="I106" s="446"/>
      <c r="J106" s="440"/>
      <c r="K106" s="441"/>
      <c r="L106" s="442"/>
    </row>
    <row r="107" spans="1:12" ht="25.5">
      <c r="A107" s="443">
        <v>99</v>
      </c>
      <c r="B107" s="447">
        <v>42627</v>
      </c>
      <c r="C107" s="445" t="s">
        <v>473</v>
      </c>
      <c r="D107" s="448">
        <v>1840</v>
      </c>
      <c r="E107" s="449" t="s">
        <v>1800</v>
      </c>
      <c r="F107" s="450" t="s">
        <v>1801</v>
      </c>
      <c r="G107" s="450" t="s">
        <v>1802</v>
      </c>
      <c r="H107" s="449" t="s">
        <v>477</v>
      </c>
      <c r="I107" s="446"/>
      <c r="J107" s="440"/>
      <c r="K107" s="441"/>
      <c r="L107" s="442"/>
    </row>
    <row r="108" spans="1:12" ht="25.5">
      <c r="A108" s="443">
        <v>100</v>
      </c>
      <c r="B108" s="447">
        <v>42627</v>
      </c>
      <c r="C108" s="445" t="s">
        <v>473</v>
      </c>
      <c r="D108" s="448">
        <v>1000</v>
      </c>
      <c r="E108" s="449" t="s">
        <v>1803</v>
      </c>
      <c r="F108" s="450" t="s">
        <v>1265</v>
      </c>
      <c r="G108" s="450" t="s">
        <v>1804</v>
      </c>
      <c r="H108" s="449" t="s">
        <v>477</v>
      </c>
      <c r="I108" s="446"/>
      <c r="J108" s="440"/>
      <c r="K108" s="441"/>
      <c r="L108" s="442"/>
    </row>
    <row r="109" spans="1:12" ht="25.5">
      <c r="A109" s="443">
        <v>101</v>
      </c>
      <c r="B109" s="447">
        <v>42627</v>
      </c>
      <c r="C109" s="445" t="s">
        <v>473</v>
      </c>
      <c r="D109" s="448">
        <v>30000</v>
      </c>
      <c r="E109" s="449" t="s">
        <v>1805</v>
      </c>
      <c r="F109" s="450" t="s">
        <v>1806</v>
      </c>
      <c r="G109" s="450" t="s">
        <v>1807</v>
      </c>
      <c r="H109" s="449" t="s">
        <v>1808</v>
      </c>
      <c r="I109" s="446"/>
      <c r="J109" s="440"/>
      <c r="K109" s="441"/>
      <c r="L109" s="442"/>
    </row>
    <row r="110" spans="1:12" ht="25.5">
      <c r="A110" s="443">
        <v>102</v>
      </c>
      <c r="B110" s="447">
        <v>42628</v>
      </c>
      <c r="C110" s="445" t="s">
        <v>473</v>
      </c>
      <c r="D110" s="448">
        <v>530</v>
      </c>
      <c r="E110" s="449" t="s">
        <v>1809</v>
      </c>
      <c r="F110" s="450" t="s">
        <v>1527</v>
      </c>
      <c r="G110" s="450" t="s">
        <v>1810</v>
      </c>
      <c r="H110" s="449" t="s">
        <v>477</v>
      </c>
      <c r="I110" s="446"/>
      <c r="J110" s="440"/>
      <c r="K110" s="441"/>
      <c r="L110" s="442"/>
    </row>
    <row r="111" spans="1:12" ht="25.5">
      <c r="A111" s="443">
        <v>103</v>
      </c>
      <c r="B111" s="447">
        <v>42628</v>
      </c>
      <c r="C111" s="445" t="s">
        <v>473</v>
      </c>
      <c r="D111" s="448">
        <v>2342</v>
      </c>
      <c r="E111" s="449" t="s">
        <v>1811</v>
      </c>
      <c r="F111" s="450" t="s">
        <v>1812</v>
      </c>
      <c r="G111" s="450" t="s">
        <v>1813</v>
      </c>
      <c r="H111" s="449" t="s">
        <v>477</v>
      </c>
      <c r="I111" s="446"/>
      <c r="J111" s="440"/>
      <c r="K111" s="441"/>
      <c r="L111" s="442"/>
    </row>
    <row r="112" spans="1:12" ht="25.5">
      <c r="A112" s="443">
        <v>104</v>
      </c>
      <c r="B112" s="447">
        <v>42629</v>
      </c>
      <c r="C112" s="445" t="s">
        <v>473</v>
      </c>
      <c r="D112" s="448">
        <v>450</v>
      </c>
      <c r="E112" s="449" t="s">
        <v>1814</v>
      </c>
      <c r="F112" s="450" t="s">
        <v>1815</v>
      </c>
      <c r="G112" s="450" t="s">
        <v>1816</v>
      </c>
      <c r="H112" s="449" t="s">
        <v>477</v>
      </c>
      <c r="I112" s="446"/>
      <c r="J112" s="440"/>
      <c r="K112" s="441"/>
      <c r="L112" s="442"/>
    </row>
    <row r="113" spans="1:12" ht="25.5">
      <c r="A113" s="443">
        <v>105</v>
      </c>
      <c r="B113" s="447">
        <v>42629</v>
      </c>
      <c r="C113" s="445" t="s">
        <v>473</v>
      </c>
      <c r="D113" s="448">
        <v>15500</v>
      </c>
      <c r="E113" s="449" t="s">
        <v>1817</v>
      </c>
      <c r="F113" s="450" t="s">
        <v>1818</v>
      </c>
      <c r="G113" s="450" t="s">
        <v>1819</v>
      </c>
      <c r="H113" s="449" t="s">
        <v>477</v>
      </c>
      <c r="I113" s="446"/>
      <c r="J113" s="440"/>
      <c r="K113" s="441"/>
      <c r="L113" s="442"/>
    </row>
    <row r="114" spans="1:12" ht="25.5">
      <c r="A114" s="443">
        <v>106</v>
      </c>
      <c r="B114" s="447">
        <v>42629</v>
      </c>
      <c r="C114" s="445" t="s">
        <v>473</v>
      </c>
      <c r="D114" s="448">
        <v>1000</v>
      </c>
      <c r="E114" s="449" t="s">
        <v>1820</v>
      </c>
      <c r="F114" s="450" t="s">
        <v>1821</v>
      </c>
      <c r="G114" s="450" t="s">
        <v>1822</v>
      </c>
      <c r="H114" s="449" t="s">
        <v>477</v>
      </c>
      <c r="I114" s="446"/>
      <c r="J114" s="440"/>
      <c r="K114" s="441"/>
      <c r="L114" s="442"/>
    </row>
    <row r="115" spans="1:12" ht="25.5">
      <c r="A115" s="443">
        <v>107</v>
      </c>
      <c r="B115" s="447">
        <v>42629</v>
      </c>
      <c r="C115" s="445" t="s">
        <v>473</v>
      </c>
      <c r="D115" s="448">
        <v>5000</v>
      </c>
      <c r="E115" s="449" t="s">
        <v>1820</v>
      </c>
      <c r="F115" s="450" t="s">
        <v>1821</v>
      </c>
      <c r="G115" s="450" t="s">
        <v>1822</v>
      </c>
      <c r="H115" s="449" t="s">
        <v>477</v>
      </c>
      <c r="I115" s="446"/>
      <c r="J115" s="440"/>
      <c r="K115" s="441"/>
      <c r="L115" s="442"/>
    </row>
    <row r="116" spans="1:12" ht="25.5">
      <c r="A116" s="443">
        <v>108</v>
      </c>
      <c r="B116" s="447">
        <v>42629</v>
      </c>
      <c r="C116" s="445" t="s">
        <v>473</v>
      </c>
      <c r="D116" s="448">
        <v>5000</v>
      </c>
      <c r="E116" s="449" t="s">
        <v>1820</v>
      </c>
      <c r="F116" s="450" t="s">
        <v>1821</v>
      </c>
      <c r="G116" s="450" t="s">
        <v>1822</v>
      </c>
      <c r="H116" s="449" t="s">
        <v>477</v>
      </c>
      <c r="I116" s="446"/>
      <c r="J116" s="440"/>
      <c r="K116" s="441"/>
      <c r="L116" s="442"/>
    </row>
    <row r="117" spans="1:12" ht="25.5">
      <c r="A117" s="443">
        <v>109</v>
      </c>
      <c r="B117" s="447">
        <v>42629</v>
      </c>
      <c r="C117" s="445" t="s">
        <v>473</v>
      </c>
      <c r="D117" s="448">
        <v>1300</v>
      </c>
      <c r="E117" s="449" t="s">
        <v>1820</v>
      </c>
      <c r="F117" s="450" t="s">
        <v>1821</v>
      </c>
      <c r="G117" s="450" t="s">
        <v>1822</v>
      </c>
      <c r="H117" s="449" t="s">
        <v>477</v>
      </c>
      <c r="I117" s="446"/>
      <c r="J117" s="440"/>
      <c r="K117" s="441"/>
      <c r="L117" s="442"/>
    </row>
    <row r="118" spans="1:12" ht="25.5">
      <c r="A118" s="443">
        <v>110</v>
      </c>
      <c r="B118" s="447">
        <v>42629</v>
      </c>
      <c r="C118" s="445" t="s">
        <v>473</v>
      </c>
      <c r="D118" s="448">
        <v>32300</v>
      </c>
      <c r="E118" s="449" t="s">
        <v>1823</v>
      </c>
      <c r="F118" s="450" t="s">
        <v>1824</v>
      </c>
      <c r="G118" s="450" t="s">
        <v>1825</v>
      </c>
      <c r="H118" s="449" t="s">
        <v>477</v>
      </c>
      <c r="I118" s="446"/>
      <c r="J118" s="440"/>
      <c r="K118" s="441"/>
      <c r="L118" s="442"/>
    </row>
    <row r="119" spans="1:12" ht="25.5">
      <c r="A119" s="443">
        <v>111</v>
      </c>
      <c r="B119" s="447">
        <v>42629</v>
      </c>
      <c r="C119" s="445" t="s">
        <v>473</v>
      </c>
      <c r="D119" s="448">
        <v>55500</v>
      </c>
      <c r="E119" s="449" t="s">
        <v>1826</v>
      </c>
      <c r="F119" s="450" t="s">
        <v>1827</v>
      </c>
      <c r="G119" s="450" t="s">
        <v>1828</v>
      </c>
      <c r="H119" s="449" t="s">
        <v>477</v>
      </c>
      <c r="I119" s="446"/>
      <c r="J119" s="440"/>
      <c r="K119" s="441"/>
      <c r="L119" s="442"/>
    </row>
    <row r="120" spans="1:12" ht="25.5">
      <c r="A120" s="443">
        <v>112</v>
      </c>
      <c r="B120" s="447">
        <v>42629</v>
      </c>
      <c r="C120" s="445" t="s">
        <v>473</v>
      </c>
      <c r="D120" s="448">
        <v>57400</v>
      </c>
      <c r="E120" s="449" t="s">
        <v>1829</v>
      </c>
      <c r="F120" s="450" t="s">
        <v>1830</v>
      </c>
      <c r="G120" s="450" t="s">
        <v>1831</v>
      </c>
      <c r="H120" s="449" t="s">
        <v>477</v>
      </c>
      <c r="I120" s="446"/>
      <c r="J120" s="440"/>
      <c r="K120" s="441"/>
      <c r="L120" s="442"/>
    </row>
    <row r="121" spans="1:12" ht="25.5">
      <c r="A121" s="443">
        <v>113</v>
      </c>
      <c r="B121" s="447">
        <v>42629</v>
      </c>
      <c r="C121" s="445" t="s">
        <v>473</v>
      </c>
      <c r="D121" s="448">
        <v>2600</v>
      </c>
      <c r="E121" s="449" t="s">
        <v>1823</v>
      </c>
      <c r="F121" s="450" t="s">
        <v>1824</v>
      </c>
      <c r="G121" s="450" t="s">
        <v>1825</v>
      </c>
      <c r="H121" s="449" t="s">
        <v>477</v>
      </c>
      <c r="I121" s="446"/>
      <c r="J121" s="440"/>
      <c r="K121" s="441"/>
      <c r="L121" s="442"/>
    </row>
    <row r="122" spans="1:12" ht="25.5">
      <c r="A122" s="443">
        <v>114</v>
      </c>
      <c r="B122" s="447">
        <v>42630</v>
      </c>
      <c r="C122" s="445" t="s">
        <v>473</v>
      </c>
      <c r="D122" s="448">
        <v>60000</v>
      </c>
      <c r="E122" s="449" t="s">
        <v>1832</v>
      </c>
      <c r="F122" s="450" t="s">
        <v>1833</v>
      </c>
      <c r="G122" s="450" t="s">
        <v>1834</v>
      </c>
      <c r="H122" s="449" t="s">
        <v>477</v>
      </c>
      <c r="I122" s="446"/>
      <c r="J122" s="440"/>
      <c r="K122" s="441"/>
      <c r="L122" s="442"/>
    </row>
    <row r="123" spans="1:12" ht="25.5">
      <c r="A123" s="443">
        <v>115</v>
      </c>
      <c r="B123" s="447">
        <v>42630</v>
      </c>
      <c r="C123" s="445" t="s">
        <v>473</v>
      </c>
      <c r="D123" s="448">
        <v>40000</v>
      </c>
      <c r="E123" s="449" t="s">
        <v>1835</v>
      </c>
      <c r="F123" s="450" t="s">
        <v>1836</v>
      </c>
      <c r="G123" s="450" t="s">
        <v>1837</v>
      </c>
      <c r="H123" s="449" t="s">
        <v>477</v>
      </c>
      <c r="I123" s="446"/>
      <c r="J123" s="440"/>
      <c r="K123" s="441"/>
      <c r="L123" s="442"/>
    </row>
    <row r="124" spans="1:12" ht="25.5">
      <c r="A124" s="443">
        <v>116</v>
      </c>
      <c r="B124" s="447">
        <v>42630</v>
      </c>
      <c r="C124" s="445" t="s">
        <v>473</v>
      </c>
      <c r="D124" s="448">
        <v>60000</v>
      </c>
      <c r="E124" s="449" t="s">
        <v>1838</v>
      </c>
      <c r="F124" s="450" t="s">
        <v>533</v>
      </c>
      <c r="G124" s="450" t="s">
        <v>1839</v>
      </c>
      <c r="H124" s="449" t="s">
        <v>477</v>
      </c>
      <c r="I124" s="446"/>
      <c r="J124" s="440"/>
      <c r="K124" s="441"/>
      <c r="L124" s="442"/>
    </row>
    <row r="125" spans="1:12" ht="25.5">
      <c r="A125" s="443">
        <v>117</v>
      </c>
      <c r="B125" s="447">
        <v>42632</v>
      </c>
      <c r="C125" s="445" t="s">
        <v>473</v>
      </c>
      <c r="D125" s="448">
        <v>3720</v>
      </c>
      <c r="E125" s="449" t="s">
        <v>1840</v>
      </c>
      <c r="F125" s="450" t="s">
        <v>623</v>
      </c>
      <c r="G125" s="450" t="s">
        <v>1841</v>
      </c>
      <c r="H125" s="449" t="s">
        <v>477</v>
      </c>
      <c r="I125" s="446"/>
      <c r="J125" s="440"/>
      <c r="K125" s="441"/>
      <c r="L125" s="442"/>
    </row>
    <row r="126" spans="1:12" ht="25.5">
      <c r="A126" s="443">
        <v>118</v>
      </c>
      <c r="B126" s="582">
        <v>42613</v>
      </c>
      <c r="C126" s="581" t="s">
        <v>478</v>
      </c>
      <c r="D126" s="448">
        <v>923.65</v>
      </c>
      <c r="E126" s="406" t="s">
        <v>1842</v>
      </c>
      <c r="F126" s="583" t="s">
        <v>1843</v>
      </c>
      <c r="G126" s="450"/>
      <c r="H126" s="449"/>
      <c r="I126" s="446" t="s">
        <v>1844</v>
      </c>
      <c r="J126" s="440"/>
      <c r="K126" s="441"/>
      <c r="L126" s="442"/>
    </row>
    <row r="127" spans="1:12" ht="25.5">
      <c r="A127" s="443">
        <v>119</v>
      </c>
      <c r="B127" s="582">
        <v>42628</v>
      </c>
      <c r="C127" s="581" t="s">
        <v>478</v>
      </c>
      <c r="D127" s="448">
        <v>242</v>
      </c>
      <c r="E127" s="449" t="s">
        <v>884</v>
      </c>
      <c r="F127" s="452" t="s">
        <v>846</v>
      </c>
      <c r="G127" s="450"/>
      <c r="H127" s="449"/>
      <c r="I127" s="446" t="s">
        <v>1845</v>
      </c>
      <c r="J127" s="440"/>
      <c r="K127" s="441"/>
      <c r="L127" s="442"/>
    </row>
    <row r="128" spans="1:12" ht="25.5">
      <c r="A128" s="443">
        <v>120</v>
      </c>
      <c r="B128" s="447">
        <v>42634</v>
      </c>
      <c r="C128" s="445" t="s">
        <v>473</v>
      </c>
      <c r="D128" s="448">
        <v>20000</v>
      </c>
      <c r="E128" s="449" t="s">
        <v>1846</v>
      </c>
      <c r="F128" s="450" t="s">
        <v>1847</v>
      </c>
      <c r="G128" s="450" t="s">
        <v>1848</v>
      </c>
      <c r="H128" s="449" t="s">
        <v>477</v>
      </c>
      <c r="I128" s="404"/>
      <c r="J128" s="293"/>
      <c r="K128" s="292"/>
      <c r="L128" s="291"/>
    </row>
    <row r="129" spans="1:12" ht="25.5">
      <c r="A129" s="443">
        <v>121</v>
      </c>
      <c r="B129" s="447">
        <v>42634</v>
      </c>
      <c r="C129" s="445" t="s">
        <v>473</v>
      </c>
      <c r="D129" s="448">
        <v>5000</v>
      </c>
      <c r="E129" s="449" t="s">
        <v>1849</v>
      </c>
      <c r="F129" s="450" t="s">
        <v>1850</v>
      </c>
      <c r="G129" s="450" t="s">
        <v>1851</v>
      </c>
      <c r="H129" s="449" t="s">
        <v>477</v>
      </c>
      <c r="I129" s="405"/>
      <c r="J129" s="289"/>
      <c r="K129" s="288"/>
      <c r="L129" s="287"/>
    </row>
    <row r="130" spans="1:12" ht="25.5">
      <c r="A130" s="443">
        <v>122</v>
      </c>
      <c r="B130" s="447">
        <v>42634</v>
      </c>
      <c r="C130" s="445" t="s">
        <v>473</v>
      </c>
      <c r="D130" s="448">
        <v>10000</v>
      </c>
      <c r="E130" s="449" t="s">
        <v>1852</v>
      </c>
      <c r="F130" s="450" t="s">
        <v>1853</v>
      </c>
      <c r="G130" s="450" t="s">
        <v>1854</v>
      </c>
      <c r="H130" s="449" t="s">
        <v>477</v>
      </c>
      <c r="I130" s="405"/>
      <c r="J130" s="289"/>
      <c r="K130" s="288"/>
      <c r="L130" s="287"/>
    </row>
    <row r="131" spans="1:12" ht="25.5">
      <c r="A131" s="443">
        <v>123</v>
      </c>
      <c r="B131" s="447">
        <v>42634</v>
      </c>
      <c r="C131" s="445" t="s">
        <v>473</v>
      </c>
      <c r="D131" s="448">
        <v>15000</v>
      </c>
      <c r="E131" s="449" t="s">
        <v>1855</v>
      </c>
      <c r="F131" s="450" t="s">
        <v>1850</v>
      </c>
      <c r="G131" s="450" t="s">
        <v>1851</v>
      </c>
      <c r="H131" s="449" t="s">
        <v>477</v>
      </c>
      <c r="I131" s="405"/>
      <c r="J131" s="289"/>
      <c r="K131" s="288"/>
      <c r="L131" s="287"/>
    </row>
    <row r="132" spans="1:12" ht="25.5">
      <c r="A132" s="443">
        <v>124</v>
      </c>
      <c r="B132" s="447">
        <v>42634</v>
      </c>
      <c r="C132" s="445" t="s">
        <v>473</v>
      </c>
      <c r="D132" s="448">
        <v>5000</v>
      </c>
      <c r="E132" s="449" t="s">
        <v>1856</v>
      </c>
      <c r="F132" s="450" t="s">
        <v>1750</v>
      </c>
      <c r="G132" s="450" t="s">
        <v>1751</v>
      </c>
      <c r="H132" s="449" t="s">
        <v>477</v>
      </c>
      <c r="I132" s="405"/>
      <c r="J132" s="289"/>
      <c r="K132" s="288"/>
      <c r="L132" s="287"/>
    </row>
    <row r="133" spans="1:12" ht="25.5">
      <c r="A133" s="443">
        <v>125</v>
      </c>
      <c r="B133" s="447">
        <v>42634</v>
      </c>
      <c r="C133" s="445" t="s">
        <v>473</v>
      </c>
      <c r="D133" s="448">
        <v>60000</v>
      </c>
      <c r="E133" s="449" t="s">
        <v>1857</v>
      </c>
      <c r="F133" s="450" t="s">
        <v>1858</v>
      </c>
      <c r="G133" s="450" t="s">
        <v>1859</v>
      </c>
      <c r="H133" s="449" t="s">
        <v>477</v>
      </c>
      <c r="I133" s="405"/>
      <c r="J133" s="289"/>
      <c r="K133" s="288"/>
      <c r="L133" s="287"/>
    </row>
    <row r="134" spans="1:12" ht="25.5">
      <c r="A134" s="443">
        <v>126</v>
      </c>
      <c r="B134" s="447">
        <v>42634</v>
      </c>
      <c r="C134" s="445" t="s">
        <v>473</v>
      </c>
      <c r="D134" s="448">
        <v>10000</v>
      </c>
      <c r="E134" s="449" t="s">
        <v>1860</v>
      </c>
      <c r="F134" s="450" t="s">
        <v>1861</v>
      </c>
      <c r="G134" s="450" t="s">
        <v>1862</v>
      </c>
      <c r="H134" s="449" t="s">
        <v>477</v>
      </c>
      <c r="I134" s="405"/>
      <c r="J134" s="289"/>
      <c r="K134" s="288"/>
      <c r="L134" s="287"/>
    </row>
    <row r="135" spans="1:12" ht="25.5">
      <c r="A135" s="443">
        <v>127</v>
      </c>
      <c r="B135" s="447">
        <v>42634</v>
      </c>
      <c r="C135" s="445" t="s">
        <v>473</v>
      </c>
      <c r="D135" s="448">
        <v>60000</v>
      </c>
      <c r="E135" s="449" t="s">
        <v>1863</v>
      </c>
      <c r="F135" s="450" t="s">
        <v>1864</v>
      </c>
      <c r="G135" s="450" t="s">
        <v>1865</v>
      </c>
      <c r="H135" s="449" t="s">
        <v>477</v>
      </c>
      <c r="I135" s="405"/>
      <c r="J135" s="289"/>
      <c r="K135" s="288"/>
      <c r="L135" s="287"/>
    </row>
    <row r="136" spans="1:12" ht="25.5">
      <c r="A136" s="443">
        <v>128</v>
      </c>
      <c r="B136" s="447">
        <v>42634</v>
      </c>
      <c r="C136" s="445" t="s">
        <v>473</v>
      </c>
      <c r="D136" s="448">
        <v>10000</v>
      </c>
      <c r="E136" s="449" t="s">
        <v>1866</v>
      </c>
      <c r="F136" s="450" t="s">
        <v>1867</v>
      </c>
      <c r="G136" s="450" t="s">
        <v>1868</v>
      </c>
      <c r="H136" s="449" t="s">
        <v>477</v>
      </c>
      <c r="I136" s="405"/>
      <c r="J136" s="289"/>
      <c r="K136" s="288"/>
      <c r="L136" s="287"/>
    </row>
    <row r="137" spans="1:12" ht="25.5">
      <c r="A137" s="443">
        <v>129</v>
      </c>
      <c r="B137" s="447">
        <v>42635</v>
      </c>
      <c r="C137" s="445" t="s">
        <v>473</v>
      </c>
      <c r="D137" s="448">
        <v>10000</v>
      </c>
      <c r="E137" s="449" t="s">
        <v>1869</v>
      </c>
      <c r="F137" s="450" t="s">
        <v>1870</v>
      </c>
      <c r="G137" s="450" t="s">
        <v>1871</v>
      </c>
      <c r="H137" s="449" t="s">
        <v>477</v>
      </c>
      <c r="I137" s="405"/>
      <c r="J137" s="289"/>
      <c r="K137" s="288"/>
      <c r="L137" s="287"/>
    </row>
    <row r="138" spans="1:12" ht="25.5">
      <c r="A138" s="443">
        <v>130</v>
      </c>
      <c r="B138" s="447">
        <v>42635</v>
      </c>
      <c r="C138" s="445" t="s">
        <v>473</v>
      </c>
      <c r="D138" s="448">
        <v>285</v>
      </c>
      <c r="E138" s="449" t="s">
        <v>1872</v>
      </c>
      <c r="F138" s="450" t="s">
        <v>1873</v>
      </c>
      <c r="G138" s="450" t="s">
        <v>1874</v>
      </c>
      <c r="H138" s="449" t="s">
        <v>477</v>
      </c>
      <c r="I138" s="405"/>
      <c r="J138" s="289"/>
      <c r="K138" s="288"/>
      <c r="L138" s="287"/>
    </row>
    <row r="139" spans="1:12" ht="25.5">
      <c r="A139" s="443">
        <v>131</v>
      </c>
      <c r="B139" s="447">
        <v>42635</v>
      </c>
      <c r="C139" s="445" t="s">
        <v>473</v>
      </c>
      <c r="D139" s="448">
        <v>29890</v>
      </c>
      <c r="E139" s="449" t="s">
        <v>1875</v>
      </c>
      <c r="F139" s="450" t="s">
        <v>1876</v>
      </c>
      <c r="G139" s="450" t="s">
        <v>1877</v>
      </c>
      <c r="H139" s="449" t="s">
        <v>477</v>
      </c>
      <c r="I139" s="405"/>
      <c r="J139" s="289"/>
      <c r="K139" s="288"/>
      <c r="L139" s="287"/>
    </row>
    <row r="140" spans="1:12" ht="25.5">
      <c r="A140" s="443">
        <v>132</v>
      </c>
      <c r="B140" s="447">
        <v>42635</v>
      </c>
      <c r="C140" s="445" t="s">
        <v>473</v>
      </c>
      <c r="D140" s="448">
        <v>5000</v>
      </c>
      <c r="E140" s="449" t="s">
        <v>1878</v>
      </c>
      <c r="F140" s="450" t="s">
        <v>1879</v>
      </c>
      <c r="G140" s="450" t="s">
        <v>1880</v>
      </c>
      <c r="H140" s="449" t="s">
        <v>477</v>
      </c>
      <c r="I140" s="405"/>
      <c r="J140" s="289"/>
      <c r="K140" s="288"/>
      <c r="L140" s="287"/>
    </row>
    <row r="141" spans="1:12" ht="25.5">
      <c r="A141" s="443">
        <v>133</v>
      </c>
      <c r="B141" s="447">
        <v>42635</v>
      </c>
      <c r="C141" s="445" t="s">
        <v>473</v>
      </c>
      <c r="D141" s="448">
        <v>5000</v>
      </c>
      <c r="E141" s="449" t="s">
        <v>1881</v>
      </c>
      <c r="F141" s="450" t="s">
        <v>1882</v>
      </c>
      <c r="G141" s="450" t="s">
        <v>1883</v>
      </c>
      <c r="H141" s="449" t="s">
        <v>477</v>
      </c>
      <c r="I141" s="405"/>
      <c r="J141" s="289"/>
      <c r="K141" s="288"/>
      <c r="L141" s="287"/>
    </row>
    <row r="142" spans="1:12" ht="25.5">
      <c r="A142" s="443">
        <v>134</v>
      </c>
      <c r="B142" s="447">
        <v>42635</v>
      </c>
      <c r="C142" s="445" t="s">
        <v>473</v>
      </c>
      <c r="D142" s="448">
        <v>10000</v>
      </c>
      <c r="E142" s="449" t="s">
        <v>1884</v>
      </c>
      <c r="F142" s="450" t="s">
        <v>1885</v>
      </c>
      <c r="G142" s="450" t="s">
        <v>1886</v>
      </c>
      <c r="H142" s="449" t="s">
        <v>477</v>
      </c>
      <c r="I142" s="405"/>
      <c r="J142" s="289"/>
      <c r="K142" s="288"/>
      <c r="L142" s="287"/>
    </row>
    <row r="143" spans="1:12" ht="25.5">
      <c r="A143" s="443">
        <v>135</v>
      </c>
      <c r="B143" s="447">
        <v>42635</v>
      </c>
      <c r="C143" s="445" t="s">
        <v>473</v>
      </c>
      <c r="D143" s="448">
        <v>19850</v>
      </c>
      <c r="E143" s="449" t="s">
        <v>1887</v>
      </c>
      <c r="F143" s="450" t="s">
        <v>1888</v>
      </c>
      <c r="G143" s="450" t="s">
        <v>1889</v>
      </c>
      <c r="H143" s="449" t="s">
        <v>477</v>
      </c>
      <c r="I143" s="405"/>
      <c r="J143" s="289"/>
      <c r="K143" s="288"/>
      <c r="L143" s="287"/>
    </row>
    <row r="144" spans="1:12" ht="25.5">
      <c r="A144" s="443">
        <v>136</v>
      </c>
      <c r="B144" s="447">
        <v>42635</v>
      </c>
      <c r="C144" s="445" t="s">
        <v>473</v>
      </c>
      <c r="D144" s="448">
        <v>5000</v>
      </c>
      <c r="E144" s="449" t="s">
        <v>1890</v>
      </c>
      <c r="F144" s="450" t="s">
        <v>1891</v>
      </c>
      <c r="G144" s="450" t="s">
        <v>1892</v>
      </c>
      <c r="H144" s="449" t="s">
        <v>1893</v>
      </c>
      <c r="I144" s="405"/>
      <c r="J144" s="289"/>
      <c r="K144" s="288"/>
      <c r="L144" s="287"/>
    </row>
    <row r="145" spans="1:12" ht="25.5">
      <c r="A145" s="443">
        <v>137</v>
      </c>
      <c r="B145" s="447">
        <v>42635</v>
      </c>
      <c r="C145" s="445" t="s">
        <v>473</v>
      </c>
      <c r="D145" s="448">
        <v>5000</v>
      </c>
      <c r="E145" s="449" t="s">
        <v>1894</v>
      </c>
      <c r="F145" s="450" t="s">
        <v>1895</v>
      </c>
      <c r="G145" s="450" t="s">
        <v>1896</v>
      </c>
      <c r="H145" s="449" t="s">
        <v>477</v>
      </c>
      <c r="I145" s="405"/>
      <c r="J145" s="289"/>
      <c r="K145" s="288"/>
      <c r="L145" s="287"/>
    </row>
    <row r="146" spans="1:12" ht="25.5">
      <c r="A146" s="443">
        <v>138</v>
      </c>
      <c r="B146" s="447">
        <v>42635</v>
      </c>
      <c r="C146" s="445" t="s">
        <v>473</v>
      </c>
      <c r="D146" s="448">
        <v>10000</v>
      </c>
      <c r="E146" s="449" t="s">
        <v>1897</v>
      </c>
      <c r="F146" s="450" t="s">
        <v>1898</v>
      </c>
      <c r="G146" s="450" t="s">
        <v>1899</v>
      </c>
      <c r="H146" s="449" t="s">
        <v>477</v>
      </c>
      <c r="I146" s="405"/>
      <c r="J146" s="289"/>
      <c r="K146" s="288"/>
      <c r="L146" s="287"/>
    </row>
    <row r="147" spans="1:12" ht="25.5">
      <c r="A147" s="443">
        <v>139</v>
      </c>
      <c r="B147" s="447">
        <v>42635</v>
      </c>
      <c r="C147" s="445" t="s">
        <v>473</v>
      </c>
      <c r="D147" s="448">
        <v>4000</v>
      </c>
      <c r="E147" s="449" t="s">
        <v>1900</v>
      </c>
      <c r="F147" s="450" t="s">
        <v>1882</v>
      </c>
      <c r="G147" s="450" t="s">
        <v>1883</v>
      </c>
      <c r="H147" s="449" t="s">
        <v>477</v>
      </c>
      <c r="I147" s="446"/>
      <c r="J147" s="440"/>
      <c r="K147" s="441"/>
      <c r="L147" s="442"/>
    </row>
    <row r="148" spans="1:12" ht="25.5">
      <c r="A148" s="443">
        <v>140</v>
      </c>
      <c r="B148" s="447">
        <v>42635</v>
      </c>
      <c r="C148" s="445" t="s">
        <v>473</v>
      </c>
      <c r="D148" s="448">
        <v>500</v>
      </c>
      <c r="E148" s="449" t="s">
        <v>1901</v>
      </c>
      <c r="F148" s="450" t="s">
        <v>1882</v>
      </c>
      <c r="G148" s="450" t="s">
        <v>1883</v>
      </c>
      <c r="H148" s="449" t="s">
        <v>477</v>
      </c>
      <c r="I148" s="446"/>
      <c r="J148" s="440"/>
      <c r="K148" s="441"/>
      <c r="L148" s="442"/>
    </row>
    <row r="149" spans="1:12" ht="25.5">
      <c r="A149" s="443">
        <v>141</v>
      </c>
      <c r="B149" s="447">
        <v>42635</v>
      </c>
      <c r="C149" s="445" t="s">
        <v>473</v>
      </c>
      <c r="D149" s="448">
        <v>400</v>
      </c>
      <c r="E149" s="449" t="s">
        <v>1881</v>
      </c>
      <c r="F149" s="450" t="s">
        <v>1882</v>
      </c>
      <c r="G149" s="450" t="s">
        <v>1883</v>
      </c>
      <c r="H149" s="449" t="s">
        <v>477</v>
      </c>
      <c r="I149" s="446"/>
      <c r="J149" s="440"/>
      <c r="K149" s="441"/>
      <c r="L149" s="442"/>
    </row>
    <row r="150" spans="1:12" ht="25.5">
      <c r="A150" s="443">
        <v>142</v>
      </c>
      <c r="B150" s="447">
        <v>42635</v>
      </c>
      <c r="C150" s="445" t="s">
        <v>473</v>
      </c>
      <c r="D150" s="448">
        <v>100</v>
      </c>
      <c r="E150" s="449" t="s">
        <v>1881</v>
      </c>
      <c r="F150" s="450" t="s">
        <v>1882</v>
      </c>
      <c r="G150" s="450" t="s">
        <v>1883</v>
      </c>
      <c r="H150" s="449" t="s">
        <v>477</v>
      </c>
      <c r="I150" s="446"/>
      <c r="J150" s="440"/>
      <c r="K150" s="441"/>
      <c r="L150" s="442"/>
    </row>
    <row r="151" spans="1:12" ht="25.5">
      <c r="A151" s="443">
        <v>143</v>
      </c>
      <c r="B151" s="447">
        <v>42636</v>
      </c>
      <c r="C151" s="445" t="s">
        <v>473</v>
      </c>
      <c r="D151" s="448">
        <v>272.86</v>
      </c>
      <c r="E151" s="449" t="s">
        <v>1902</v>
      </c>
      <c r="F151" s="450" t="s">
        <v>1903</v>
      </c>
      <c r="G151" s="450" t="s">
        <v>1904</v>
      </c>
      <c r="H151" s="449" t="s">
        <v>477</v>
      </c>
      <c r="I151" s="446"/>
      <c r="J151" s="440"/>
      <c r="K151" s="441"/>
      <c r="L151" s="442"/>
    </row>
    <row r="152" spans="1:12" ht="25.5">
      <c r="A152" s="443">
        <v>144</v>
      </c>
      <c r="B152" s="447">
        <v>42637</v>
      </c>
      <c r="C152" s="445" t="s">
        <v>473</v>
      </c>
      <c r="D152" s="448">
        <v>150</v>
      </c>
      <c r="E152" s="449" t="s">
        <v>1905</v>
      </c>
      <c r="F152" s="450" t="s">
        <v>1873</v>
      </c>
      <c r="G152" s="450" t="s">
        <v>1874</v>
      </c>
      <c r="H152" s="449" t="s">
        <v>477</v>
      </c>
      <c r="I152" s="446"/>
      <c r="J152" s="440"/>
      <c r="K152" s="441"/>
      <c r="L152" s="442"/>
    </row>
    <row r="153" spans="1:12" ht="25.5">
      <c r="A153" s="443">
        <v>145</v>
      </c>
      <c r="B153" s="447">
        <v>42637</v>
      </c>
      <c r="C153" s="445" t="s">
        <v>473</v>
      </c>
      <c r="D153" s="448">
        <v>282</v>
      </c>
      <c r="E153" s="449" t="s">
        <v>1906</v>
      </c>
      <c r="F153" s="450" t="s">
        <v>1907</v>
      </c>
      <c r="G153" s="450" t="s">
        <v>1908</v>
      </c>
      <c r="H153" s="449" t="s">
        <v>477</v>
      </c>
      <c r="I153" s="446"/>
      <c r="J153" s="440"/>
      <c r="K153" s="441"/>
      <c r="L153" s="442"/>
    </row>
    <row r="154" spans="1:12" ht="25.5">
      <c r="A154" s="443">
        <v>146</v>
      </c>
      <c r="B154" s="447">
        <v>42637</v>
      </c>
      <c r="C154" s="445" t="s">
        <v>473</v>
      </c>
      <c r="D154" s="448">
        <v>3200</v>
      </c>
      <c r="E154" s="449" t="s">
        <v>1909</v>
      </c>
      <c r="F154" s="450" t="s">
        <v>1910</v>
      </c>
      <c r="G154" s="450" t="s">
        <v>1911</v>
      </c>
      <c r="H154" s="449" t="s">
        <v>477</v>
      </c>
      <c r="I154" s="446"/>
      <c r="J154" s="440"/>
      <c r="K154" s="441"/>
      <c r="L154" s="442"/>
    </row>
    <row r="155" spans="1:12" ht="25.5">
      <c r="A155" s="443">
        <v>147</v>
      </c>
      <c r="B155" s="447">
        <v>42640</v>
      </c>
      <c r="C155" s="445" t="s">
        <v>473</v>
      </c>
      <c r="D155" s="448">
        <v>30000</v>
      </c>
      <c r="E155" s="449" t="s">
        <v>1912</v>
      </c>
      <c r="F155" s="450" t="s">
        <v>1913</v>
      </c>
      <c r="G155" s="450" t="s">
        <v>1914</v>
      </c>
      <c r="H155" s="449" t="s">
        <v>477</v>
      </c>
      <c r="I155" s="446"/>
      <c r="J155" s="440"/>
      <c r="K155" s="441"/>
      <c r="L155" s="442"/>
    </row>
    <row r="156" spans="1:12" ht="25.5">
      <c r="A156" s="443">
        <v>148</v>
      </c>
      <c r="B156" s="447">
        <v>42640</v>
      </c>
      <c r="C156" s="445" t="s">
        <v>473</v>
      </c>
      <c r="D156" s="448">
        <v>40000</v>
      </c>
      <c r="E156" s="449" t="s">
        <v>1915</v>
      </c>
      <c r="F156" s="450" t="s">
        <v>1916</v>
      </c>
      <c r="G156" s="450" t="s">
        <v>1917</v>
      </c>
      <c r="H156" s="449" t="s">
        <v>477</v>
      </c>
      <c r="I156" s="446"/>
      <c r="J156" s="440"/>
      <c r="K156" s="441"/>
      <c r="L156" s="442"/>
    </row>
    <row r="157" spans="1:12" ht="25.5">
      <c r="A157" s="443">
        <v>149</v>
      </c>
      <c r="B157" s="447">
        <v>42640</v>
      </c>
      <c r="C157" s="445" t="s">
        <v>473</v>
      </c>
      <c r="D157" s="448">
        <v>40000</v>
      </c>
      <c r="E157" s="449" t="s">
        <v>1918</v>
      </c>
      <c r="F157" s="450" t="s">
        <v>545</v>
      </c>
      <c r="G157" s="450" t="s">
        <v>1919</v>
      </c>
      <c r="H157" s="449" t="s">
        <v>477</v>
      </c>
      <c r="I157" s="446"/>
      <c r="J157" s="440"/>
      <c r="K157" s="441"/>
      <c r="L157" s="442"/>
    </row>
    <row r="158" spans="1:12" ht="25.5">
      <c r="A158" s="443">
        <v>150</v>
      </c>
      <c r="B158" s="447">
        <v>42641</v>
      </c>
      <c r="C158" s="445" t="s">
        <v>473</v>
      </c>
      <c r="D158" s="448">
        <v>10000</v>
      </c>
      <c r="E158" s="449" t="s">
        <v>1920</v>
      </c>
      <c r="F158" s="450" t="s">
        <v>1921</v>
      </c>
      <c r="G158" s="450" t="s">
        <v>1922</v>
      </c>
      <c r="H158" s="449" t="s">
        <v>477</v>
      </c>
      <c r="I158" s="446"/>
      <c r="J158" s="440"/>
      <c r="K158" s="441"/>
      <c r="L158" s="442"/>
    </row>
    <row r="159" spans="1:12" ht="25.5">
      <c r="A159" s="443">
        <v>151</v>
      </c>
      <c r="B159" s="447">
        <v>42642</v>
      </c>
      <c r="C159" s="445" t="s">
        <v>473</v>
      </c>
      <c r="D159" s="448">
        <v>700</v>
      </c>
      <c r="E159" s="449" t="s">
        <v>1923</v>
      </c>
      <c r="F159" s="450" t="s">
        <v>1924</v>
      </c>
      <c r="G159" s="450" t="s">
        <v>1925</v>
      </c>
      <c r="H159" s="449" t="s">
        <v>477</v>
      </c>
      <c r="I159" s="446"/>
      <c r="J159" s="440"/>
      <c r="K159" s="441"/>
      <c r="L159" s="442"/>
    </row>
    <row r="160" spans="1:12" ht="25.5">
      <c r="A160" s="443">
        <v>152</v>
      </c>
      <c r="B160" s="447">
        <v>42642</v>
      </c>
      <c r="C160" s="445" t="s">
        <v>473</v>
      </c>
      <c r="D160" s="448">
        <v>2495</v>
      </c>
      <c r="E160" s="449" t="s">
        <v>1926</v>
      </c>
      <c r="F160" s="450" t="s">
        <v>1927</v>
      </c>
      <c r="G160" s="450" t="s">
        <v>1928</v>
      </c>
      <c r="H160" s="449" t="s">
        <v>1734</v>
      </c>
      <c r="I160" s="446"/>
      <c r="J160" s="440"/>
      <c r="K160" s="441"/>
      <c r="L160" s="442"/>
    </row>
    <row r="161" spans="1:12" ht="25.5">
      <c r="A161" s="443">
        <v>153</v>
      </c>
      <c r="B161" s="447">
        <v>42642</v>
      </c>
      <c r="C161" s="445" t="s">
        <v>473</v>
      </c>
      <c r="D161" s="448">
        <v>300</v>
      </c>
      <c r="E161" s="449" t="s">
        <v>1929</v>
      </c>
      <c r="F161" s="450" t="s">
        <v>1930</v>
      </c>
      <c r="G161" s="450" t="s">
        <v>1931</v>
      </c>
      <c r="H161" s="449" t="s">
        <v>477</v>
      </c>
      <c r="I161" s="446"/>
      <c r="J161" s="440"/>
      <c r="K161" s="441"/>
      <c r="L161" s="442"/>
    </row>
    <row r="162" spans="1:12" ht="25.5">
      <c r="A162" s="443">
        <v>154</v>
      </c>
      <c r="B162" s="447">
        <v>42642</v>
      </c>
      <c r="C162" s="445" t="s">
        <v>473</v>
      </c>
      <c r="D162" s="448">
        <v>10000</v>
      </c>
      <c r="E162" s="449" t="s">
        <v>1932</v>
      </c>
      <c r="F162" s="450" t="s">
        <v>1933</v>
      </c>
      <c r="G162" s="450" t="s">
        <v>1934</v>
      </c>
      <c r="H162" s="449" t="s">
        <v>477</v>
      </c>
      <c r="I162" s="446"/>
      <c r="J162" s="440"/>
      <c r="K162" s="441"/>
      <c r="L162" s="442"/>
    </row>
    <row r="163" spans="1:12" ht="25.5">
      <c r="A163" s="443">
        <v>155</v>
      </c>
      <c r="B163" s="447">
        <v>42642</v>
      </c>
      <c r="C163" s="445" t="s">
        <v>473</v>
      </c>
      <c r="D163" s="448">
        <v>3000</v>
      </c>
      <c r="E163" s="449" t="s">
        <v>1935</v>
      </c>
      <c r="F163" s="450" t="s">
        <v>1936</v>
      </c>
      <c r="G163" s="450" t="s">
        <v>1937</v>
      </c>
      <c r="H163" s="449" t="s">
        <v>477</v>
      </c>
      <c r="I163" s="446"/>
      <c r="J163" s="440"/>
      <c r="K163" s="441"/>
      <c r="L163" s="442"/>
    </row>
    <row r="164" spans="1:12" ht="25.5">
      <c r="A164" s="443">
        <v>156</v>
      </c>
      <c r="B164" s="447">
        <v>42642</v>
      </c>
      <c r="C164" s="445" t="s">
        <v>473</v>
      </c>
      <c r="D164" s="448">
        <v>15000</v>
      </c>
      <c r="E164" s="449" t="s">
        <v>1938</v>
      </c>
      <c r="F164" s="450" t="s">
        <v>1939</v>
      </c>
      <c r="G164" s="450" t="s">
        <v>1940</v>
      </c>
      <c r="H164" s="449" t="s">
        <v>477</v>
      </c>
      <c r="I164" s="446"/>
      <c r="J164" s="440"/>
      <c r="K164" s="441"/>
      <c r="L164" s="442"/>
    </row>
    <row r="165" spans="1:12" ht="25.5">
      <c r="A165" s="443">
        <v>157</v>
      </c>
      <c r="B165" s="447">
        <v>42642</v>
      </c>
      <c r="C165" s="445" t="s">
        <v>473</v>
      </c>
      <c r="D165" s="448">
        <v>7000</v>
      </c>
      <c r="E165" s="449" t="s">
        <v>1941</v>
      </c>
      <c r="F165" s="450" t="s">
        <v>1942</v>
      </c>
      <c r="G165" s="450" t="s">
        <v>1943</v>
      </c>
      <c r="H165" s="449" t="s">
        <v>477</v>
      </c>
      <c r="I165" s="446"/>
      <c r="J165" s="440"/>
      <c r="K165" s="441"/>
      <c r="L165" s="442"/>
    </row>
    <row r="166" spans="1:12" ht="25.5">
      <c r="A166" s="443">
        <v>158</v>
      </c>
      <c r="B166" s="447">
        <v>42642</v>
      </c>
      <c r="C166" s="445" t="s">
        <v>473</v>
      </c>
      <c r="D166" s="448">
        <v>3000</v>
      </c>
      <c r="E166" s="449" t="s">
        <v>1944</v>
      </c>
      <c r="F166" s="450" t="s">
        <v>1945</v>
      </c>
      <c r="G166" s="450" t="s">
        <v>1946</v>
      </c>
      <c r="H166" s="449" t="s">
        <v>477</v>
      </c>
      <c r="I166" s="446"/>
      <c r="J166" s="440"/>
      <c r="K166" s="441"/>
      <c r="L166" s="442"/>
    </row>
    <row r="167" spans="1:12" ht="25.5">
      <c r="A167" s="443">
        <v>159</v>
      </c>
      <c r="B167" s="447">
        <v>42642</v>
      </c>
      <c r="C167" s="445" t="s">
        <v>473</v>
      </c>
      <c r="D167" s="448">
        <v>1000</v>
      </c>
      <c r="E167" s="449" t="s">
        <v>1947</v>
      </c>
      <c r="F167" s="450" t="s">
        <v>1948</v>
      </c>
      <c r="G167" s="450" t="s">
        <v>1949</v>
      </c>
      <c r="H167" s="449" t="s">
        <v>477</v>
      </c>
      <c r="I167" s="446"/>
      <c r="J167" s="440"/>
      <c r="K167" s="441"/>
      <c r="L167" s="442"/>
    </row>
    <row r="168" spans="1:12" ht="25.5">
      <c r="A168" s="443">
        <v>160</v>
      </c>
      <c r="B168" s="447">
        <v>42642</v>
      </c>
      <c r="C168" s="445" t="s">
        <v>473</v>
      </c>
      <c r="D168" s="448">
        <v>1000</v>
      </c>
      <c r="E168" s="449" t="s">
        <v>1950</v>
      </c>
      <c r="F168" s="450" t="s">
        <v>1951</v>
      </c>
      <c r="G168" s="450" t="s">
        <v>1952</v>
      </c>
      <c r="H168" s="449" t="s">
        <v>477</v>
      </c>
      <c r="I168" s="446"/>
      <c r="J168" s="440"/>
      <c r="K168" s="441"/>
      <c r="L168" s="442"/>
    </row>
    <row r="169" spans="1:12" ht="25.5">
      <c r="A169" s="443">
        <v>161</v>
      </c>
      <c r="B169" s="447">
        <v>42642</v>
      </c>
      <c r="C169" s="445" t="s">
        <v>473</v>
      </c>
      <c r="D169" s="448">
        <v>1000</v>
      </c>
      <c r="E169" s="449" t="s">
        <v>1953</v>
      </c>
      <c r="F169" s="450" t="s">
        <v>1954</v>
      </c>
      <c r="G169" s="450" t="s">
        <v>1955</v>
      </c>
      <c r="H169" s="449" t="s">
        <v>477</v>
      </c>
      <c r="I169" s="446"/>
      <c r="J169" s="440"/>
      <c r="K169" s="441"/>
      <c r="L169" s="442"/>
    </row>
    <row r="170" spans="1:12" ht="25.5">
      <c r="A170" s="443">
        <v>162</v>
      </c>
      <c r="B170" s="447">
        <v>42642</v>
      </c>
      <c r="C170" s="445" t="s">
        <v>473</v>
      </c>
      <c r="D170" s="448">
        <v>3000</v>
      </c>
      <c r="E170" s="449" t="s">
        <v>1956</v>
      </c>
      <c r="F170" s="450" t="s">
        <v>1957</v>
      </c>
      <c r="G170" s="450" t="s">
        <v>1958</v>
      </c>
      <c r="H170" s="449" t="s">
        <v>477</v>
      </c>
      <c r="I170" s="446"/>
      <c r="J170" s="440"/>
      <c r="K170" s="441"/>
      <c r="L170" s="442"/>
    </row>
    <row r="171" spans="1:12" ht="25.5">
      <c r="A171" s="443">
        <v>163</v>
      </c>
      <c r="B171" s="447">
        <v>42642</v>
      </c>
      <c r="C171" s="445" t="s">
        <v>473</v>
      </c>
      <c r="D171" s="448">
        <v>1500</v>
      </c>
      <c r="E171" s="449" t="s">
        <v>1959</v>
      </c>
      <c r="F171" s="450" t="s">
        <v>1960</v>
      </c>
      <c r="G171" s="450" t="s">
        <v>1961</v>
      </c>
      <c r="H171" s="449" t="s">
        <v>477</v>
      </c>
      <c r="I171" s="446"/>
      <c r="J171" s="440"/>
      <c r="K171" s="441"/>
      <c r="L171" s="442"/>
    </row>
    <row r="172" spans="1:12" ht="25.5">
      <c r="A172" s="443">
        <v>164</v>
      </c>
      <c r="B172" s="447">
        <v>42642</v>
      </c>
      <c r="C172" s="445" t="s">
        <v>473</v>
      </c>
      <c r="D172" s="448">
        <v>3000</v>
      </c>
      <c r="E172" s="449" t="s">
        <v>1962</v>
      </c>
      <c r="F172" s="450" t="s">
        <v>1963</v>
      </c>
      <c r="G172" s="450" t="s">
        <v>1964</v>
      </c>
      <c r="H172" s="449" t="s">
        <v>477</v>
      </c>
      <c r="I172" s="446"/>
      <c r="J172" s="440"/>
      <c r="K172" s="441"/>
      <c r="L172" s="442"/>
    </row>
    <row r="173" spans="1:12" ht="25.5">
      <c r="A173" s="443">
        <v>165</v>
      </c>
      <c r="B173" s="447">
        <v>42642</v>
      </c>
      <c r="C173" s="445" t="s">
        <v>473</v>
      </c>
      <c r="D173" s="448">
        <v>6000</v>
      </c>
      <c r="E173" s="449" t="s">
        <v>1965</v>
      </c>
      <c r="F173" s="450" t="s">
        <v>1966</v>
      </c>
      <c r="G173" s="450" t="s">
        <v>1967</v>
      </c>
      <c r="H173" s="449" t="s">
        <v>477</v>
      </c>
      <c r="I173" s="446"/>
      <c r="J173" s="440"/>
      <c r="K173" s="441"/>
      <c r="L173" s="442"/>
    </row>
    <row r="174" spans="1:12" ht="25.5">
      <c r="A174" s="443">
        <v>166</v>
      </c>
      <c r="B174" s="447">
        <v>42642</v>
      </c>
      <c r="C174" s="445" t="s">
        <v>473</v>
      </c>
      <c r="D174" s="448">
        <v>10000</v>
      </c>
      <c r="E174" s="449" t="s">
        <v>1968</v>
      </c>
      <c r="F174" s="450" t="s">
        <v>1969</v>
      </c>
      <c r="G174" s="450" t="s">
        <v>1970</v>
      </c>
      <c r="H174" s="449" t="s">
        <v>477</v>
      </c>
      <c r="I174" s="446"/>
      <c r="J174" s="440"/>
      <c r="K174" s="441"/>
      <c r="L174" s="442"/>
    </row>
    <row r="175" spans="1:12" ht="25.5">
      <c r="A175" s="443">
        <v>167</v>
      </c>
      <c r="B175" s="447">
        <v>42642</v>
      </c>
      <c r="C175" s="445" t="s">
        <v>473</v>
      </c>
      <c r="D175" s="448">
        <v>10000</v>
      </c>
      <c r="E175" s="449" t="s">
        <v>1971</v>
      </c>
      <c r="F175" s="450" t="s">
        <v>1972</v>
      </c>
      <c r="G175" s="450" t="s">
        <v>1973</v>
      </c>
      <c r="H175" s="449" t="s">
        <v>477</v>
      </c>
      <c r="I175" s="446"/>
      <c r="J175" s="440"/>
      <c r="K175" s="441"/>
      <c r="L175" s="442"/>
    </row>
    <row r="176" spans="1:12" ht="25.5">
      <c r="A176" s="443">
        <v>168</v>
      </c>
      <c r="B176" s="447">
        <v>42642</v>
      </c>
      <c r="C176" s="445" t="s">
        <v>473</v>
      </c>
      <c r="D176" s="448">
        <v>5000</v>
      </c>
      <c r="E176" s="449" t="s">
        <v>1974</v>
      </c>
      <c r="F176" s="450" t="s">
        <v>1975</v>
      </c>
      <c r="G176" s="450" t="s">
        <v>1976</v>
      </c>
      <c r="H176" s="449" t="s">
        <v>477</v>
      </c>
      <c r="I176" s="446"/>
      <c r="J176" s="440"/>
      <c r="K176" s="441"/>
      <c r="L176" s="442"/>
    </row>
    <row r="177" spans="1:12" ht="25.5">
      <c r="A177" s="443">
        <v>169</v>
      </c>
      <c r="B177" s="447">
        <v>42642</v>
      </c>
      <c r="C177" s="445" t="s">
        <v>473</v>
      </c>
      <c r="D177" s="448">
        <v>1500</v>
      </c>
      <c r="E177" s="449" t="s">
        <v>1977</v>
      </c>
      <c r="F177" s="450" t="s">
        <v>1978</v>
      </c>
      <c r="G177" s="450" t="s">
        <v>1979</v>
      </c>
      <c r="H177" s="449" t="s">
        <v>477</v>
      </c>
      <c r="I177" s="446"/>
      <c r="J177" s="440"/>
      <c r="K177" s="441"/>
      <c r="L177" s="442"/>
    </row>
    <row r="178" spans="1:12" ht="25.5">
      <c r="A178" s="443">
        <v>170</v>
      </c>
      <c r="B178" s="447">
        <v>42642</v>
      </c>
      <c r="C178" s="445" t="s">
        <v>473</v>
      </c>
      <c r="D178" s="448">
        <v>3900</v>
      </c>
      <c r="E178" s="449" t="s">
        <v>1980</v>
      </c>
      <c r="F178" s="450" t="s">
        <v>1981</v>
      </c>
      <c r="G178" s="450" t="s">
        <v>1982</v>
      </c>
      <c r="H178" s="449" t="s">
        <v>477</v>
      </c>
      <c r="I178" s="446"/>
      <c r="J178" s="440"/>
      <c r="K178" s="441"/>
      <c r="L178" s="442"/>
    </row>
    <row r="179" spans="1:12" ht="25.5">
      <c r="A179" s="443">
        <v>171</v>
      </c>
      <c r="B179" s="447">
        <v>42642</v>
      </c>
      <c r="C179" s="445" t="s">
        <v>473</v>
      </c>
      <c r="D179" s="448">
        <v>4000</v>
      </c>
      <c r="E179" s="449" t="s">
        <v>1983</v>
      </c>
      <c r="F179" s="450" t="s">
        <v>1984</v>
      </c>
      <c r="G179" s="450" t="s">
        <v>1985</v>
      </c>
      <c r="H179" s="449" t="s">
        <v>477</v>
      </c>
      <c r="I179" s="446"/>
      <c r="J179" s="440"/>
      <c r="K179" s="441"/>
      <c r="L179" s="442"/>
    </row>
    <row r="180" spans="1:12" ht="25.5">
      <c r="A180" s="443">
        <v>172</v>
      </c>
      <c r="B180" s="447">
        <v>42642</v>
      </c>
      <c r="C180" s="445" t="s">
        <v>473</v>
      </c>
      <c r="D180" s="448">
        <v>1000</v>
      </c>
      <c r="E180" s="449" t="s">
        <v>1986</v>
      </c>
      <c r="F180" s="450" t="s">
        <v>1987</v>
      </c>
      <c r="G180" s="450" t="s">
        <v>1988</v>
      </c>
      <c r="H180" s="449" t="s">
        <v>477</v>
      </c>
      <c r="I180" s="446"/>
      <c r="J180" s="440"/>
      <c r="K180" s="441"/>
      <c r="L180" s="442"/>
    </row>
    <row r="181" spans="1:12" ht="25.5">
      <c r="A181" s="443">
        <v>173</v>
      </c>
      <c r="B181" s="447">
        <v>42642</v>
      </c>
      <c r="C181" s="445" t="s">
        <v>473</v>
      </c>
      <c r="D181" s="448">
        <v>2000</v>
      </c>
      <c r="E181" s="449" t="s">
        <v>1989</v>
      </c>
      <c r="F181" s="450" t="s">
        <v>1990</v>
      </c>
      <c r="G181" s="450" t="s">
        <v>1991</v>
      </c>
      <c r="H181" s="449" t="s">
        <v>477</v>
      </c>
      <c r="I181" s="446"/>
      <c r="J181" s="440"/>
      <c r="K181" s="441"/>
      <c r="L181" s="442"/>
    </row>
    <row r="182" spans="1:12" ht="25.5">
      <c r="A182" s="443">
        <v>174</v>
      </c>
      <c r="B182" s="447">
        <v>42642</v>
      </c>
      <c r="C182" s="445" t="s">
        <v>473</v>
      </c>
      <c r="D182" s="448">
        <v>2000</v>
      </c>
      <c r="E182" s="449" t="s">
        <v>1992</v>
      </c>
      <c r="F182" s="450" t="s">
        <v>1993</v>
      </c>
      <c r="G182" s="450" t="s">
        <v>1994</v>
      </c>
      <c r="H182" s="449" t="s">
        <v>477</v>
      </c>
      <c r="I182" s="446"/>
      <c r="J182" s="440"/>
      <c r="K182" s="441"/>
      <c r="L182" s="442"/>
    </row>
    <row r="183" spans="1:12" ht="25.5">
      <c r="A183" s="443">
        <v>175</v>
      </c>
      <c r="B183" s="447">
        <v>42642</v>
      </c>
      <c r="C183" s="445" t="s">
        <v>473</v>
      </c>
      <c r="D183" s="448">
        <v>3000</v>
      </c>
      <c r="E183" s="449" t="s">
        <v>1995</v>
      </c>
      <c r="F183" s="450" t="s">
        <v>1996</v>
      </c>
      <c r="G183" s="450" t="s">
        <v>1997</v>
      </c>
      <c r="H183" s="449" t="s">
        <v>477</v>
      </c>
      <c r="I183" s="446"/>
      <c r="J183" s="440"/>
      <c r="K183" s="441"/>
      <c r="L183" s="442"/>
    </row>
    <row r="184" spans="1:12" ht="25.5">
      <c r="A184" s="443">
        <v>176</v>
      </c>
      <c r="B184" s="447">
        <v>42642</v>
      </c>
      <c r="C184" s="445" t="s">
        <v>473</v>
      </c>
      <c r="D184" s="448">
        <v>1000</v>
      </c>
      <c r="E184" s="449" t="s">
        <v>1998</v>
      </c>
      <c r="F184" s="450" t="s">
        <v>1999</v>
      </c>
      <c r="G184" s="450" t="s">
        <v>2000</v>
      </c>
      <c r="H184" s="449" t="s">
        <v>477</v>
      </c>
      <c r="I184" s="446"/>
      <c r="J184" s="440"/>
      <c r="K184" s="441"/>
      <c r="L184" s="442"/>
    </row>
    <row r="185" spans="1:12" ht="25.5">
      <c r="A185" s="443">
        <v>177</v>
      </c>
      <c r="B185" s="447">
        <v>42643</v>
      </c>
      <c r="C185" s="445" t="s">
        <v>473</v>
      </c>
      <c r="D185" s="448">
        <v>15000</v>
      </c>
      <c r="E185" s="449" t="s">
        <v>2001</v>
      </c>
      <c r="F185" s="450" t="s">
        <v>2002</v>
      </c>
      <c r="G185" s="450" t="s">
        <v>2003</v>
      </c>
      <c r="H185" s="449" t="s">
        <v>477</v>
      </c>
      <c r="I185" s="446"/>
      <c r="J185" s="440"/>
      <c r="K185" s="441"/>
      <c r="L185" s="442"/>
    </row>
    <row r="186" spans="1:12" ht="25.5">
      <c r="A186" s="443">
        <v>178</v>
      </c>
      <c r="B186" s="447">
        <v>42643</v>
      </c>
      <c r="C186" s="445" t="s">
        <v>473</v>
      </c>
      <c r="D186" s="448">
        <v>15000</v>
      </c>
      <c r="E186" s="449" t="s">
        <v>2004</v>
      </c>
      <c r="F186" s="450" t="s">
        <v>2005</v>
      </c>
      <c r="G186" s="450" t="s">
        <v>2006</v>
      </c>
      <c r="H186" s="449" t="s">
        <v>477</v>
      </c>
      <c r="I186" s="446"/>
      <c r="J186" s="440"/>
      <c r="K186" s="441"/>
      <c r="L186" s="442"/>
    </row>
    <row r="187" spans="1:12" ht="25.5">
      <c r="A187" s="443">
        <v>179</v>
      </c>
      <c r="B187" s="447">
        <v>42643</v>
      </c>
      <c r="C187" s="445" t="s">
        <v>473</v>
      </c>
      <c r="D187" s="448">
        <v>5000</v>
      </c>
      <c r="E187" s="449" t="s">
        <v>2007</v>
      </c>
      <c r="F187" s="450" t="s">
        <v>485</v>
      </c>
      <c r="G187" s="450" t="s">
        <v>1700</v>
      </c>
      <c r="H187" s="449" t="s">
        <v>477</v>
      </c>
      <c r="I187" s="446"/>
      <c r="J187" s="440"/>
      <c r="K187" s="441"/>
      <c r="L187" s="442"/>
    </row>
    <row r="188" spans="1:12" ht="25.5">
      <c r="A188" s="443">
        <v>180</v>
      </c>
      <c r="B188" s="447">
        <v>42643</v>
      </c>
      <c r="C188" s="445" t="s">
        <v>473</v>
      </c>
      <c r="D188" s="448">
        <v>5000</v>
      </c>
      <c r="E188" s="449" t="s">
        <v>2007</v>
      </c>
      <c r="F188" s="450" t="s">
        <v>485</v>
      </c>
      <c r="G188" s="450" t="s">
        <v>1700</v>
      </c>
      <c r="H188" s="449" t="s">
        <v>477</v>
      </c>
      <c r="I188" s="446"/>
      <c r="J188" s="440"/>
      <c r="K188" s="441"/>
      <c r="L188" s="442"/>
    </row>
    <row r="189" spans="1:12" ht="25.5">
      <c r="A189" s="443">
        <v>181</v>
      </c>
      <c r="B189" s="447">
        <v>42643</v>
      </c>
      <c r="C189" s="445" t="s">
        <v>473</v>
      </c>
      <c r="D189" s="448">
        <v>5000</v>
      </c>
      <c r="E189" s="449" t="s">
        <v>2008</v>
      </c>
      <c r="F189" s="450" t="s">
        <v>2009</v>
      </c>
      <c r="G189" s="450" t="s">
        <v>2010</v>
      </c>
      <c r="H189" s="449" t="s">
        <v>477</v>
      </c>
      <c r="I189" s="446"/>
      <c r="J189" s="440"/>
      <c r="K189" s="441"/>
      <c r="L189" s="442"/>
    </row>
    <row r="190" spans="1:12" ht="25.5">
      <c r="A190" s="443">
        <v>182</v>
      </c>
      <c r="B190" s="447">
        <v>42643</v>
      </c>
      <c r="C190" s="445" t="s">
        <v>473</v>
      </c>
      <c r="D190" s="448">
        <v>2000</v>
      </c>
      <c r="E190" s="449" t="s">
        <v>2011</v>
      </c>
      <c r="F190" s="450" t="s">
        <v>2012</v>
      </c>
      <c r="G190" s="450" t="s">
        <v>2013</v>
      </c>
      <c r="H190" s="449" t="s">
        <v>477</v>
      </c>
      <c r="I190" s="446"/>
      <c r="J190" s="440"/>
      <c r="K190" s="441"/>
      <c r="L190" s="442"/>
    </row>
    <row r="191" spans="1:12" ht="25.5">
      <c r="A191" s="443">
        <v>183</v>
      </c>
      <c r="B191" s="447">
        <v>42643</v>
      </c>
      <c r="C191" s="445" t="s">
        <v>473</v>
      </c>
      <c r="D191" s="448">
        <v>13133</v>
      </c>
      <c r="E191" s="449" t="s">
        <v>2014</v>
      </c>
      <c r="F191" s="450" t="s">
        <v>2015</v>
      </c>
      <c r="G191" s="450" t="s">
        <v>2016</v>
      </c>
      <c r="H191" s="449" t="s">
        <v>477</v>
      </c>
      <c r="I191" s="446"/>
      <c r="J191" s="440"/>
      <c r="K191" s="441"/>
      <c r="L191" s="442"/>
    </row>
    <row r="192" spans="1:12" ht="25.5">
      <c r="A192" s="443">
        <v>184</v>
      </c>
      <c r="B192" s="447">
        <v>42643</v>
      </c>
      <c r="C192" s="445" t="s">
        <v>473</v>
      </c>
      <c r="D192" s="448">
        <v>500</v>
      </c>
      <c r="E192" s="449" t="s">
        <v>2017</v>
      </c>
      <c r="F192" s="450" t="s">
        <v>2018</v>
      </c>
      <c r="G192" s="450" t="s">
        <v>2019</v>
      </c>
      <c r="H192" s="449" t="s">
        <v>477</v>
      </c>
      <c r="I192" s="446"/>
      <c r="J192" s="440"/>
      <c r="K192" s="441"/>
      <c r="L192" s="442"/>
    </row>
    <row r="193" spans="1:12" ht="25.5">
      <c r="A193" s="443">
        <v>185</v>
      </c>
      <c r="B193" s="447">
        <v>42643</v>
      </c>
      <c r="C193" s="445" t="s">
        <v>473</v>
      </c>
      <c r="D193" s="448">
        <v>19867</v>
      </c>
      <c r="E193" s="449" t="s">
        <v>2020</v>
      </c>
      <c r="F193" s="450" t="s">
        <v>2021</v>
      </c>
      <c r="G193" s="450" t="s">
        <v>2022</v>
      </c>
      <c r="H193" s="449" t="s">
        <v>477</v>
      </c>
      <c r="I193" s="446"/>
      <c r="J193" s="440"/>
      <c r="K193" s="441"/>
      <c r="L193" s="442"/>
    </row>
    <row r="194" spans="1:12" ht="25.5">
      <c r="A194" s="443">
        <v>186</v>
      </c>
      <c r="B194" s="447">
        <v>42643</v>
      </c>
      <c r="C194" s="445" t="s">
        <v>473</v>
      </c>
      <c r="D194" s="448">
        <v>30000</v>
      </c>
      <c r="E194" s="449" t="s">
        <v>2023</v>
      </c>
      <c r="F194" s="450" t="s">
        <v>2024</v>
      </c>
      <c r="G194" s="450" t="s">
        <v>2025</v>
      </c>
      <c r="H194" s="449" t="s">
        <v>477</v>
      </c>
      <c r="I194" s="446"/>
      <c r="J194" s="440"/>
      <c r="K194" s="441"/>
      <c r="L194" s="442"/>
    </row>
    <row r="195" spans="1:12" ht="25.5">
      <c r="A195" s="443">
        <v>187</v>
      </c>
      <c r="B195" s="447">
        <v>42643</v>
      </c>
      <c r="C195" s="445" t="s">
        <v>473</v>
      </c>
      <c r="D195" s="448">
        <v>500</v>
      </c>
      <c r="E195" s="449" t="s">
        <v>2026</v>
      </c>
      <c r="F195" s="450" t="s">
        <v>2027</v>
      </c>
      <c r="G195" s="450" t="s">
        <v>2028</v>
      </c>
      <c r="H195" s="449" t="s">
        <v>1748</v>
      </c>
      <c r="I195" s="446"/>
      <c r="J195" s="440"/>
      <c r="K195" s="441"/>
      <c r="L195" s="442"/>
    </row>
    <row r="196" spans="1:12" ht="25.5">
      <c r="A196" s="443">
        <v>188</v>
      </c>
      <c r="B196" s="447">
        <v>42643</v>
      </c>
      <c r="C196" s="445" t="s">
        <v>473</v>
      </c>
      <c r="D196" s="448">
        <v>1986</v>
      </c>
      <c r="E196" s="449" t="s">
        <v>2029</v>
      </c>
      <c r="F196" s="450" t="s">
        <v>2030</v>
      </c>
      <c r="G196" s="450" t="s">
        <v>2031</v>
      </c>
      <c r="H196" s="449" t="s">
        <v>1734</v>
      </c>
      <c r="I196" s="446"/>
      <c r="J196" s="440"/>
      <c r="K196" s="441"/>
      <c r="L196" s="442"/>
    </row>
    <row r="197" spans="1:12" ht="25.5">
      <c r="A197" s="443">
        <v>189</v>
      </c>
      <c r="B197" s="447">
        <v>42643</v>
      </c>
      <c r="C197" s="445" t="s">
        <v>473</v>
      </c>
      <c r="D197" s="448">
        <v>9000</v>
      </c>
      <c r="E197" s="449" t="s">
        <v>2007</v>
      </c>
      <c r="F197" s="450" t="s">
        <v>485</v>
      </c>
      <c r="G197" s="450" t="s">
        <v>1700</v>
      </c>
      <c r="H197" s="449" t="s">
        <v>477</v>
      </c>
      <c r="I197" s="446"/>
      <c r="J197" s="440"/>
      <c r="K197" s="441"/>
      <c r="L197" s="442"/>
    </row>
    <row r="198" spans="1:12" ht="25.5">
      <c r="A198" s="443">
        <v>190</v>
      </c>
      <c r="B198" s="447">
        <v>42643</v>
      </c>
      <c r="C198" s="445" t="s">
        <v>473</v>
      </c>
      <c r="D198" s="448">
        <v>5000</v>
      </c>
      <c r="E198" s="449" t="s">
        <v>2032</v>
      </c>
      <c r="F198" s="450" t="s">
        <v>588</v>
      </c>
      <c r="G198" s="450" t="s">
        <v>2033</v>
      </c>
      <c r="H198" s="449" t="s">
        <v>477</v>
      </c>
      <c r="I198" s="446"/>
      <c r="J198" s="440"/>
      <c r="K198" s="441"/>
      <c r="L198" s="442"/>
    </row>
    <row r="199" spans="1:12" ht="25.5">
      <c r="A199" s="443">
        <v>191</v>
      </c>
      <c r="B199" s="447">
        <v>42643</v>
      </c>
      <c r="C199" s="445" t="s">
        <v>473</v>
      </c>
      <c r="D199" s="448">
        <v>30000</v>
      </c>
      <c r="E199" s="449" t="s">
        <v>2034</v>
      </c>
      <c r="F199" s="450" t="s">
        <v>2035</v>
      </c>
      <c r="G199" s="450" t="s">
        <v>2036</v>
      </c>
      <c r="H199" s="449" t="s">
        <v>477</v>
      </c>
      <c r="I199" s="446"/>
      <c r="J199" s="440"/>
      <c r="K199" s="441"/>
      <c r="L199" s="442"/>
    </row>
    <row r="200" spans="1:12" ht="25.5">
      <c r="A200" s="443">
        <v>192</v>
      </c>
      <c r="B200" s="447">
        <v>42643</v>
      </c>
      <c r="C200" s="445" t="s">
        <v>473</v>
      </c>
      <c r="D200" s="448">
        <v>10000</v>
      </c>
      <c r="E200" s="449" t="s">
        <v>2037</v>
      </c>
      <c r="F200" s="450" t="s">
        <v>2038</v>
      </c>
      <c r="G200" s="450" t="s">
        <v>2039</v>
      </c>
      <c r="H200" s="449" t="s">
        <v>477</v>
      </c>
      <c r="I200" s="446"/>
      <c r="J200" s="440"/>
      <c r="K200" s="441"/>
      <c r="L200" s="442"/>
    </row>
    <row r="201" spans="1:12" ht="25.5">
      <c r="A201" s="443">
        <v>193</v>
      </c>
      <c r="B201" s="447">
        <v>42643</v>
      </c>
      <c r="C201" s="445" t="s">
        <v>473</v>
      </c>
      <c r="D201" s="448">
        <v>2000</v>
      </c>
      <c r="E201" s="449" t="s">
        <v>2040</v>
      </c>
      <c r="F201" s="450" t="s">
        <v>2041</v>
      </c>
      <c r="G201" s="450" t="s">
        <v>2042</v>
      </c>
      <c r="H201" s="449" t="s">
        <v>477</v>
      </c>
      <c r="I201" s="446"/>
      <c r="J201" s="440"/>
      <c r="K201" s="441"/>
      <c r="L201" s="442"/>
    </row>
    <row r="202" spans="1:12" ht="25.5">
      <c r="A202" s="443">
        <v>194</v>
      </c>
      <c r="B202" s="447">
        <v>42643</v>
      </c>
      <c r="C202" s="445" t="s">
        <v>473</v>
      </c>
      <c r="D202" s="448">
        <v>5000</v>
      </c>
      <c r="E202" s="449" t="s">
        <v>2043</v>
      </c>
      <c r="F202" s="450" t="s">
        <v>2044</v>
      </c>
      <c r="G202" s="450" t="s">
        <v>2045</v>
      </c>
      <c r="H202" s="449" t="s">
        <v>477</v>
      </c>
      <c r="I202" s="446"/>
      <c r="J202" s="440"/>
      <c r="K202" s="441"/>
      <c r="L202" s="442"/>
    </row>
    <row r="203" spans="1:12" ht="25.5">
      <c r="A203" s="443">
        <v>195</v>
      </c>
      <c r="B203" s="447">
        <v>42643</v>
      </c>
      <c r="C203" s="445" t="s">
        <v>473</v>
      </c>
      <c r="D203" s="448">
        <v>5000</v>
      </c>
      <c r="E203" s="449" t="s">
        <v>2043</v>
      </c>
      <c r="F203" s="450" t="s">
        <v>2044</v>
      </c>
      <c r="G203" s="450" t="s">
        <v>2045</v>
      </c>
      <c r="H203" s="449" t="s">
        <v>477</v>
      </c>
      <c r="I203" s="446"/>
      <c r="J203" s="440"/>
      <c r="K203" s="441"/>
      <c r="L203" s="442"/>
    </row>
    <row r="204" spans="1:12" ht="25.5">
      <c r="A204" s="443">
        <v>196</v>
      </c>
      <c r="B204" s="447">
        <v>42643</v>
      </c>
      <c r="C204" s="445" t="s">
        <v>473</v>
      </c>
      <c r="D204" s="448">
        <v>5000</v>
      </c>
      <c r="E204" s="449" t="s">
        <v>2043</v>
      </c>
      <c r="F204" s="450" t="s">
        <v>2044</v>
      </c>
      <c r="G204" s="450" t="s">
        <v>2045</v>
      </c>
      <c r="H204" s="449" t="s">
        <v>477</v>
      </c>
      <c r="I204" s="446"/>
      <c r="J204" s="440"/>
      <c r="K204" s="441"/>
      <c r="L204" s="442"/>
    </row>
    <row r="205" spans="1:12" ht="25.5">
      <c r="A205" s="443">
        <v>197</v>
      </c>
      <c r="B205" s="447">
        <v>42643</v>
      </c>
      <c r="C205" s="445" t="s">
        <v>473</v>
      </c>
      <c r="D205" s="448">
        <v>5000</v>
      </c>
      <c r="E205" s="449" t="s">
        <v>2043</v>
      </c>
      <c r="F205" s="450" t="s">
        <v>2044</v>
      </c>
      <c r="G205" s="450" t="s">
        <v>2045</v>
      </c>
      <c r="H205" s="449" t="s">
        <v>477</v>
      </c>
      <c r="I205" s="446"/>
      <c r="J205" s="440"/>
      <c r="K205" s="441"/>
      <c r="L205" s="442"/>
    </row>
    <row r="206" spans="1:12" ht="25.5">
      <c r="A206" s="443">
        <v>198</v>
      </c>
      <c r="B206" s="447">
        <v>42643</v>
      </c>
      <c r="C206" s="445" t="s">
        <v>473</v>
      </c>
      <c r="D206" s="448">
        <v>2500</v>
      </c>
      <c r="E206" s="449" t="s">
        <v>2046</v>
      </c>
      <c r="F206" s="450" t="s">
        <v>2047</v>
      </c>
      <c r="G206" s="450" t="s">
        <v>2048</v>
      </c>
      <c r="H206" s="449" t="s">
        <v>477</v>
      </c>
      <c r="I206" s="446"/>
      <c r="J206" s="440"/>
      <c r="K206" s="441"/>
      <c r="L206" s="442"/>
    </row>
    <row r="207" spans="1:12" ht="25.5">
      <c r="A207" s="443">
        <v>199</v>
      </c>
      <c r="B207" s="447">
        <v>42643</v>
      </c>
      <c r="C207" s="445" t="s">
        <v>473</v>
      </c>
      <c r="D207" s="448">
        <v>2500</v>
      </c>
      <c r="E207" s="449" t="s">
        <v>2049</v>
      </c>
      <c r="F207" s="450" t="s">
        <v>2050</v>
      </c>
      <c r="G207" s="450" t="s">
        <v>2051</v>
      </c>
      <c r="H207" s="449" t="s">
        <v>477</v>
      </c>
      <c r="I207" s="446"/>
      <c r="J207" s="440"/>
      <c r="K207" s="441"/>
      <c r="L207" s="442"/>
    </row>
    <row r="208" spans="1:12" ht="26.25" thickBot="1">
      <c r="A208" s="443">
        <v>200</v>
      </c>
      <c r="B208" s="447">
        <v>42643</v>
      </c>
      <c r="C208" s="445" t="s">
        <v>473</v>
      </c>
      <c r="D208" s="448">
        <v>5000</v>
      </c>
      <c r="E208" s="449" t="s">
        <v>2037</v>
      </c>
      <c r="F208" s="450" t="s">
        <v>2038</v>
      </c>
      <c r="G208" s="450" t="s">
        <v>2039</v>
      </c>
      <c r="H208" s="449" t="s">
        <v>477</v>
      </c>
      <c r="I208" s="584"/>
      <c r="J208" s="280"/>
      <c r="K208" s="279"/>
      <c r="L208" s="278"/>
    </row>
    <row r="209" spans="1:12" ht="25.5">
      <c r="A209" s="443">
        <v>201</v>
      </c>
      <c r="B209" s="447">
        <v>42643</v>
      </c>
      <c r="C209" s="445" t="s">
        <v>473</v>
      </c>
      <c r="D209" s="448">
        <v>60000</v>
      </c>
      <c r="E209" s="449" t="s">
        <v>2052</v>
      </c>
      <c r="F209" s="450" t="s">
        <v>2053</v>
      </c>
      <c r="G209" s="450" t="s">
        <v>2054</v>
      </c>
      <c r="H209" s="449" t="s">
        <v>477</v>
      </c>
      <c r="I209" s="446"/>
      <c r="J209" s="440"/>
      <c r="K209" s="441"/>
      <c r="L209" s="442"/>
    </row>
    <row r="210" spans="1:12" ht="26.25" thickBot="1">
      <c r="A210" s="443">
        <v>202</v>
      </c>
      <c r="B210" s="447">
        <v>42644</v>
      </c>
      <c r="C210" s="445" t="s">
        <v>473</v>
      </c>
      <c r="D210" s="448">
        <v>3650</v>
      </c>
      <c r="E210" s="449" t="s">
        <v>2055</v>
      </c>
      <c r="F210" s="450" t="s">
        <v>2056</v>
      </c>
      <c r="G210" s="450" t="s">
        <v>2057</v>
      </c>
      <c r="H210" s="449" t="s">
        <v>477</v>
      </c>
      <c r="I210" s="584"/>
      <c r="J210" s="280"/>
      <c r="K210" s="279"/>
      <c r="L210" s="278"/>
    </row>
    <row r="211" spans="1:12" ht="25.5">
      <c r="A211" s="443">
        <v>203</v>
      </c>
      <c r="B211" s="447">
        <v>42644</v>
      </c>
      <c r="C211" s="445" t="s">
        <v>473</v>
      </c>
      <c r="D211" s="448">
        <v>280</v>
      </c>
      <c r="E211" s="449" t="s">
        <v>2058</v>
      </c>
      <c r="F211" s="450" t="s">
        <v>2059</v>
      </c>
      <c r="G211" s="450" t="s">
        <v>2060</v>
      </c>
      <c r="H211" s="449" t="s">
        <v>477</v>
      </c>
      <c r="I211" s="446"/>
      <c r="J211" s="440"/>
      <c r="K211" s="441"/>
      <c r="L211" s="442"/>
    </row>
    <row r="212" spans="1:12" ht="25.5">
      <c r="A212" s="443">
        <v>204</v>
      </c>
      <c r="B212" s="447">
        <v>42644</v>
      </c>
      <c r="C212" s="445" t="s">
        <v>473</v>
      </c>
      <c r="D212" s="448">
        <v>5000</v>
      </c>
      <c r="E212" s="449" t="s">
        <v>2061</v>
      </c>
      <c r="F212" s="450" t="s">
        <v>2062</v>
      </c>
      <c r="G212" s="450" t="s">
        <v>2063</v>
      </c>
      <c r="H212" s="449" t="s">
        <v>477</v>
      </c>
      <c r="I212" s="446"/>
      <c r="J212" s="440"/>
      <c r="K212" s="441"/>
      <c r="L212" s="442"/>
    </row>
    <row r="213" spans="1:12" ht="25.5">
      <c r="A213" s="443">
        <v>205</v>
      </c>
      <c r="B213" s="447">
        <v>42644</v>
      </c>
      <c r="C213" s="445" t="s">
        <v>473</v>
      </c>
      <c r="D213" s="448">
        <v>1455</v>
      </c>
      <c r="E213" s="449" t="s">
        <v>2064</v>
      </c>
      <c r="F213" s="450" t="s">
        <v>2065</v>
      </c>
      <c r="G213" s="450" t="s">
        <v>2066</v>
      </c>
      <c r="H213" s="449" t="s">
        <v>477</v>
      </c>
      <c r="I213" s="446"/>
      <c r="J213" s="440"/>
      <c r="K213" s="441"/>
      <c r="L213" s="442"/>
    </row>
    <row r="214" spans="1:12" ht="25.5">
      <c r="A214" s="443">
        <v>206</v>
      </c>
      <c r="B214" s="447">
        <v>42644</v>
      </c>
      <c r="C214" s="445" t="s">
        <v>473</v>
      </c>
      <c r="D214" s="448">
        <v>1500</v>
      </c>
      <c r="E214" s="449" t="s">
        <v>2067</v>
      </c>
      <c r="F214" s="450" t="s">
        <v>2068</v>
      </c>
      <c r="G214" s="450" t="s">
        <v>2069</v>
      </c>
      <c r="H214" s="449" t="s">
        <v>477</v>
      </c>
      <c r="I214" s="446"/>
      <c r="J214" s="440"/>
      <c r="K214" s="441"/>
      <c r="L214" s="442"/>
    </row>
    <row r="215" spans="1:12" ht="25.5">
      <c r="A215" s="443">
        <v>207</v>
      </c>
      <c r="B215" s="447">
        <v>42644</v>
      </c>
      <c r="C215" s="445" t="s">
        <v>473</v>
      </c>
      <c r="D215" s="448">
        <v>140</v>
      </c>
      <c r="E215" s="449" t="s">
        <v>2067</v>
      </c>
      <c r="F215" s="450" t="s">
        <v>2068</v>
      </c>
      <c r="G215" s="450" t="s">
        <v>2069</v>
      </c>
      <c r="H215" s="449" t="s">
        <v>477</v>
      </c>
      <c r="I215" s="446"/>
      <c r="J215" s="440"/>
      <c r="K215" s="441"/>
      <c r="L215" s="442"/>
    </row>
    <row r="216" spans="1:12" ht="25.5">
      <c r="A216" s="443">
        <v>208</v>
      </c>
      <c r="B216" s="447">
        <v>42646</v>
      </c>
      <c r="C216" s="445" t="s">
        <v>473</v>
      </c>
      <c r="D216" s="448">
        <v>4000</v>
      </c>
      <c r="E216" s="449" t="s">
        <v>2070</v>
      </c>
      <c r="F216" s="450" t="s">
        <v>2071</v>
      </c>
      <c r="G216" s="450" t="s">
        <v>2072</v>
      </c>
      <c r="H216" s="449" t="s">
        <v>477</v>
      </c>
      <c r="I216" s="446"/>
      <c r="J216" s="440"/>
      <c r="K216" s="441"/>
      <c r="L216" s="442"/>
    </row>
    <row r="217" spans="1:12" ht="25.5">
      <c r="A217" s="443">
        <v>209</v>
      </c>
      <c r="B217" s="447">
        <v>42646</v>
      </c>
      <c r="C217" s="445" t="s">
        <v>473</v>
      </c>
      <c r="D217" s="448">
        <v>30000</v>
      </c>
      <c r="E217" s="449" t="s">
        <v>2073</v>
      </c>
      <c r="F217" s="450" t="s">
        <v>2074</v>
      </c>
      <c r="G217" s="450" t="s">
        <v>2075</v>
      </c>
      <c r="H217" s="449" t="s">
        <v>477</v>
      </c>
      <c r="I217" s="446"/>
      <c r="J217" s="440"/>
      <c r="K217" s="441"/>
      <c r="L217" s="442"/>
    </row>
    <row r="218" spans="1:12" ht="25.5">
      <c r="A218" s="443">
        <v>210</v>
      </c>
      <c r="B218" s="447">
        <v>42646</v>
      </c>
      <c r="C218" s="445" t="s">
        <v>473</v>
      </c>
      <c r="D218" s="448">
        <v>30000</v>
      </c>
      <c r="E218" s="449" t="s">
        <v>2076</v>
      </c>
      <c r="F218" s="450" t="s">
        <v>2077</v>
      </c>
      <c r="G218" s="450" t="s">
        <v>2078</v>
      </c>
      <c r="H218" s="449" t="s">
        <v>477</v>
      </c>
      <c r="I218" s="446"/>
      <c r="J218" s="440"/>
      <c r="K218" s="441"/>
      <c r="L218" s="442"/>
    </row>
    <row r="219" spans="1:12" ht="25.5">
      <c r="A219" s="443">
        <v>211</v>
      </c>
      <c r="B219" s="447">
        <v>42646</v>
      </c>
      <c r="C219" s="445" t="s">
        <v>473</v>
      </c>
      <c r="D219" s="448">
        <v>40000</v>
      </c>
      <c r="E219" s="449" t="s">
        <v>2079</v>
      </c>
      <c r="F219" s="450" t="s">
        <v>2080</v>
      </c>
      <c r="G219" s="450" t="s">
        <v>2081</v>
      </c>
      <c r="H219" s="449" t="s">
        <v>477</v>
      </c>
      <c r="I219" s="446"/>
      <c r="J219" s="440"/>
      <c r="K219" s="441"/>
      <c r="L219" s="442"/>
    </row>
    <row r="220" spans="1:12" ht="25.5">
      <c r="A220" s="443">
        <v>212</v>
      </c>
      <c r="B220" s="447">
        <v>42646</v>
      </c>
      <c r="C220" s="445" t="s">
        <v>473</v>
      </c>
      <c r="D220" s="448">
        <v>3500</v>
      </c>
      <c r="E220" s="449" t="s">
        <v>2082</v>
      </c>
      <c r="F220" s="450" t="s">
        <v>2083</v>
      </c>
      <c r="G220" s="450" t="s">
        <v>2084</v>
      </c>
      <c r="H220" s="449" t="s">
        <v>1734</v>
      </c>
      <c r="I220" s="446"/>
      <c r="J220" s="440"/>
      <c r="K220" s="441"/>
      <c r="L220" s="442"/>
    </row>
    <row r="221" spans="1:12" ht="25.5">
      <c r="A221" s="443">
        <v>213</v>
      </c>
      <c r="B221" s="447">
        <v>42646</v>
      </c>
      <c r="C221" s="445" t="s">
        <v>473</v>
      </c>
      <c r="D221" s="448">
        <v>1000</v>
      </c>
      <c r="E221" s="449" t="s">
        <v>2085</v>
      </c>
      <c r="F221" s="450" t="s">
        <v>2086</v>
      </c>
      <c r="G221" s="450" t="s">
        <v>2087</v>
      </c>
      <c r="H221" s="449" t="s">
        <v>1734</v>
      </c>
      <c r="I221" s="446"/>
      <c r="J221" s="440"/>
      <c r="K221" s="441"/>
      <c r="L221" s="442"/>
    </row>
    <row r="222" spans="1:12" ht="25.5">
      <c r="A222" s="443">
        <v>214</v>
      </c>
      <c r="B222" s="447">
        <v>42646</v>
      </c>
      <c r="C222" s="445" t="s">
        <v>473</v>
      </c>
      <c r="D222" s="448">
        <v>10000</v>
      </c>
      <c r="E222" s="449" t="s">
        <v>2088</v>
      </c>
      <c r="F222" s="450" t="s">
        <v>2089</v>
      </c>
      <c r="G222" s="450" t="s">
        <v>2090</v>
      </c>
      <c r="H222" s="449" t="s">
        <v>477</v>
      </c>
      <c r="I222" s="446"/>
      <c r="J222" s="440"/>
      <c r="K222" s="441"/>
      <c r="L222" s="442"/>
    </row>
    <row r="223" spans="1:12" ht="26.25" thickBot="1">
      <c r="A223" s="443">
        <v>215</v>
      </c>
      <c r="B223" s="447">
        <v>42646</v>
      </c>
      <c r="C223" s="445" t="s">
        <v>473</v>
      </c>
      <c r="D223" s="448">
        <v>10000</v>
      </c>
      <c r="E223" s="449" t="s">
        <v>2091</v>
      </c>
      <c r="F223" s="450" t="s">
        <v>2092</v>
      </c>
      <c r="G223" s="450" t="s">
        <v>2093</v>
      </c>
      <c r="H223" s="449" t="s">
        <v>477</v>
      </c>
      <c r="I223" s="584"/>
      <c r="J223" s="280"/>
      <c r="K223" s="279"/>
      <c r="L223" s="278"/>
    </row>
    <row r="224" spans="1:12" ht="25.5">
      <c r="A224" s="443">
        <v>216</v>
      </c>
      <c r="B224" s="447">
        <v>42646</v>
      </c>
      <c r="C224" s="445" t="s">
        <v>473</v>
      </c>
      <c r="D224" s="448">
        <v>10000</v>
      </c>
      <c r="E224" s="449" t="s">
        <v>2094</v>
      </c>
      <c r="F224" s="450" t="s">
        <v>2095</v>
      </c>
      <c r="G224" s="450" t="s">
        <v>2096</v>
      </c>
      <c r="H224" s="449" t="s">
        <v>477</v>
      </c>
      <c r="I224" s="446"/>
      <c r="J224" s="440"/>
      <c r="K224" s="441"/>
      <c r="L224" s="442"/>
    </row>
    <row r="225" spans="1:12" ht="26.25" thickBot="1">
      <c r="A225" s="443">
        <v>217</v>
      </c>
      <c r="B225" s="447">
        <v>42646</v>
      </c>
      <c r="C225" s="445" t="s">
        <v>473</v>
      </c>
      <c r="D225" s="448">
        <v>6000</v>
      </c>
      <c r="E225" s="449" t="s">
        <v>2097</v>
      </c>
      <c r="F225" s="450" t="s">
        <v>2098</v>
      </c>
      <c r="G225" s="450" t="s">
        <v>2099</v>
      </c>
      <c r="H225" s="449" t="s">
        <v>477</v>
      </c>
      <c r="I225" s="584"/>
      <c r="J225" s="280"/>
      <c r="K225" s="279"/>
      <c r="L225" s="278"/>
    </row>
    <row r="226" spans="1:12" ht="25.5">
      <c r="A226" s="443">
        <v>218</v>
      </c>
      <c r="B226" s="447">
        <v>42646</v>
      </c>
      <c r="C226" s="445" t="s">
        <v>473</v>
      </c>
      <c r="D226" s="448">
        <v>5000</v>
      </c>
      <c r="E226" s="449" t="s">
        <v>2100</v>
      </c>
      <c r="F226" s="450" t="s">
        <v>2101</v>
      </c>
      <c r="G226" s="450" t="s">
        <v>2102</v>
      </c>
      <c r="H226" s="449" t="s">
        <v>477</v>
      </c>
      <c r="I226" s="446"/>
      <c r="J226" s="440"/>
      <c r="K226" s="441"/>
      <c r="L226" s="442"/>
    </row>
    <row r="227" spans="1:12" ht="25.5">
      <c r="A227" s="443">
        <v>219</v>
      </c>
      <c r="B227" s="447">
        <v>42646</v>
      </c>
      <c r="C227" s="445" t="s">
        <v>473</v>
      </c>
      <c r="D227" s="448">
        <v>2500</v>
      </c>
      <c r="E227" s="449" t="s">
        <v>2103</v>
      </c>
      <c r="F227" s="450" t="s">
        <v>2104</v>
      </c>
      <c r="G227" s="450" t="s">
        <v>2105</v>
      </c>
      <c r="H227" s="449" t="s">
        <v>1808</v>
      </c>
      <c r="I227" s="446"/>
      <c r="J227" s="440"/>
      <c r="K227" s="441"/>
      <c r="L227" s="442"/>
    </row>
    <row r="228" spans="1:12" ht="25.5">
      <c r="A228" s="443">
        <v>220</v>
      </c>
      <c r="B228" s="447">
        <v>42646</v>
      </c>
      <c r="C228" s="445" t="s">
        <v>473</v>
      </c>
      <c r="D228" s="448">
        <v>17000</v>
      </c>
      <c r="E228" s="449" t="s">
        <v>2106</v>
      </c>
      <c r="F228" s="450" t="s">
        <v>2107</v>
      </c>
      <c r="G228" s="450" t="s">
        <v>2108</v>
      </c>
      <c r="H228" s="449" t="s">
        <v>477</v>
      </c>
      <c r="I228" s="446"/>
      <c r="J228" s="440"/>
      <c r="K228" s="441"/>
      <c r="L228" s="442"/>
    </row>
    <row r="229" spans="1:12" ht="25.5">
      <c r="A229" s="443">
        <v>221</v>
      </c>
      <c r="B229" s="447">
        <v>42646</v>
      </c>
      <c r="C229" s="445" t="s">
        <v>473</v>
      </c>
      <c r="D229" s="448">
        <v>60000</v>
      </c>
      <c r="E229" s="449" t="s">
        <v>2109</v>
      </c>
      <c r="F229" s="450" t="s">
        <v>2110</v>
      </c>
      <c r="G229" s="450" t="s">
        <v>2111</v>
      </c>
      <c r="H229" s="449" t="s">
        <v>477</v>
      </c>
      <c r="I229" s="446"/>
      <c r="J229" s="440"/>
      <c r="K229" s="441"/>
      <c r="L229" s="442"/>
    </row>
    <row r="230" spans="1:12" ht="25.5">
      <c r="A230" s="443">
        <v>222</v>
      </c>
      <c r="B230" s="447">
        <v>42647</v>
      </c>
      <c r="C230" s="445" t="s">
        <v>473</v>
      </c>
      <c r="D230" s="448">
        <v>1100</v>
      </c>
      <c r="E230" s="449" t="s">
        <v>2112</v>
      </c>
      <c r="F230" s="450" t="s">
        <v>2113</v>
      </c>
      <c r="G230" s="450" t="s">
        <v>2114</v>
      </c>
      <c r="H230" s="449" t="s">
        <v>477</v>
      </c>
      <c r="I230" s="446"/>
      <c r="J230" s="440"/>
      <c r="K230" s="441"/>
      <c r="L230" s="442"/>
    </row>
    <row r="231" spans="1:12" ht="25.5">
      <c r="A231" s="443">
        <v>223</v>
      </c>
      <c r="B231" s="447">
        <v>42647</v>
      </c>
      <c r="C231" s="445" t="s">
        <v>473</v>
      </c>
      <c r="D231" s="448">
        <v>1200</v>
      </c>
      <c r="E231" s="449" t="s">
        <v>2115</v>
      </c>
      <c r="F231" s="450" t="s">
        <v>2116</v>
      </c>
      <c r="G231" s="450" t="s">
        <v>2117</v>
      </c>
      <c r="H231" s="449" t="s">
        <v>477</v>
      </c>
      <c r="I231" s="446"/>
      <c r="J231" s="440"/>
      <c r="K231" s="441"/>
      <c r="L231" s="442"/>
    </row>
    <row r="232" spans="1:12" ht="25.5">
      <c r="A232" s="443">
        <v>224</v>
      </c>
      <c r="B232" s="447">
        <v>42647</v>
      </c>
      <c r="C232" s="445" t="s">
        <v>473</v>
      </c>
      <c r="D232" s="448">
        <v>2000</v>
      </c>
      <c r="E232" s="449" t="s">
        <v>2118</v>
      </c>
      <c r="F232" s="450" t="s">
        <v>495</v>
      </c>
      <c r="G232" s="450" t="s">
        <v>1652</v>
      </c>
      <c r="H232" s="449" t="s">
        <v>477</v>
      </c>
      <c r="I232" s="446"/>
      <c r="J232" s="440"/>
      <c r="K232" s="441"/>
      <c r="L232" s="442"/>
    </row>
    <row r="233" spans="1:12" ht="25.5">
      <c r="A233" s="443">
        <v>225</v>
      </c>
      <c r="B233" s="447">
        <v>42647</v>
      </c>
      <c r="C233" s="445" t="s">
        <v>473</v>
      </c>
      <c r="D233" s="448">
        <v>2700</v>
      </c>
      <c r="E233" s="449" t="s">
        <v>2119</v>
      </c>
      <c r="F233" s="450" t="s">
        <v>1750</v>
      </c>
      <c r="G233" s="450" t="s">
        <v>1751</v>
      </c>
      <c r="H233" s="449" t="s">
        <v>477</v>
      </c>
      <c r="I233" s="446"/>
      <c r="J233" s="440"/>
      <c r="K233" s="441"/>
      <c r="L233" s="442"/>
    </row>
    <row r="234" spans="1:12" ht="26.25" thickBot="1">
      <c r="A234" s="443">
        <v>226</v>
      </c>
      <c r="B234" s="447">
        <v>42647</v>
      </c>
      <c r="C234" s="445" t="s">
        <v>473</v>
      </c>
      <c r="D234" s="448">
        <v>1000</v>
      </c>
      <c r="E234" s="449" t="s">
        <v>2120</v>
      </c>
      <c r="F234" s="450" t="s">
        <v>2121</v>
      </c>
      <c r="G234" s="450" t="s">
        <v>2122</v>
      </c>
      <c r="H234" s="449" t="s">
        <v>477</v>
      </c>
      <c r="I234" s="584"/>
      <c r="J234" s="280"/>
      <c r="K234" s="279"/>
      <c r="L234" s="278"/>
    </row>
    <row r="235" spans="1:12" ht="25.5">
      <c r="A235" s="443">
        <v>227</v>
      </c>
      <c r="B235" s="447">
        <v>42647</v>
      </c>
      <c r="C235" s="445" t="s">
        <v>473</v>
      </c>
      <c r="D235" s="448">
        <v>13400</v>
      </c>
      <c r="E235" s="449" t="s">
        <v>2123</v>
      </c>
      <c r="F235" s="450" t="s">
        <v>850</v>
      </c>
      <c r="G235" s="450" t="s">
        <v>869</v>
      </c>
      <c r="H235" s="449" t="s">
        <v>477</v>
      </c>
      <c r="I235" s="446"/>
      <c r="J235" s="440"/>
      <c r="K235" s="441"/>
      <c r="L235" s="442"/>
    </row>
    <row r="236" spans="1:12" ht="25.5">
      <c r="A236" s="443">
        <v>228</v>
      </c>
      <c r="B236" s="447">
        <v>42648</v>
      </c>
      <c r="C236" s="445" t="s">
        <v>473</v>
      </c>
      <c r="D236" s="448">
        <v>850</v>
      </c>
      <c r="E236" s="449" t="s">
        <v>2124</v>
      </c>
      <c r="F236" s="450" t="s">
        <v>1705</v>
      </c>
      <c r="G236" s="450" t="s">
        <v>1706</v>
      </c>
      <c r="H236" s="449" t="s">
        <v>477</v>
      </c>
      <c r="I236" s="446"/>
      <c r="J236" s="440"/>
      <c r="K236" s="441"/>
      <c r="L236" s="442"/>
    </row>
    <row r="237" spans="1:12" ht="39" customHeight="1" thickBot="1">
      <c r="A237" s="443">
        <v>229</v>
      </c>
      <c r="B237" s="447">
        <v>42650</v>
      </c>
      <c r="C237" s="445" t="s">
        <v>473</v>
      </c>
      <c r="D237" s="448">
        <v>1500</v>
      </c>
      <c r="E237" s="449" t="s">
        <v>2125</v>
      </c>
      <c r="F237" s="450" t="s">
        <v>2126</v>
      </c>
      <c r="G237" s="450" t="s">
        <v>2127</v>
      </c>
      <c r="H237" s="449" t="s">
        <v>477</v>
      </c>
      <c r="I237" s="584"/>
      <c r="J237" s="280"/>
      <c r="K237" s="279"/>
      <c r="L237" s="278"/>
    </row>
    <row r="238" spans="1:12" ht="26.25" thickBot="1">
      <c r="A238" s="443">
        <v>230</v>
      </c>
      <c r="B238" s="447">
        <v>42641</v>
      </c>
      <c r="C238" s="445" t="s">
        <v>478</v>
      </c>
      <c r="D238" s="448">
        <v>1586.4</v>
      </c>
      <c r="E238" s="449" t="s">
        <v>1842</v>
      </c>
      <c r="F238" s="585" t="s">
        <v>1843</v>
      </c>
      <c r="G238" s="450"/>
      <c r="H238" s="449"/>
      <c r="I238" s="584" t="s">
        <v>1844</v>
      </c>
      <c r="J238" s="280"/>
      <c r="K238" s="279"/>
      <c r="L238" s="278"/>
    </row>
    <row r="239" spans="1:12" ht="26.25" thickBot="1">
      <c r="A239" s="286">
        <v>231</v>
      </c>
      <c r="B239" s="285">
        <v>42655</v>
      </c>
      <c r="C239" s="445" t="s">
        <v>473</v>
      </c>
      <c r="D239" s="284">
        <v>6300</v>
      </c>
      <c r="E239" s="283" t="s">
        <v>2128</v>
      </c>
      <c r="F239" s="282" t="s">
        <v>2129</v>
      </c>
      <c r="G239" s="282" t="s">
        <v>2130</v>
      </c>
      <c r="H239" s="282" t="s">
        <v>2131</v>
      </c>
      <c r="I239" s="281"/>
      <c r="J239" s="280"/>
      <c r="K239" s="279"/>
      <c r="L239" s="278"/>
    </row>
    <row r="240" spans="1:12">
      <c r="A240" s="268"/>
      <c r="B240" s="269"/>
      <c r="C240" s="268"/>
      <c r="D240" s="269"/>
      <c r="E240" s="268"/>
      <c r="F240" s="269"/>
      <c r="G240" s="268"/>
      <c r="H240" s="269"/>
      <c r="I240" s="268"/>
      <c r="J240" s="269"/>
      <c r="K240" s="268"/>
      <c r="L240" s="269"/>
    </row>
    <row r="241" spans="1:12">
      <c r="A241" s="268"/>
      <c r="B241" s="275"/>
      <c r="C241" s="268"/>
      <c r="D241" s="275"/>
      <c r="E241" s="268"/>
      <c r="F241" s="275"/>
      <c r="G241" s="268"/>
      <c r="H241" s="275"/>
      <c r="I241" s="268"/>
      <c r="J241" s="275"/>
      <c r="K241" s="268"/>
      <c r="L241" s="275"/>
    </row>
    <row r="242" spans="1:12" s="276" customFormat="1">
      <c r="A242" s="880" t="s">
        <v>404</v>
      </c>
      <c r="B242" s="880"/>
      <c r="C242" s="880"/>
      <c r="D242" s="880"/>
      <c r="E242" s="880"/>
      <c r="F242" s="880"/>
      <c r="G242" s="880"/>
      <c r="H242" s="880"/>
      <c r="I242" s="880"/>
      <c r="J242" s="880"/>
      <c r="K242" s="880"/>
      <c r="L242" s="880"/>
    </row>
    <row r="243" spans="1:12" s="277" customFormat="1" ht="12.75">
      <c r="A243" s="880" t="s">
        <v>430</v>
      </c>
      <c r="B243" s="880"/>
      <c r="C243" s="880"/>
      <c r="D243" s="880"/>
      <c r="E243" s="880"/>
      <c r="F243" s="880"/>
      <c r="G243" s="880"/>
      <c r="H243" s="880"/>
      <c r="I243" s="880"/>
      <c r="J243" s="880"/>
      <c r="K243" s="880"/>
      <c r="L243" s="880"/>
    </row>
    <row r="244" spans="1:12" s="277" customFormat="1" ht="12.75">
      <c r="A244" s="880"/>
      <c r="B244" s="880"/>
      <c r="C244" s="880"/>
      <c r="D244" s="880"/>
      <c r="E244" s="880"/>
      <c r="F244" s="880"/>
      <c r="G244" s="880"/>
      <c r="H244" s="880"/>
      <c r="I244" s="880"/>
      <c r="J244" s="880"/>
      <c r="K244" s="880"/>
      <c r="L244" s="880"/>
    </row>
    <row r="245" spans="1:12" s="276" customFormat="1">
      <c r="A245" s="880" t="s">
        <v>429</v>
      </c>
      <c r="B245" s="880"/>
      <c r="C245" s="880"/>
      <c r="D245" s="880"/>
      <c r="E245" s="880"/>
      <c r="F245" s="880"/>
      <c r="G245" s="880"/>
      <c r="H245" s="880"/>
      <c r="I245" s="880"/>
      <c r="J245" s="880"/>
      <c r="K245" s="880"/>
      <c r="L245" s="880"/>
    </row>
    <row r="246" spans="1:12" s="276" customFormat="1">
      <c r="A246" s="880"/>
      <c r="B246" s="880"/>
      <c r="C246" s="880"/>
      <c r="D246" s="880"/>
      <c r="E246" s="880"/>
      <c r="F246" s="880"/>
      <c r="G246" s="880"/>
      <c r="H246" s="880"/>
      <c r="I246" s="880"/>
      <c r="J246" s="880"/>
      <c r="K246" s="880"/>
      <c r="L246" s="880"/>
    </row>
    <row r="247" spans="1:12" s="276" customFormat="1">
      <c r="A247" s="880" t="s">
        <v>428</v>
      </c>
      <c r="B247" s="880"/>
      <c r="C247" s="880"/>
      <c r="D247" s="880"/>
      <c r="E247" s="880"/>
      <c r="F247" s="880"/>
      <c r="G247" s="880"/>
      <c r="H247" s="880"/>
      <c r="I247" s="880"/>
      <c r="J247" s="880"/>
      <c r="K247" s="880"/>
      <c r="L247" s="880"/>
    </row>
    <row r="248" spans="1:12" s="276" customFormat="1">
      <c r="A248" s="268"/>
      <c r="B248" s="269"/>
      <c r="C248" s="268"/>
      <c r="D248" s="269"/>
      <c r="E248" s="268"/>
      <c r="F248" s="269"/>
      <c r="G248" s="268"/>
      <c r="H248" s="269"/>
      <c r="I248" s="268"/>
      <c r="J248" s="269"/>
      <c r="K248" s="268"/>
      <c r="L248" s="269"/>
    </row>
    <row r="249" spans="1:12" s="276" customFormat="1">
      <c r="A249" s="268"/>
      <c r="B249" s="275"/>
      <c r="C249" s="268"/>
      <c r="D249" s="275"/>
      <c r="E249" s="268"/>
      <c r="F249" s="275"/>
      <c r="G249" s="268"/>
      <c r="H249" s="275"/>
      <c r="I249" s="268"/>
      <c r="J249" s="275"/>
      <c r="K249" s="268"/>
      <c r="L249" s="275"/>
    </row>
    <row r="250" spans="1:12" s="276" customFormat="1">
      <c r="A250" s="268"/>
      <c r="B250" s="269"/>
      <c r="C250" s="268"/>
      <c r="D250" s="269"/>
      <c r="E250" s="268"/>
      <c r="F250" s="269"/>
      <c r="G250" s="268"/>
      <c r="H250" s="269"/>
      <c r="I250" s="268"/>
      <c r="J250" s="269"/>
      <c r="K250" s="268"/>
      <c r="L250" s="269"/>
    </row>
    <row r="251" spans="1:12">
      <c r="A251" s="268"/>
      <c r="B251" s="275"/>
      <c r="C251" s="268"/>
      <c r="D251" s="275"/>
      <c r="E251" s="268"/>
      <c r="F251" s="275"/>
      <c r="G251" s="268"/>
      <c r="H251" s="275"/>
      <c r="I251" s="268"/>
      <c r="J251" s="275"/>
      <c r="K251" s="268"/>
      <c r="L251" s="275"/>
    </row>
    <row r="252" spans="1:12" s="270" customFormat="1">
      <c r="A252" s="886" t="s">
        <v>96</v>
      </c>
      <c r="B252" s="886"/>
      <c r="C252" s="269"/>
      <c r="D252" s="268"/>
      <c r="E252" s="269"/>
      <c r="F252" s="269"/>
      <c r="G252" s="268"/>
      <c r="H252" s="269"/>
      <c r="I252" s="269"/>
      <c r="J252" s="268"/>
      <c r="K252" s="269"/>
      <c r="L252" s="268"/>
    </row>
    <row r="253" spans="1:12" s="270" customFormat="1">
      <c r="A253" s="269"/>
      <c r="B253" s="268"/>
      <c r="C253" s="273"/>
      <c r="D253" s="274"/>
      <c r="E253" s="273"/>
      <c r="F253" s="269"/>
      <c r="G253" s="268"/>
      <c r="H253" s="272"/>
      <c r="I253" s="269"/>
      <c r="J253" s="268"/>
      <c r="K253" s="269"/>
      <c r="L253" s="268"/>
    </row>
    <row r="254" spans="1:12" s="270" customFormat="1" ht="15" customHeight="1">
      <c r="A254" s="269"/>
      <c r="B254" s="268"/>
      <c r="C254" s="879" t="s">
        <v>256</v>
      </c>
      <c r="D254" s="879"/>
      <c r="E254" s="879"/>
      <c r="F254" s="269"/>
      <c r="G254" s="268"/>
      <c r="H254" s="884" t="s">
        <v>427</v>
      </c>
      <c r="I254" s="271"/>
      <c r="J254" s="268"/>
      <c r="K254" s="269"/>
      <c r="L254" s="268"/>
    </row>
    <row r="255" spans="1:12" s="270" customFormat="1">
      <c r="A255" s="269"/>
      <c r="B255" s="268"/>
      <c r="C255" s="269"/>
      <c r="D255" s="268"/>
      <c r="E255" s="269"/>
      <c r="F255" s="269"/>
      <c r="G255" s="268"/>
      <c r="H255" s="885"/>
      <c r="I255" s="271"/>
      <c r="J255" s="268"/>
      <c r="K255" s="269"/>
      <c r="L255" s="268"/>
    </row>
    <row r="256" spans="1:12" s="267" customFormat="1">
      <c r="A256" s="269"/>
      <c r="B256" s="268"/>
      <c r="C256" s="879" t="s">
        <v>127</v>
      </c>
      <c r="D256" s="879"/>
      <c r="E256" s="879"/>
      <c r="F256" s="269"/>
      <c r="G256" s="268"/>
      <c r="H256" s="269"/>
      <c r="I256" s="269"/>
      <c r="J256" s="268"/>
      <c r="K256" s="269"/>
      <c r="L256" s="268"/>
    </row>
    <row r="257" spans="5:5" s="267" customFormat="1">
      <c r="E257" s="265"/>
    </row>
    <row r="258" spans="5:5" s="267" customFormat="1">
      <c r="E258" s="265"/>
    </row>
    <row r="259" spans="5:5" s="267" customFormat="1">
      <c r="E259" s="265"/>
    </row>
    <row r="260" spans="5:5" s="267" customFormat="1">
      <c r="E260" s="265"/>
    </row>
    <row r="261" spans="5:5" s="267" customFormat="1"/>
  </sheetData>
  <autoFilter ref="A8:L239"/>
  <mergeCells count="9">
    <mergeCell ref="C256:E256"/>
    <mergeCell ref="A243:L244"/>
    <mergeCell ref="A245:L246"/>
    <mergeCell ref="A247:L247"/>
    <mergeCell ref="I6:K6"/>
    <mergeCell ref="H254:H255"/>
    <mergeCell ref="A252:B252"/>
    <mergeCell ref="A242:L242"/>
    <mergeCell ref="C254:E254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13 F15:F49 F54:F125 F51:F52 F127:F129 F239 F131:F132 F134:F205 F207:F220 F222:F231 F233:F237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39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39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9"/>
  <sheetViews>
    <sheetView view="pageBreakPreview" zoomScale="85" zoomScaleSheetLayoutView="85" workbookViewId="0">
      <selection activeCell="K3" sqref="K3:L3"/>
    </sheetView>
  </sheetViews>
  <sheetFormatPr defaultColWidth="9.140625" defaultRowHeight="12.75"/>
  <cols>
    <col min="1" max="1" width="5.42578125" style="613" customWidth="1"/>
    <col min="2" max="2" width="25.42578125" style="613" customWidth="1"/>
    <col min="3" max="3" width="23.7109375" style="627" customWidth="1"/>
    <col min="4" max="4" width="16.85546875" style="613" customWidth="1"/>
    <col min="5" max="5" width="38" style="627" customWidth="1"/>
    <col min="6" max="6" width="14.7109375" style="613" customWidth="1"/>
    <col min="7" max="7" width="13.7109375" style="613" customWidth="1"/>
    <col min="8" max="8" width="25.7109375" style="613" customWidth="1"/>
    <col min="9" max="9" width="18.5703125" style="613" bestFit="1" customWidth="1"/>
    <col min="10" max="10" width="16.7109375" style="613" customWidth="1"/>
    <col min="11" max="11" width="22" style="613" customWidth="1"/>
    <col min="12" max="12" width="12.85546875" style="613" customWidth="1"/>
    <col min="13" max="16384" width="9.140625" style="613"/>
  </cols>
  <sheetData>
    <row r="2" spans="1:12" ht="15">
      <c r="A2" s="861" t="s">
        <v>442</v>
      </c>
      <c r="B2" s="861"/>
      <c r="C2" s="862"/>
      <c r="D2" s="861"/>
      <c r="E2" s="862"/>
      <c r="F2" s="614"/>
      <c r="G2" s="614"/>
      <c r="H2" s="614"/>
      <c r="I2" s="614"/>
      <c r="J2" s="410"/>
      <c r="K2" s="863"/>
      <c r="L2" s="863" t="s">
        <v>97</v>
      </c>
    </row>
    <row r="3" spans="1:12" ht="15">
      <c r="A3" s="616" t="s">
        <v>128</v>
      </c>
      <c r="B3" s="864"/>
      <c r="C3" s="615"/>
      <c r="D3" s="614"/>
      <c r="E3" s="615"/>
      <c r="F3" s="614"/>
      <c r="G3" s="614"/>
      <c r="H3" s="614"/>
      <c r="I3" s="614"/>
      <c r="J3" s="410"/>
      <c r="K3" s="892" t="s">
        <v>2833</v>
      </c>
      <c r="L3" s="893"/>
    </row>
    <row r="4" spans="1:12" ht="15">
      <c r="A4" s="616"/>
      <c r="B4" s="616"/>
      <c r="C4" s="862"/>
      <c r="D4" s="864"/>
      <c r="E4" s="862"/>
      <c r="F4" s="864"/>
      <c r="G4" s="864"/>
      <c r="H4" s="864"/>
      <c r="I4" s="864"/>
      <c r="J4" s="410"/>
      <c r="K4" s="410"/>
      <c r="L4" s="410"/>
    </row>
    <row r="5" spans="1:12" ht="15">
      <c r="A5" s="614" t="s">
        <v>262</v>
      </c>
      <c r="B5" s="614"/>
      <c r="C5" s="615"/>
      <c r="D5" s="614"/>
      <c r="E5" s="615"/>
      <c r="F5" s="614"/>
      <c r="G5" s="614"/>
      <c r="H5" s="614"/>
      <c r="I5" s="614"/>
      <c r="J5" s="616"/>
      <c r="K5" s="616"/>
      <c r="L5" s="616"/>
    </row>
    <row r="6" spans="1:12" ht="15">
      <c r="A6" s="614" t="str">
        <f>'[4]ფორმა N1'!D4</f>
        <v>საარჩევნო ბლოკი "პაატა ბურჭულაძე -სახელმწიფო ხალხისთვის"</v>
      </c>
      <c r="B6" s="614"/>
      <c r="C6" s="615"/>
      <c r="D6" s="614"/>
      <c r="E6" s="615"/>
      <c r="F6" s="614"/>
      <c r="G6" s="614"/>
      <c r="H6" s="614"/>
      <c r="I6" s="614"/>
      <c r="J6" s="616"/>
      <c r="K6" s="616"/>
    </row>
    <row r="7" spans="1:12" ht="15">
      <c r="A7" s="614"/>
      <c r="B7" s="614"/>
      <c r="C7" s="615"/>
      <c r="D7" s="614"/>
      <c r="E7" s="615"/>
      <c r="F7" s="614"/>
      <c r="G7" s="614"/>
      <c r="H7" s="614"/>
      <c r="I7" s="614"/>
      <c r="J7" s="616"/>
      <c r="K7" s="616"/>
      <c r="L7" s="616"/>
    </row>
    <row r="8" spans="1:12" ht="15">
      <c r="A8" s="802"/>
      <c r="B8" s="802"/>
      <c r="C8" s="865"/>
      <c r="D8" s="802"/>
      <c r="E8" s="865"/>
      <c r="F8" s="802"/>
      <c r="G8" s="802"/>
      <c r="H8" s="802"/>
      <c r="I8" s="802"/>
      <c r="J8" s="803"/>
      <c r="K8" s="803"/>
      <c r="L8" s="803"/>
    </row>
    <row r="9" spans="1:12" ht="45">
      <c r="A9" s="422" t="s">
        <v>64</v>
      </c>
      <c r="B9" s="422" t="s">
        <v>443</v>
      </c>
      <c r="C9" s="422" t="s">
        <v>444</v>
      </c>
      <c r="D9" s="422" t="s">
        <v>445</v>
      </c>
      <c r="E9" s="422" t="s">
        <v>446</v>
      </c>
      <c r="F9" s="422" t="s">
        <v>447</v>
      </c>
      <c r="G9" s="422" t="s">
        <v>448</v>
      </c>
      <c r="H9" s="422" t="s">
        <v>449</v>
      </c>
      <c r="I9" s="422" t="s">
        <v>450</v>
      </c>
      <c r="J9" s="422" t="s">
        <v>451</v>
      </c>
      <c r="K9" s="422" t="s">
        <v>452</v>
      </c>
      <c r="L9" s="422" t="s">
        <v>306</v>
      </c>
    </row>
    <row r="10" spans="1:12" ht="60">
      <c r="A10" s="15">
        <v>1</v>
      </c>
      <c r="B10" s="435" t="s">
        <v>2846</v>
      </c>
      <c r="C10" s="612" t="s">
        <v>2847</v>
      </c>
      <c r="D10" s="14">
        <v>400133903</v>
      </c>
      <c r="E10" s="612" t="s">
        <v>2848</v>
      </c>
      <c r="F10" s="14">
        <v>3240</v>
      </c>
      <c r="G10" s="14"/>
      <c r="H10" s="14" t="s">
        <v>2848</v>
      </c>
      <c r="I10" s="14" t="s">
        <v>2849</v>
      </c>
      <c r="J10" s="434"/>
      <c r="K10" s="434">
        <v>653634</v>
      </c>
      <c r="L10" s="14"/>
    </row>
    <row r="11" spans="1:12" ht="60">
      <c r="A11" s="15">
        <v>2</v>
      </c>
      <c r="B11" s="435" t="s">
        <v>2846</v>
      </c>
      <c r="C11" s="612" t="s">
        <v>2850</v>
      </c>
      <c r="D11" s="14">
        <v>61001023050</v>
      </c>
      <c r="E11" s="612" t="s">
        <v>2848</v>
      </c>
      <c r="F11" s="14">
        <v>9240</v>
      </c>
      <c r="G11" s="14"/>
      <c r="H11" s="14" t="s">
        <v>2848</v>
      </c>
      <c r="I11" s="14" t="s">
        <v>2849</v>
      </c>
      <c r="J11" s="434"/>
      <c r="K11" s="434">
        <v>46925</v>
      </c>
      <c r="L11" s="14"/>
    </row>
    <row r="12" spans="1:12" ht="64.5" customHeight="1">
      <c r="A12" s="15">
        <v>3</v>
      </c>
      <c r="B12" s="617" t="s">
        <v>341</v>
      </c>
      <c r="C12" s="866" t="s">
        <v>2851</v>
      </c>
      <c r="D12" s="867">
        <v>216314227</v>
      </c>
      <c r="E12" s="612" t="s">
        <v>2848</v>
      </c>
      <c r="F12" s="14"/>
      <c r="G12" s="14"/>
      <c r="H12" s="14" t="s">
        <v>2848</v>
      </c>
      <c r="I12" s="14" t="s">
        <v>2852</v>
      </c>
      <c r="J12" s="434"/>
      <c r="K12" s="434">
        <v>1180</v>
      </c>
      <c r="L12" s="14"/>
    </row>
    <row r="13" spans="1:12" ht="66" customHeight="1">
      <c r="A13" s="15">
        <v>4</v>
      </c>
      <c r="B13" s="435" t="s">
        <v>1554</v>
      </c>
      <c r="C13" s="612" t="s">
        <v>2853</v>
      </c>
      <c r="D13" s="867">
        <v>204447651</v>
      </c>
      <c r="E13" s="612" t="s">
        <v>2848</v>
      </c>
      <c r="F13" s="14" t="s">
        <v>2854</v>
      </c>
      <c r="G13" s="14"/>
      <c r="H13" s="612" t="s">
        <v>2848</v>
      </c>
      <c r="I13" s="14"/>
      <c r="J13" s="434"/>
      <c r="K13" s="434">
        <v>273</v>
      </c>
      <c r="L13" s="14"/>
    </row>
    <row r="14" spans="1:12" ht="60" customHeight="1">
      <c r="A14" s="15">
        <v>5</v>
      </c>
      <c r="B14" s="435" t="s">
        <v>341</v>
      </c>
      <c r="C14" s="866" t="s">
        <v>2855</v>
      </c>
      <c r="D14" s="867">
        <v>445464890</v>
      </c>
      <c r="E14" s="612" t="s">
        <v>2848</v>
      </c>
      <c r="F14" s="14"/>
      <c r="G14" s="14"/>
      <c r="H14" s="612" t="s">
        <v>2848</v>
      </c>
      <c r="I14" s="14"/>
      <c r="J14" s="434"/>
      <c r="K14" s="434">
        <v>3200</v>
      </c>
      <c r="L14" s="14"/>
    </row>
    <row r="15" spans="1:12" ht="57.75" customHeight="1">
      <c r="A15" s="15">
        <v>6</v>
      </c>
      <c r="B15" s="435" t="s">
        <v>2856</v>
      </c>
      <c r="C15" s="612" t="s">
        <v>2857</v>
      </c>
      <c r="D15" s="14">
        <v>404971321</v>
      </c>
      <c r="E15" s="612" t="s">
        <v>2848</v>
      </c>
      <c r="F15" s="14"/>
      <c r="G15" s="14"/>
      <c r="H15" s="612" t="s">
        <v>2848</v>
      </c>
      <c r="I15" s="14"/>
      <c r="J15" s="434"/>
      <c r="K15" s="434">
        <v>2000</v>
      </c>
      <c r="L15" s="14"/>
    </row>
    <row r="16" spans="1:12" ht="54.75" customHeight="1">
      <c r="A16" s="15">
        <v>7</v>
      </c>
      <c r="B16" s="435" t="s">
        <v>1554</v>
      </c>
      <c r="C16" s="612" t="s">
        <v>2858</v>
      </c>
      <c r="D16" s="14"/>
      <c r="E16" s="612" t="s">
        <v>2848</v>
      </c>
      <c r="F16" s="612"/>
      <c r="G16" s="14"/>
      <c r="H16" s="612" t="s">
        <v>2848</v>
      </c>
      <c r="I16" s="14"/>
      <c r="J16" s="434"/>
      <c r="K16" s="434">
        <v>1586</v>
      </c>
      <c r="L16" s="14"/>
    </row>
    <row r="17" spans="1:12" ht="40.5" customHeight="1">
      <c r="A17" s="15">
        <v>8</v>
      </c>
      <c r="B17" s="435" t="s">
        <v>2856</v>
      </c>
      <c r="C17" s="612" t="s">
        <v>2859</v>
      </c>
      <c r="D17" s="14">
        <v>404416324</v>
      </c>
      <c r="E17" s="612" t="s">
        <v>2848</v>
      </c>
      <c r="F17" s="14">
        <v>20000</v>
      </c>
      <c r="G17" s="14"/>
      <c r="H17" s="612" t="s">
        <v>2848</v>
      </c>
      <c r="I17" s="14" t="s">
        <v>2860</v>
      </c>
      <c r="J17" s="434">
        <v>5.16E-2</v>
      </c>
      <c r="K17" s="434">
        <v>1032</v>
      </c>
      <c r="L17" s="14"/>
    </row>
    <row r="18" spans="1:12" s="871" customFormat="1" ht="40.5" customHeight="1">
      <c r="A18" s="15">
        <v>9</v>
      </c>
      <c r="B18" s="435" t="s">
        <v>341</v>
      </c>
      <c r="C18" s="868" t="s">
        <v>2861</v>
      </c>
      <c r="D18" s="869">
        <v>200179145</v>
      </c>
      <c r="E18" s="612" t="s">
        <v>2848</v>
      </c>
      <c r="F18" s="610">
        <v>15000</v>
      </c>
      <c r="G18" s="870"/>
      <c r="H18" s="610" t="s">
        <v>2862</v>
      </c>
      <c r="I18" s="610" t="s">
        <v>2860</v>
      </c>
      <c r="J18" s="619">
        <v>9.6699999999999994E-2</v>
      </c>
      <c r="K18" s="619">
        <v>1450</v>
      </c>
      <c r="L18" s="870"/>
    </row>
    <row r="19" spans="1:12" ht="40.5" customHeight="1">
      <c r="A19" s="15">
        <v>10</v>
      </c>
      <c r="B19" s="435" t="s">
        <v>2856</v>
      </c>
      <c r="C19" s="612" t="s">
        <v>2863</v>
      </c>
      <c r="D19" s="14">
        <v>216312915</v>
      </c>
      <c r="E19" s="612" t="s">
        <v>2848</v>
      </c>
      <c r="F19" s="14">
        <v>2000</v>
      </c>
      <c r="G19" s="14"/>
      <c r="H19" s="612" t="s">
        <v>2848</v>
      </c>
      <c r="I19" s="14" t="s">
        <v>2860</v>
      </c>
      <c r="J19" s="434">
        <v>0.245</v>
      </c>
      <c r="K19" s="434">
        <v>490</v>
      </c>
      <c r="L19" s="14"/>
    </row>
    <row r="20" spans="1:12" ht="40.5" customHeight="1">
      <c r="A20" s="15">
        <v>11</v>
      </c>
      <c r="B20" s="435" t="s">
        <v>2856</v>
      </c>
      <c r="C20" s="612" t="s">
        <v>2864</v>
      </c>
      <c r="D20" s="14">
        <v>415080227</v>
      </c>
      <c r="E20" s="612" t="s">
        <v>2848</v>
      </c>
      <c r="F20" s="14">
        <v>3</v>
      </c>
      <c r="G20" s="14"/>
      <c r="H20" s="612" t="s">
        <v>2848</v>
      </c>
      <c r="I20" s="14"/>
      <c r="J20" s="434">
        <v>60</v>
      </c>
      <c r="K20" s="434">
        <v>180</v>
      </c>
      <c r="L20" s="14"/>
    </row>
    <row r="21" spans="1:12" ht="40.5" customHeight="1">
      <c r="A21" s="15">
        <v>12</v>
      </c>
      <c r="B21" s="435" t="s">
        <v>341</v>
      </c>
      <c r="C21" s="612" t="s">
        <v>2865</v>
      </c>
      <c r="D21" s="14">
        <v>51001003676</v>
      </c>
      <c r="E21" s="612" t="s">
        <v>2848</v>
      </c>
      <c r="F21" s="14">
        <v>7</v>
      </c>
      <c r="G21" s="14"/>
      <c r="H21" s="14" t="s">
        <v>1872</v>
      </c>
      <c r="I21" s="14" t="s">
        <v>2866</v>
      </c>
      <c r="J21" s="434">
        <v>20</v>
      </c>
      <c r="K21" s="434">
        <v>140</v>
      </c>
      <c r="L21" s="14"/>
    </row>
    <row r="22" spans="1:12" ht="40.5" customHeight="1">
      <c r="A22" s="15">
        <v>13</v>
      </c>
      <c r="B22" s="435" t="s">
        <v>341</v>
      </c>
      <c r="C22" s="612" t="s">
        <v>809</v>
      </c>
      <c r="D22" s="14">
        <v>404404122</v>
      </c>
      <c r="E22" s="612" t="s">
        <v>2848</v>
      </c>
      <c r="F22" s="14">
        <v>15.75</v>
      </c>
      <c r="G22" s="14"/>
      <c r="H22" s="612" t="s">
        <v>2848</v>
      </c>
      <c r="I22" s="14" t="s">
        <v>2867</v>
      </c>
      <c r="J22" s="434">
        <v>70.885599999999997</v>
      </c>
      <c r="K22" s="434">
        <v>1116.45</v>
      </c>
      <c r="L22" s="14"/>
    </row>
    <row r="23" spans="1:12" ht="40.5" customHeight="1">
      <c r="A23" s="15">
        <v>14</v>
      </c>
      <c r="B23" s="435" t="s">
        <v>341</v>
      </c>
      <c r="C23" s="612" t="s">
        <v>809</v>
      </c>
      <c r="D23" s="14">
        <v>404404122</v>
      </c>
      <c r="E23" s="612" t="s">
        <v>2848</v>
      </c>
      <c r="F23" s="14">
        <v>8.2799999999999994</v>
      </c>
      <c r="G23" s="14"/>
      <c r="H23" s="612" t="s">
        <v>2848</v>
      </c>
      <c r="I23" s="14" t="s">
        <v>2867</v>
      </c>
      <c r="J23" s="434">
        <v>59.0672</v>
      </c>
      <c r="K23" s="434">
        <v>489.08</v>
      </c>
      <c r="L23" s="14"/>
    </row>
    <row r="24" spans="1:12" ht="40.5" customHeight="1">
      <c r="A24" s="15">
        <v>15</v>
      </c>
      <c r="B24" s="435" t="s">
        <v>341</v>
      </c>
      <c r="C24" s="612" t="s">
        <v>809</v>
      </c>
      <c r="D24" s="14">
        <v>404404122</v>
      </c>
      <c r="E24" s="612" t="s">
        <v>2848</v>
      </c>
      <c r="F24" s="14">
        <v>5900</v>
      </c>
      <c r="G24" s="14"/>
      <c r="H24" s="612" t="s">
        <v>2848</v>
      </c>
      <c r="I24" s="14" t="s">
        <v>2860</v>
      </c>
      <c r="J24" s="434">
        <v>0.1701</v>
      </c>
      <c r="K24" s="434">
        <v>1003</v>
      </c>
      <c r="L24" s="14"/>
    </row>
    <row r="25" spans="1:12" ht="40.5" customHeight="1">
      <c r="A25" s="15">
        <v>16</v>
      </c>
      <c r="B25" s="435" t="s">
        <v>341</v>
      </c>
      <c r="C25" s="612" t="s">
        <v>809</v>
      </c>
      <c r="D25" s="14">
        <v>404404122</v>
      </c>
      <c r="E25" s="612" t="s">
        <v>2848</v>
      </c>
      <c r="F25" s="14">
        <v>1</v>
      </c>
      <c r="G25" s="14"/>
      <c r="H25" s="612" t="s">
        <v>2848</v>
      </c>
      <c r="I25" s="14" t="s">
        <v>2860</v>
      </c>
      <c r="J25" s="434">
        <v>1469.3</v>
      </c>
      <c r="K25" s="434">
        <v>1469.3</v>
      </c>
      <c r="L25" s="14"/>
    </row>
    <row r="26" spans="1:12" ht="40.5" customHeight="1">
      <c r="A26" s="15">
        <v>17</v>
      </c>
      <c r="B26" s="435" t="s">
        <v>341</v>
      </c>
      <c r="C26" s="612" t="s">
        <v>809</v>
      </c>
      <c r="D26" s="14">
        <v>404404122</v>
      </c>
      <c r="E26" s="612" t="s">
        <v>2848</v>
      </c>
      <c r="F26" s="14">
        <v>1</v>
      </c>
      <c r="G26" s="14"/>
      <c r="H26" s="612" t="s">
        <v>2848</v>
      </c>
      <c r="I26" s="14" t="s">
        <v>2860</v>
      </c>
      <c r="J26" s="613">
        <v>210.333</v>
      </c>
      <c r="K26" s="434">
        <v>559.75</v>
      </c>
      <c r="L26" s="14"/>
    </row>
    <row r="27" spans="1:12" ht="40.5" customHeight="1">
      <c r="A27" s="15">
        <v>18</v>
      </c>
      <c r="B27" s="435" t="s">
        <v>341</v>
      </c>
      <c r="C27" s="612" t="s">
        <v>809</v>
      </c>
      <c r="D27" s="14">
        <v>404404122</v>
      </c>
      <c r="E27" s="612" t="s">
        <v>2848</v>
      </c>
      <c r="F27" s="14">
        <v>4</v>
      </c>
      <c r="G27" s="14"/>
      <c r="H27" s="612" t="s">
        <v>2848</v>
      </c>
      <c r="I27" s="14" t="s">
        <v>2867</v>
      </c>
      <c r="J27" s="434">
        <v>102.94</v>
      </c>
      <c r="K27" s="434">
        <v>411.76</v>
      </c>
      <c r="L27" s="14"/>
    </row>
    <row r="28" spans="1:12" ht="40.5" customHeight="1">
      <c r="A28" s="15">
        <v>19</v>
      </c>
      <c r="B28" s="435" t="s">
        <v>341</v>
      </c>
      <c r="C28" s="612" t="s">
        <v>809</v>
      </c>
      <c r="D28" s="14">
        <v>404404122</v>
      </c>
      <c r="E28" s="612" t="s">
        <v>2848</v>
      </c>
      <c r="F28" s="14">
        <v>6.72</v>
      </c>
      <c r="G28" s="14"/>
      <c r="H28" s="612" t="s">
        <v>2848</v>
      </c>
      <c r="I28" s="14" t="s">
        <v>2867</v>
      </c>
      <c r="J28" s="434">
        <v>60.11</v>
      </c>
      <c r="K28" s="434">
        <v>403.94</v>
      </c>
      <c r="L28" s="14"/>
    </row>
    <row r="29" spans="1:12" ht="40.5" customHeight="1">
      <c r="A29" s="15">
        <v>20</v>
      </c>
      <c r="B29" s="435" t="s">
        <v>341</v>
      </c>
      <c r="C29" s="612" t="s">
        <v>809</v>
      </c>
      <c r="D29" s="14">
        <v>404404122</v>
      </c>
      <c r="E29" s="612" t="s">
        <v>2848</v>
      </c>
      <c r="F29" s="14">
        <v>2</v>
      </c>
      <c r="G29" s="14"/>
      <c r="H29" s="612" t="s">
        <v>2848</v>
      </c>
      <c r="I29" s="14" t="s">
        <v>2860</v>
      </c>
      <c r="J29" s="434">
        <v>559.48500000000001</v>
      </c>
      <c r="K29" s="434">
        <v>1118.97</v>
      </c>
      <c r="L29" s="14"/>
    </row>
    <row r="30" spans="1:12" ht="40.5" customHeight="1">
      <c r="A30" s="15">
        <v>21</v>
      </c>
      <c r="B30" s="435" t="s">
        <v>341</v>
      </c>
      <c r="C30" s="612" t="s">
        <v>809</v>
      </c>
      <c r="D30" s="14">
        <v>404404122</v>
      </c>
      <c r="E30" s="612" t="s">
        <v>2848</v>
      </c>
      <c r="F30" s="14">
        <v>2</v>
      </c>
      <c r="G30" s="14"/>
      <c r="H30" s="612" t="s">
        <v>2848</v>
      </c>
      <c r="I30" s="14" t="s">
        <v>2860</v>
      </c>
      <c r="J30" s="434">
        <v>2222.2480999999998</v>
      </c>
      <c r="K30" s="434">
        <v>4444.5</v>
      </c>
      <c r="L30" s="14"/>
    </row>
    <row r="31" spans="1:12" ht="40.5" customHeight="1">
      <c r="A31" s="15">
        <v>22</v>
      </c>
      <c r="B31" s="435" t="s">
        <v>341</v>
      </c>
      <c r="C31" s="612" t="s">
        <v>809</v>
      </c>
      <c r="D31" s="14">
        <v>404404122</v>
      </c>
      <c r="E31" s="612" t="s">
        <v>2848</v>
      </c>
      <c r="F31" s="14">
        <v>1</v>
      </c>
      <c r="G31" s="14"/>
      <c r="H31" s="612" t="s">
        <v>2848</v>
      </c>
      <c r="I31" s="14" t="s">
        <v>2860</v>
      </c>
      <c r="J31" s="434">
        <v>859.67</v>
      </c>
      <c r="K31" s="434">
        <v>859.67</v>
      </c>
      <c r="L31" s="14"/>
    </row>
    <row r="32" spans="1:12" ht="40.5" customHeight="1">
      <c r="A32" s="15">
        <v>23</v>
      </c>
      <c r="B32" s="435" t="s">
        <v>341</v>
      </c>
      <c r="C32" s="612" t="s">
        <v>809</v>
      </c>
      <c r="D32" s="14">
        <v>404404122</v>
      </c>
      <c r="E32" s="612" t="s">
        <v>2848</v>
      </c>
      <c r="F32" s="14">
        <v>4.8460000000000001</v>
      </c>
      <c r="G32" s="14"/>
      <c r="H32" s="612" t="s">
        <v>2848</v>
      </c>
      <c r="I32" s="14" t="s">
        <v>2867</v>
      </c>
      <c r="J32" s="434">
        <v>44.280999999999999</v>
      </c>
      <c r="K32" s="434">
        <v>215</v>
      </c>
      <c r="L32" s="14"/>
    </row>
    <row r="33" spans="1:12" ht="40.5" customHeight="1">
      <c r="A33" s="15">
        <v>24</v>
      </c>
      <c r="B33" s="435" t="s">
        <v>341</v>
      </c>
      <c r="C33" s="612" t="s">
        <v>809</v>
      </c>
      <c r="D33" s="14">
        <v>404404122</v>
      </c>
      <c r="E33" s="612" t="s">
        <v>2848</v>
      </c>
      <c r="F33" s="14">
        <v>1.85</v>
      </c>
      <c r="G33" s="14"/>
      <c r="H33" s="612" t="s">
        <v>2848</v>
      </c>
      <c r="I33" s="14" t="s">
        <v>2867</v>
      </c>
      <c r="J33" s="434">
        <v>60.06</v>
      </c>
      <c r="K33" s="434">
        <v>112</v>
      </c>
      <c r="L33" s="14"/>
    </row>
    <row r="34" spans="1:12" ht="40.5" customHeight="1">
      <c r="A34" s="15">
        <v>25</v>
      </c>
      <c r="B34" s="435" t="s">
        <v>341</v>
      </c>
      <c r="C34" s="612" t="s">
        <v>809</v>
      </c>
      <c r="D34" s="14">
        <v>404404122</v>
      </c>
      <c r="E34" s="612" t="s">
        <v>2848</v>
      </c>
      <c r="F34" s="14">
        <v>1</v>
      </c>
      <c r="G34" s="14"/>
      <c r="H34" s="612" t="s">
        <v>2848</v>
      </c>
      <c r="I34" s="14" t="s">
        <v>2860</v>
      </c>
      <c r="J34" s="434">
        <v>375.82139999999998</v>
      </c>
      <c r="K34" s="434">
        <v>375.82</v>
      </c>
      <c r="L34" s="14"/>
    </row>
    <row r="35" spans="1:12" ht="40.5" customHeight="1">
      <c r="A35" s="15">
        <v>26</v>
      </c>
      <c r="B35" s="435" t="s">
        <v>341</v>
      </c>
      <c r="C35" s="612" t="s">
        <v>809</v>
      </c>
      <c r="D35" s="14">
        <v>404404122</v>
      </c>
      <c r="E35" s="612" t="s">
        <v>2848</v>
      </c>
      <c r="F35" s="14">
        <v>1</v>
      </c>
      <c r="G35" s="14"/>
      <c r="H35" s="612" t="s">
        <v>2848</v>
      </c>
      <c r="I35" s="14" t="s">
        <v>2860</v>
      </c>
      <c r="J35" s="434">
        <v>1270.5999999999999</v>
      </c>
      <c r="K35" s="434">
        <v>1270.5999999999999</v>
      </c>
      <c r="L35" s="14"/>
    </row>
    <row r="36" spans="1:12" ht="40.5" customHeight="1">
      <c r="A36" s="15">
        <v>27</v>
      </c>
      <c r="B36" s="435" t="s">
        <v>341</v>
      </c>
      <c r="C36" s="612" t="s">
        <v>809</v>
      </c>
      <c r="D36" s="14">
        <v>404404122</v>
      </c>
      <c r="E36" s="612" t="s">
        <v>2848</v>
      </c>
      <c r="F36" s="14">
        <v>2</v>
      </c>
      <c r="G36" s="14"/>
      <c r="H36" s="612" t="s">
        <v>2848</v>
      </c>
      <c r="I36" s="14" t="s">
        <v>2860</v>
      </c>
      <c r="J36" s="434">
        <v>2268.585</v>
      </c>
      <c r="K36" s="434">
        <v>4537.17</v>
      </c>
      <c r="L36" s="14"/>
    </row>
    <row r="37" spans="1:12" ht="40.5" customHeight="1">
      <c r="A37" s="15">
        <v>28</v>
      </c>
      <c r="B37" s="435" t="s">
        <v>341</v>
      </c>
      <c r="C37" s="612" t="s">
        <v>809</v>
      </c>
      <c r="D37" s="14">
        <v>404404122</v>
      </c>
      <c r="E37" s="612" t="s">
        <v>2848</v>
      </c>
      <c r="F37" s="14">
        <v>10</v>
      </c>
      <c r="G37" s="14"/>
      <c r="H37" s="612" t="s">
        <v>2848</v>
      </c>
      <c r="I37" s="14" t="s">
        <v>2860</v>
      </c>
      <c r="J37" s="434">
        <v>199.44149999999999</v>
      </c>
      <c r="K37" s="434">
        <v>1994.42</v>
      </c>
      <c r="L37" s="14"/>
    </row>
    <row r="38" spans="1:12" ht="40.5" customHeight="1">
      <c r="A38" s="15">
        <v>29</v>
      </c>
      <c r="B38" s="435" t="s">
        <v>341</v>
      </c>
      <c r="C38" s="612" t="s">
        <v>809</v>
      </c>
      <c r="D38" s="14">
        <v>404404122</v>
      </c>
      <c r="E38" s="612" t="s">
        <v>2848</v>
      </c>
      <c r="F38" s="14">
        <v>1</v>
      </c>
      <c r="G38" s="14"/>
      <c r="H38" s="612" t="s">
        <v>2848</v>
      </c>
      <c r="I38" s="14" t="s">
        <v>2860</v>
      </c>
      <c r="J38" s="434">
        <v>1939.41</v>
      </c>
      <c r="K38" s="434">
        <v>1939.41</v>
      </c>
      <c r="L38" s="14"/>
    </row>
    <row r="39" spans="1:12" ht="40.5" customHeight="1">
      <c r="A39" s="15">
        <v>30</v>
      </c>
      <c r="B39" s="435" t="s">
        <v>341</v>
      </c>
      <c r="C39" s="612" t="s">
        <v>809</v>
      </c>
      <c r="D39" s="14">
        <v>404404122</v>
      </c>
      <c r="E39" s="612" t="s">
        <v>2848</v>
      </c>
      <c r="F39" s="14">
        <v>1</v>
      </c>
      <c r="G39" s="14"/>
      <c r="H39" s="612" t="s">
        <v>2848</v>
      </c>
      <c r="I39" s="14" t="s">
        <v>2860</v>
      </c>
      <c r="J39" s="434">
        <v>1641.11</v>
      </c>
      <c r="K39" s="434">
        <v>1641.11</v>
      </c>
      <c r="L39" s="14"/>
    </row>
    <row r="40" spans="1:12" ht="40.5" customHeight="1">
      <c r="A40" s="15">
        <v>31</v>
      </c>
      <c r="B40" s="435" t="s">
        <v>341</v>
      </c>
      <c r="C40" s="612" t="s">
        <v>809</v>
      </c>
      <c r="D40" s="14">
        <v>404404122</v>
      </c>
      <c r="E40" s="612" t="s">
        <v>2848</v>
      </c>
      <c r="F40" s="14">
        <v>1</v>
      </c>
      <c r="G40" s="14"/>
      <c r="H40" s="612" t="s">
        <v>2848</v>
      </c>
      <c r="I40" s="14" t="s">
        <v>2860</v>
      </c>
      <c r="J40" s="434">
        <v>1294.18</v>
      </c>
      <c r="K40" s="434">
        <v>1294.18</v>
      </c>
      <c r="L40" s="14"/>
    </row>
    <row r="41" spans="1:12" ht="40.5" customHeight="1">
      <c r="A41" s="15">
        <v>32</v>
      </c>
      <c r="B41" s="435" t="s">
        <v>341</v>
      </c>
      <c r="C41" s="612" t="s">
        <v>809</v>
      </c>
      <c r="D41" s="14">
        <v>404404122</v>
      </c>
      <c r="E41" s="612" t="s">
        <v>2848</v>
      </c>
      <c r="F41" s="14">
        <v>1</v>
      </c>
      <c r="G41" s="14"/>
      <c r="H41" s="612" t="s">
        <v>2848</v>
      </c>
      <c r="I41" s="14" t="s">
        <v>2860</v>
      </c>
      <c r="J41" s="434">
        <v>1505.35</v>
      </c>
      <c r="K41" s="434">
        <v>1505.35</v>
      </c>
      <c r="L41" s="14"/>
    </row>
    <row r="42" spans="1:12" ht="40.5" customHeight="1">
      <c r="A42" s="15">
        <v>33</v>
      </c>
      <c r="B42" s="435" t="s">
        <v>341</v>
      </c>
      <c r="C42" s="612" t="s">
        <v>809</v>
      </c>
      <c r="D42" s="14">
        <v>404404122</v>
      </c>
      <c r="E42" s="612" t="s">
        <v>2848</v>
      </c>
      <c r="F42" s="14">
        <v>1</v>
      </c>
      <c r="G42" s="14"/>
      <c r="H42" s="612" t="s">
        <v>2848</v>
      </c>
      <c r="I42" s="14" t="s">
        <v>2860</v>
      </c>
      <c r="J42" s="434">
        <v>1369.6</v>
      </c>
      <c r="K42" s="434">
        <v>1369.6</v>
      </c>
      <c r="L42" s="14"/>
    </row>
    <row r="43" spans="1:12" ht="60">
      <c r="A43" s="15">
        <v>34</v>
      </c>
      <c r="B43" s="435" t="s">
        <v>341</v>
      </c>
      <c r="C43" s="612" t="s">
        <v>809</v>
      </c>
      <c r="D43" s="14">
        <v>404404122</v>
      </c>
      <c r="E43" s="612" t="s">
        <v>2848</v>
      </c>
      <c r="F43" s="14">
        <v>1</v>
      </c>
      <c r="G43" s="14"/>
      <c r="H43" s="612" t="s">
        <v>2848</v>
      </c>
      <c r="I43" s="14" t="s">
        <v>2860</v>
      </c>
      <c r="J43" s="434">
        <v>1218.76</v>
      </c>
      <c r="K43" s="434">
        <v>1218.76</v>
      </c>
      <c r="L43" s="14"/>
    </row>
    <row r="44" spans="1:12" ht="60">
      <c r="A44" s="15">
        <v>35</v>
      </c>
      <c r="B44" s="435" t="s">
        <v>341</v>
      </c>
      <c r="C44" s="612" t="s">
        <v>809</v>
      </c>
      <c r="D44" s="14">
        <v>404404122</v>
      </c>
      <c r="E44" s="612" t="s">
        <v>2848</v>
      </c>
      <c r="F44" s="14">
        <v>13</v>
      </c>
      <c r="G44" s="14"/>
      <c r="H44" s="612" t="s">
        <v>2848</v>
      </c>
      <c r="I44" s="14" t="s">
        <v>2860</v>
      </c>
      <c r="J44" s="434">
        <v>248.5385</v>
      </c>
      <c r="K44" s="434">
        <v>3231</v>
      </c>
      <c r="L44" s="14"/>
    </row>
    <row r="45" spans="1:12" ht="60">
      <c r="A45" s="15">
        <v>36</v>
      </c>
      <c r="B45" s="435" t="s">
        <v>341</v>
      </c>
      <c r="C45" s="612" t="s">
        <v>809</v>
      </c>
      <c r="D45" s="14">
        <v>404404122</v>
      </c>
      <c r="E45" s="612" t="s">
        <v>2848</v>
      </c>
      <c r="F45" s="14">
        <v>1</v>
      </c>
      <c r="G45" s="14"/>
      <c r="H45" s="612" t="s">
        <v>2848</v>
      </c>
      <c r="I45" s="14" t="s">
        <v>2860</v>
      </c>
      <c r="J45" s="434">
        <v>2470</v>
      </c>
      <c r="K45" s="434">
        <v>2470</v>
      </c>
      <c r="L45" s="14"/>
    </row>
    <row r="46" spans="1:12" ht="60">
      <c r="A46" s="15">
        <v>37</v>
      </c>
      <c r="B46" s="435" t="s">
        <v>341</v>
      </c>
      <c r="C46" s="612" t="s">
        <v>809</v>
      </c>
      <c r="D46" s="14">
        <v>404404122</v>
      </c>
      <c r="E46" s="612" t="s">
        <v>2848</v>
      </c>
      <c r="F46" s="14">
        <v>1</v>
      </c>
      <c r="G46" s="14"/>
      <c r="H46" s="612" t="s">
        <v>2848</v>
      </c>
      <c r="I46" s="14" t="s">
        <v>2860</v>
      </c>
      <c r="J46" s="434">
        <v>576</v>
      </c>
      <c r="K46" s="434">
        <v>576</v>
      </c>
      <c r="L46" s="14"/>
    </row>
    <row r="47" spans="1:12" ht="60">
      <c r="A47" s="15">
        <v>38</v>
      </c>
      <c r="B47" s="435" t="s">
        <v>341</v>
      </c>
      <c r="C47" s="612" t="s">
        <v>809</v>
      </c>
      <c r="D47" s="14">
        <v>404404122</v>
      </c>
      <c r="E47" s="612" t="s">
        <v>2848</v>
      </c>
      <c r="F47" s="14">
        <v>3000</v>
      </c>
      <c r="G47" s="14"/>
      <c r="H47" s="612" t="s">
        <v>2848</v>
      </c>
      <c r="I47" s="14" t="s">
        <v>2860</v>
      </c>
      <c r="J47" s="434">
        <v>0.22</v>
      </c>
      <c r="K47" s="434">
        <v>660</v>
      </c>
      <c r="L47" s="14"/>
    </row>
    <row r="48" spans="1:12" ht="60">
      <c r="A48" s="15">
        <v>39</v>
      </c>
      <c r="B48" s="435" t="s">
        <v>341</v>
      </c>
      <c r="C48" s="612" t="s">
        <v>809</v>
      </c>
      <c r="D48" s="14">
        <v>404404122</v>
      </c>
      <c r="E48" s="612" t="s">
        <v>2848</v>
      </c>
      <c r="F48" s="14">
        <v>4.1500000000000004</v>
      </c>
      <c r="G48" s="14"/>
      <c r="H48" s="612" t="s">
        <v>2848</v>
      </c>
      <c r="I48" s="14" t="s">
        <v>2867</v>
      </c>
      <c r="J48" s="434">
        <v>69</v>
      </c>
      <c r="K48" s="434">
        <v>286.35000000000002</v>
      </c>
      <c r="L48" s="14"/>
    </row>
    <row r="49" spans="1:12" ht="60">
      <c r="A49" s="15">
        <v>40</v>
      </c>
      <c r="B49" s="435" t="s">
        <v>341</v>
      </c>
      <c r="C49" s="612" t="s">
        <v>809</v>
      </c>
      <c r="D49" s="14">
        <v>404404122</v>
      </c>
      <c r="E49" s="612" t="s">
        <v>2848</v>
      </c>
      <c r="F49" s="14">
        <v>4.1500000000000004</v>
      </c>
      <c r="G49" s="14"/>
      <c r="H49" s="612" t="s">
        <v>2848</v>
      </c>
      <c r="I49" s="14" t="s">
        <v>2867</v>
      </c>
      <c r="J49" s="434">
        <v>58.915700000000001</v>
      </c>
      <c r="K49" s="434">
        <v>244.5</v>
      </c>
      <c r="L49" s="14"/>
    </row>
    <row r="50" spans="1:12" ht="60">
      <c r="A50" s="15">
        <v>41</v>
      </c>
      <c r="B50" s="435" t="s">
        <v>341</v>
      </c>
      <c r="C50" s="612" t="s">
        <v>809</v>
      </c>
      <c r="D50" s="14">
        <v>404404122</v>
      </c>
      <c r="E50" s="612" t="s">
        <v>2848</v>
      </c>
      <c r="F50" s="14">
        <v>20</v>
      </c>
      <c r="G50" s="14"/>
      <c r="H50" s="612" t="s">
        <v>2848</v>
      </c>
      <c r="I50" s="14" t="s">
        <v>2867</v>
      </c>
      <c r="J50" s="434">
        <v>69</v>
      </c>
      <c r="K50" s="434">
        <v>1380</v>
      </c>
      <c r="L50" s="14"/>
    </row>
    <row r="51" spans="1:12" ht="60">
      <c r="A51" s="15">
        <v>42</v>
      </c>
      <c r="B51" s="435" t="s">
        <v>341</v>
      </c>
      <c r="C51" s="612" t="s">
        <v>809</v>
      </c>
      <c r="D51" s="14">
        <v>404404122</v>
      </c>
      <c r="E51" s="612" t="s">
        <v>2848</v>
      </c>
      <c r="F51" s="14">
        <v>10000</v>
      </c>
      <c r="G51" s="14"/>
      <c r="H51" s="612" t="s">
        <v>2848</v>
      </c>
      <c r="I51" s="14" t="s">
        <v>2860</v>
      </c>
      <c r="J51" s="434">
        <v>0.22</v>
      </c>
      <c r="K51" s="434">
        <v>2200</v>
      </c>
      <c r="L51" s="14"/>
    </row>
    <row r="52" spans="1:12" ht="60">
      <c r="A52" s="15">
        <v>43</v>
      </c>
      <c r="B52" s="435" t="s">
        <v>341</v>
      </c>
      <c r="C52" s="612" t="s">
        <v>809</v>
      </c>
      <c r="D52" s="14">
        <v>404404122</v>
      </c>
      <c r="E52" s="612" t="s">
        <v>2848</v>
      </c>
      <c r="F52" s="14">
        <v>10000</v>
      </c>
      <c r="G52" s="14"/>
      <c r="H52" s="612" t="s">
        <v>2848</v>
      </c>
      <c r="I52" s="14" t="s">
        <v>2860</v>
      </c>
      <c r="J52" s="434">
        <v>0.125</v>
      </c>
      <c r="K52" s="434">
        <v>1250</v>
      </c>
      <c r="L52" s="14"/>
    </row>
    <row r="53" spans="1:12" ht="60">
      <c r="A53" s="15">
        <v>44</v>
      </c>
      <c r="B53" s="435" t="s">
        <v>341</v>
      </c>
      <c r="C53" s="612" t="s">
        <v>809</v>
      </c>
      <c r="D53" s="14">
        <v>404404122</v>
      </c>
      <c r="E53" s="612" t="s">
        <v>2848</v>
      </c>
      <c r="F53" s="14">
        <v>1</v>
      </c>
      <c r="G53" s="14"/>
      <c r="H53" s="612" t="s">
        <v>2848</v>
      </c>
      <c r="I53" s="14" t="s">
        <v>2860</v>
      </c>
      <c r="J53" s="434">
        <v>517.5</v>
      </c>
      <c r="K53" s="434">
        <v>517.5</v>
      </c>
      <c r="L53" s="14"/>
    </row>
    <row r="54" spans="1:12" ht="60">
      <c r="A54" s="15">
        <v>45</v>
      </c>
      <c r="B54" s="435" t="s">
        <v>341</v>
      </c>
      <c r="C54" s="612" t="s">
        <v>809</v>
      </c>
      <c r="D54" s="14">
        <v>404404122</v>
      </c>
      <c r="E54" s="612" t="s">
        <v>2848</v>
      </c>
      <c r="F54" s="14">
        <v>5.32</v>
      </c>
      <c r="G54" s="14"/>
      <c r="H54" s="612" t="s">
        <v>2848</v>
      </c>
      <c r="I54" s="14" t="s">
        <v>2867</v>
      </c>
      <c r="J54" s="434">
        <v>75</v>
      </c>
      <c r="K54" s="434">
        <v>399</v>
      </c>
      <c r="L54" s="14"/>
    </row>
    <row r="55" spans="1:12" ht="60">
      <c r="A55" s="15">
        <v>46</v>
      </c>
      <c r="B55" s="435" t="s">
        <v>341</v>
      </c>
      <c r="C55" s="612" t="s">
        <v>809</v>
      </c>
      <c r="D55" s="14">
        <v>404404122</v>
      </c>
      <c r="E55" s="612" t="s">
        <v>2848</v>
      </c>
      <c r="F55" s="14">
        <v>6.27</v>
      </c>
      <c r="G55" s="14"/>
      <c r="H55" s="612" t="s">
        <v>2848</v>
      </c>
      <c r="I55" s="14" t="s">
        <v>2867</v>
      </c>
      <c r="J55" s="434">
        <v>74.880399999999995</v>
      </c>
      <c r="K55" s="434">
        <v>469.5</v>
      </c>
      <c r="L55" s="14"/>
    </row>
    <row r="56" spans="1:12" ht="60">
      <c r="A56" s="15">
        <v>47</v>
      </c>
      <c r="B56" s="435" t="s">
        <v>341</v>
      </c>
      <c r="C56" s="612" t="s">
        <v>809</v>
      </c>
      <c r="D56" s="14">
        <v>404404122</v>
      </c>
      <c r="E56" s="612" t="s">
        <v>2848</v>
      </c>
      <c r="F56" s="14">
        <v>8.75</v>
      </c>
      <c r="G56" s="14"/>
      <c r="H56" s="612" t="s">
        <v>2848</v>
      </c>
      <c r="I56" s="14" t="s">
        <v>2867</v>
      </c>
      <c r="J56" s="434">
        <v>86.4</v>
      </c>
      <c r="K56" s="434">
        <v>756</v>
      </c>
      <c r="L56" s="14"/>
    </row>
    <row r="57" spans="1:12" ht="60">
      <c r="A57" s="15">
        <v>48</v>
      </c>
      <c r="B57" s="435" t="s">
        <v>341</v>
      </c>
      <c r="C57" s="612" t="s">
        <v>809</v>
      </c>
      <c r="D57" s="14">
        <v>404404122</v>
      </c>
      <c r="E57" s="612" t="s">
        <v>2848</v>
      </c>
      <c r="F57" s="14">
        <v>12.6</v>
      </c>
      <c r="G57" s="14"/>
      <c r="H57" s="612" t="s">
        <v>2848</v>
      </c>
      <c r="I57" s="14" t="s">
        <v>2867</v>
      </c>
      <c r="J57" s="434">
        <v>69</v>
      </c>
      <c r="K57" s="434">
        <v>869.4</v>
      </c>
      <c r="L57" s="14"/>
    </row>
    <row r="58" spans="1:12" ht="60">
      <c r="A58" s="15">
        <v>49</v>
      </c>
      <c r="B58" s="435" t="s">
        <v>341</v>
      </c>
      <c r="C58" s="612" t="s">
        <v>809</v>
      </c>
      <c r="D58" s="14">
        <v>404404122</v>
      </c>
      <c r="E58" s="612" t="s">
        <v>2848</v>
      </c>
      <c r="F58" s="14">
        <v>3500</v>
      </c>
      <c r="G58" s="14"/>
      <c r="H58" s="612" t="s">
        <v>2848</v>
      </c>
      <c r="I58" s="14" t="s">
        <v>2860</v>
      </c>
      <c r="J58" s="434">
        <v>0.22</v>
      </c>
      <c r="K58" s="434">
        <v>770</v>
      </c>
      <c r="L58" s="14"/>
    </row>
    <row r="59" spans="1:12" ht="60">
      <c r="A59" s="15">
        <v>50</v>
      </c>
      <c r="B59" s="435" t="s">
        <v>341</v>
      </c>
      <c r="C59" s="612" t="s">
        <v>809</v>
      </c>
      <c r="D59" s="14">
        <v>404404122</v>
      </c>
      <c r="E59" s="612" t="s">
        <v>2848</v>
      </c>
      <c r="F59" s="14">
        <v>4</v>
      </c>
      <c r="G59" s="14"/>
      <c r="H59" s="612" t="s">
        <v>2848</v>
      </c>
      <c r="I59" s="14" t="s">
        <v>2860</v>
      </c>
      <c r="J59" s="434">
        <v>150</v>
      </c>
      <c r="K59" s="434">
        <v>600</v>
      </c>
      <c r="L59" s="14"/>
    </row>
    <row r="60" spans="1:12" ht="60">
      <c r="A60" s="15">
        <v>51</v>
      </c>
      <c r="B60" s="435" t="s">
        <v>2846</v>
      </c>
      <c r="C60" s="612" t="s">
        <v>2847</v>
      </c>
      <c r="D60" s="14">
        <v>400133903</v>
      </c>
      <c r="E60" s="612" t="s">
        <v>2848</v>
      </c>
      <c r="F60" s="14"/>
      <c r="G60" s="14"/>
      <c r="H60" s="14" t="s">
        <v>2848</v>
      </c>
      <c r="I60" s="14" t="s">
        <v>2849</v>
      </c>
      <c r="J60" s="434"/>
      <c r="K60" s="434">
        <v>676693.5</v>
      </c>
      <c r="L60" s="14"/>
    </row>
    <row r="61" spans="1:12" ht="60">
      <c r="A61" s="15">
        <v>52</v>
      </c>
      <c r="B61" s="435" t="s">
        <v>2846</v>
      </c>
      <c r="C61" s="612" t="s">
        <v>2850</v>
      </c>
      <c r="D61" s="14">
        <v>61001023050</v>
      </c>
      <c r="E61" s="612" t="s">
        <v>2848</v>
      </c>
      <c r="F61" s="14"/>
      <c r="G61" s="14"/>
      <c r="H61" s="14" t="s">
        <v>2848</v>
      </c>
      <c r="I61" s="14" t="s">
        <v>2849</v>
      </c>
      <c r="J61" s="434"/>
      <c r="K61" s="434">
        <v>48795</v>
      </c>
      <c r="L61" s="14"/>
    </row>
    <row r="62" spans="1:12" ht="60">
      <c r="A62" s="15">
        <v>53</v>
      </c>
      <c r="B62" s="435" t="s">
        <v>2856</v>
      </c>
      <c r="C62" s="612" t="s">
        <v>2868</v>
      </c>
      <c r="D62" s="14">
        <v>441994585</v>
      </c>
      <c r="E62" s="612" t="s">
        <v>2848</v>
      </c>
      <c r="F62" s="14"/>
      <c r="G62" s="14"/>
      <c r="H62" s="14" t="s">
        <v>2848</v>
      </c>
      <c r="I62" s="14"/>
      <c r="J62" s="434"/>
      <c r="K62" s="434">
        <v>3550</v>
      </c>
      <c r="L62" s="14"/>
    </row>
    <row r="63" spans="1:12" ht="60">
      <c r="A63" s="15">
        <v>54</v>
      </c>
      <c r="B63" s="435" t="s">
        <v>2856</v>
      </c>
      <c r="C63" s="612" t="s">
        <v>2869</v>
      </c>
      <c r="D63" s="14">
        <v>233646542</v>
      </c>
      <c r="E63" s="612" t="s">
        <v>2848</v>
      </c>
      <c r="F63" s="14"/>
      <c r="G63" s="14"/>
      <c r="H63" s="14" t="s">
        <v>2848</v>
      </c>
      <c r="I63" s="14"/>
      <c r="J63" s="434"/>
      <c r="K63" s="434">
        <v>4360</v>
      </c>
      <c r="L63" s="14"/>
    </row>
    <row r="64" spans="1:12" ht="60">
      <c r="A64" s="15">
        <v>55</v>
      </c>
      <c r="B64" s="435" t="s">
        <v>768</v>
      </c>
      <c r="C64" s="612" t="s">
        <v>2870</v>
      </c>
      <c r="D64" s="14">
        <v>204873388</v>
      </c>
      <c r="E64" s="612" t="s">
        <v>2848</v>
      </c>
      <c r="F64" s="14" t="s">
        <v>2871</v>
      </c>
      <c r="G64" s="14" t="s">
        <v>2872</v>
      </c>
      <c r="H64" s="14" t="s">
        <v>2848</v>
      </c>
      <c r="I64" s="14" t="s">
        <v>2860</v>
      </c>
      <c r="J64" s="434"/>
      <c r="K64" s="434">
        <v>4154</v>
      </c>
      <c r="L64" s="14"/>
    </row>
    <row r="65" spans="1:12" ht="45">
      <c r="A65" s="15">
        <v>56</v>
      </c>
      <c r="B65" s="435" t="s">
        <v>768</v>
      </c>
      <c r="C65" s="612" t="s">
        <v>2870</v>
      </c>
      <c r="D65" s="14">
        <v>204873388</v>
      </c>
      <c r="E65" s="612" t="s">
        <v>2848</v>
      </c>
      <c r="F65" s="14" t="s">
        <v>2873</v>
      </c>
      <c r="G65" s="14" t="s">
        <v>2874</v>
      </c>
      <c r="H65" s="14" t="s">
        <v>2875</v>
      </c>
      <c r="I65" s="14" t="s">
        <v>2860</v>
      </c>
      <c r="J65" s="434"/>
      <c r="K65" s="434">
        <v>5458.24</v>
      </c>
      <c r="L65" s="14"/>
    </row>
    <row r="66" spans="1:12" ht="45">
      <c r="A66" s="15">
        <v>57</v>
      </c>
      <c r="B66" s="435" t="s">
        <v>768</v>
      </c>
      <c r="C66" s="612" t="s">
        <v>2876</v>
      </c>
      <c r="D66" s="14">
        <v>17001005004</v>
      </c>
      <c r="E66" s="612" t="s">
        <v>2848</v>
      </c>
      <c r="F66" s="14" t="s">
        <v>2877</v>
      </c>
      <c r="G66" s="14" t="s">
        <v>2878</v>
      </c>
      <c r="H66" s="14" t="s">
        <v>2879</v>
      </c>
      <c r="I66" s="14" t="s">
        <v>2880</v>
      </c>
      <c r="J66" s="434"/>
      <c r="K66" s="434">
        <v>1500</v>
      </c>
      <c r="L66" s="14"/>
    </row>
    <row r="67" spans="1:12" ht="45">
      <c r="A67" s="15">
        <v>58</v>
      </c>
      <c r="B67" s="435" t="s">
        <v>1554</v>
      </c>
      <c r="C67" s="612" t="s">
        <v>2881</v>
      </c>
      <c r="D67" s="14">
        <v>220014464</v>
      </c>
      <c r="E67" s="612" t="s">
        <v>2848</v>
      </c>
      <c r="F67" s="14" t="s">
        <v>2882</v>
      </c>
      <c r="G67" s="14" t="s">
        <v>2883</v>
      </c>
      <c r="H67" s="14" t="s">
        <v>2875</v>
      </c>
      <c r="I67" s="14"/>
      <c r="J67" s="434"/>
      <c r="K67" s="434">
        <v>270</v>
      </c>
      <c r="L67" s="14"/>
    </row>
    <row r="68" spans="1:12" ht="45">
      <c r="A68" s="15">
        <v>59</v>
      </c>
      <c r="B68" s="435" t="s">
        <v>2884</v>
      </c>
      <c r="C68" s="612" t="s">
        <v>2885</v>
      </c>
      <c r="D68" s="14">
        <v>405107904</v>
      </c>
      <c r="E68" s="612" t="s">
        <v>2848</v>
      </c>
      <c r="F68" s="14" t="s">
        <v>2886</v>
      </c>
      <c r="G68" s="14"/>
      <c r="H68" s="14" t="s">
        <v>2887</v>
      </c>
      <c r="I68" s="14" t="s">
        <v>2860</v>
      </c>
      <c r="J68" s="434">
        <v>8</v>
      </c>
      <c r="K68" s="434">
        <v>1840</v>
      </c>
      <c r="L68" s="14"/>
    </row>
    <row r="69" spans="1:12" ht="45">
      <c r="A69" s="15">
        <v>60</v>
      </c>
      <c r="B69" s="435" t="s">
        <v>1554</v>
      </c>
      <c r="C69" s="612" t="s">
        <v>2888</v>
      </c>
      <c r="D69" s="14">
        <v>202221577</v>
      </c>
      <c r="E69" s="612" t="s">
        <v>2848</v>
      </c>
      <c r="F69" s="14" t="s">
        <v>2889</v>
      </c>
      <c r="G69" s="14"/>
      <c r="H69" s="612" t="s">
        <v>2890</v>
      </c>
      <c r="I69" s="14"/>
      <c r="J69" s="434"/>
      <c r="K69" s="434">
        <v>1000</v>
      </c>
      <c r="L69" s="14"/>
    </row>
    <row r="70" spans="1:12" ht="45">
      <c r="A70" s="15">
        <v>61</v>
      </c>
      <c r="B70" s="435" t="s">
        <v>1554</v>
      </c>
      <c r="C70" s="612" t="s">
        <v>2891</v>
      </c>
      <c r="D70" s="14">
        <v>419987161</v>
      </c>
      <c r="E70" s="612" t="s">
        <v>2848</v>
      </c>
      <c r="F70" s="14" t="s">
        <v>2809</v>
      </c>
      <c r="G70" s="14"/>
      <c r="H70" s="14" t="s">
        <v>2892</v>
      </c>
      <c r="I70" s="14"/>
      <c r="J70" s="434"/>
      <c r="K70" s="434">
        <v>500</v>
      </c>
      <c r="L70" s="14"/>
    </row>
    <row r="71" spans="1:12" ht="45">
      <c r="A71" s="15">
        <v>62</v>
      </c>
      <c r="B71" s="435" t="s">
        <v>341</v>
      </c>
      <c r="C71" s="612" t="s">
        <v>2893</v>
      </c>
      <c r="D71" s="14">
        <v>204958812</v>
      </c>
      <c r="E71" s="612" t="s">
        <v>2848</v>
      </c>
      <c r="F71" s="618"/>
      <c r="G71" s="14" t="s">
        <v>2894</v>
      </c>
      <c r="H71" s="14" t="s">
        <v>2895</v>
      </c>
      <c r="I71" s="14"/>
      <c r="J71" s="434"/>
      <c r="K71" s="434">
        <v>3465</v>
      </c>
      <c r="L71" s="14"/>
    </row>
    <row r="72" spans="1:12" ht="45">
      <c r="A72" s="15">
        <v>63</v>
      </c>
      <c r="B72" s="435" t="s">
        <v>341</v>
      </c>
      <c r="C72" s="612" t="s">
        <v>2893</v>
      </c>
      <c r="D72" s="14">
        <v>204958812</v>
      </c>
      <c r="E72" s="612" t="s">
        <v>2848</v>
      </c>
      <c r="F72" s="618"/>
      <c r="G72" s="14" t="s">
        <v>2896</v>
      </c>
      <c r="H72" s="14" t="s">
        <v>2897</v>
      </c>
      <c r="I72" s="14"/>
      <c r="J72" s="434"/>
      <c r="K72" s="434">
        <v>3465</v>
      </c>
      <c r="L72" s="14"/>
    </row>
    <row r="73" spans="1:12" ht="45">
      <c r="A73" s="15">
        <v>64</v>
      </c>
      <c r="B73" s="435" t="s">
        <v>768</v>
      </c>
      <c r="C73" s="612" t="s">
        <v>2893</v>
      </c>
      <c r="D73" s="14">
        <v>204958812</v>
      </c>
      <c r="E73" s="612" t="s">
        <v>2848</v>
      </c>
      <c r="F73" s="618"/>
      <c r="G73" s="14" t="s">
        <v>2898</v>
      </c>
      <c r="H73" s="14" t="s">
        <v>2897</v>
      </c>
      <c r="I73" s="14"/>
      <c r="J73" s="434"/>
      <c r="K73" s="434">
        <v>1051.23</v>
      </c>
      <c r="L73" s="14"/>
    </row>
    <row r="74" spans="1:12" ht="45">
      <c r="A74" s="15">
        <v>65</v>
      </c>
      <c r="B74" s="435" t="s">
        <v>1554</v>
      </c>
      <c r="C74" s="612" t="s">
        <v>2899</v>
      </c>
      <c r="D74" s="14">
        <v>406180546</v>
      </c>
      <c r="E74" s="612" t="s">
        <v>2848</v>
      </c>
      <c r="F74" s="612" t="s">
        <v>2809</v>
      </c>
      <c r="G74" s="14"/>
      <c r="H74" s="14" t="s">
        <v>2900</v>
      </c>
      <c r="I74" s="14"/>
      <c r="J74" s="434"/>
      <c r="K74" s="434">
        <v>500</v>
      </c>
      <c r="L74" s="14"/>
    </row>
    <row r="75" spans="1:12" ht="45">
      <c r="A75" s="15">
        <v>66</v>
      </c>
      <c r="B75" s="435" t="s">
        <v>768</v>
      </c>
      <c r="C75" s="612" t="s">
        <v>2870</v>
      </c>
      <c r="D75" s="14">
        <v>204873388</v>
      </c>
      <c r="E75" s="612" t="s">
        <v>2848</v>
      </c>
      <c r="F75" s="14" t="s">
        <v>2901</v>
      </c>
      <c r="G75" s="14"/>
      <c r="H75" s="14" t="s">
        <v>2897</v>
      </c>
      <c r="I75" s="14"/>
      <c r="J75" s="434"/>
      <c r="K75" s="434">
        <v>12364.16</v>
      </c>
      <c r="L75" s="14"/>
    </row>
    <row r="76" spans="1:12" ht="45">
      <c r="A76" s="15">
        <v>67</v>
      </c>
      <c r="B76" s="435" t="s">
        <v>341</v>
      </c>
      <c r="C76" s="868" t="s">
        <v>2902</v>
      </c>
      <c r="D76" s="872">
        <v>405142821</v>
      </c>
      <c r="E76" s="868" t="s">
        <v>2848</v>
      </c>
      <c r="F76" s="610"/>
      <c r="G76" s="610"/>
      <c r="H76" s="610" t="s">
        <v>2897</v>
      </c>
      <c r="I76" s="610"/>
      <c r="J76" s="619"/>
      <c r="K76" s="619">
        <v>16354.8</v>
      </c>
      <c r="L76" s="14"/>
    </row>
    <row r="77" spans="1:12" ht="45">
      <c r="A77" s="15">
        <v>68</v>
      </c>
      <c r="B77" s="435" t="s">
        <v>768</v>
      </c>
      <c r="C77" s="612" t="s">
        <v>2903</v>
      </c>
      <c r="D77" s="14">
        <v>205255917</v>
      </c>
      <c r="E77" s="612" t="s">
        <v>2848</v>
      </c>
      <c r="F77" s="14"/>
      <c r="G77" s="14" t="s">
        <v>2904</v>
      </c>
      <c r="H77" s="14"/>
      <c r="I77" s="14"/>
      <c r="J77" s="434"/>
      <c r="K77" s="619">
        <v>2341.81</v>
      </c>
      <c r="L77" s="14"/>
    </row>
    <row r="78" spans="1:12" ht="45">
      <c r="A78" s="15">
        <v>69</v>
      </c>
      <c r="B78" s="435" t="s">
        <v>768</v>
      </c>
      <c r="C78" s="612" t="s">
        <v>2905</v>
      </c>
      <c r="D78" s="14">
        <v>1001011476</v>
      </c>
      <c r="E78" s="612" t="s">
        <v>2848</v>
      </c>
      <c r="F78" s="14"/>
      <c r="G78" s="14"/>
      <c r="H78" s="14" t="s">
        <v>1598</v>
      </c>
      <c r="I78" s="14"/>
      <c r="J78" s="434"/>
      <c r="K78" s="434">
        <v>1000</v>
      </c>
      <c r="L78" s="14"/>
    </row>
    <row r="79" spans="1:12" ht="45">
      <c r="A79" s="15">
        <v>70</v>
      </c>
      <c r="B79" s="435" t="s">
        <v>2856</v>
      </c>
      <c r="C79" s="612" t="s">
        <v>2906</v>
      </c>
      <c r="D79" s="14">
        <v>205263258</v>
      </c>
      <c r="E79" s="612" t="s">
        <v>2848</v>
      </c>
      <c r="F79" s="14"/>
      <c r="G79" s="14"/>
      <c r="H79" s="14" t="s">
        <v>2907</v>
      </c>
      <c r="I79" s="14"/>
      <c r="J79" s="434"/>
      <c r="K79" s="434">
        <v>530</v>
      </c>
      <c r="L79" s="14"/>
    </row>
    <row r="80" spans="1:12" ht="45">
      <c r="A80" s="15">
        <v>71</v>
      </c>
      <c r="B80" s="435" t="s">
        <v>2884</v>
      </c>
      <c r="C80" s="612" t="s">
        <v>2908</v>
      </c>
      <c r="D80" s="873" t="s">
        <v>2909</v>
      </c>
      <c r="E80" s="612" t="s">
        <v>2848</v>
      </c>
      <c r="F80" s="14"/>
      <c r="G80" s="14"/>
      <c r="H80" s="14" t="s">
        <v>2910</v>
      </c>
      <c r="I80" s="14"/>
      <c r="J80" s="434"/>
      <c r="K80" s="434">
        <v>830</v>
      </c>
      <c r="L80" s="14"/>
    </row>
    <row r="81" spans="1:12" ht="45">
      <c r="A81" s="15">
        <v>72</v>
      </c>
      <c r="B81" s="435" t="s">
        <v>2856</v>
      </c>
      <c r="C81" s="612" t="s">
        <v>2911</v>
      </c>
      <c r="D81" s="14">
        <v>206176109</v>
      </c>
      <c r="E81" s="612" t="s">
        <v>2848</v>
      </c>
      <c r="F81" s="14"/>
      <c r="G81" s="14"/>
      <c r="H81" s="14" t="s">
        <v>2910</v>
      </c>
      <c r="I81" s="14"/>
      <c r="J81" s="434"/>
      <c r="K81" s="434">
        <v>1430</v>
      </c>
      <c r="L81" s="14"/>
    </row>
    <row r="82" spans="1:12" ht="45">
      <c r="A82" s="15">
        <v>73</v>
      </c>
      <c r="B82" s="435" t="s">
        <v>2856</v>
      </c>
      <c r="C82" s="612" t="s">
        <v>2912</v>
      </c>
      <c r="D82" s="14">
        <v>401947293</v>
      </c>
      <c r="E82" s="612" t="s">
        <v>2848</v>
      </c>
      <c r="F82" s="14"/>
      <c r="G82" s="14"/>
      <c r="H82" s="14" t="s">
        <v>2910</v>
      </c>
      <c r="I82" s="14"/>
      <c r="J82" s="434"/>
      <c r="K82" s="434">
        <v>1054</v>
      </c>
      <c r="L82" s="14"/>
    </row>
    <row r="83" spans="1:12" ht="45">
      <c r="A83" s="15">
        <v>74</v>
      </c>
      <c r="B83" s="435" t="s">
        <v>2884</v>
      </c>
      <c r="C83" s="612" t="s">
        <v>2913</v>
      </c>
      <c r="D83" s="14">
        <v>205247197</v>
      </c>
      <c r="E83" s="612" t="s">
        <v>2848</v>
      </c>
      <c r="F83" s="14"/>
      <c r="G83" s="14"/>
      <c r="H83" s="14" t="s">
        <v>2910</v>
      </c>
      <c r="I83" s="14"/>
      <c r="J83" s="434"/>
      <c r="K83" s="434">
        <v>398.4</v>
      </c>
      <c r="L83" s="14"/>
    </row>
    <row r="84" spans="1:12" ht="45">
      <c r="A84" s="15">
        <v>75</v>
      </c>
      <c r="B84" s="435" t="s">
        <v>1554</v>
      </c>
      <c r="C84" s="14" t="s">
        <v>1555</v>
      </c>
      <c r="D84" s="14">
        <v>419982978</v>
      </c>
      <c r="E84" s="14" t="s">
        <v>1556</v>
      </c>
      <c r="F84" s="14"/>
      <c r="G84" s="14"/>
      <c r="H84" s="14" t="s">
        <v>1557</v>
      </c>
      <c r="I84" s="14"/>
      <c r="J84" s="4"/>
      <c r="K84" s="434">
        <v>3170</v>
      </c>
      <c r="L84" s="14"/>
    </row>
    <row r="85" spans="1:12" ht="15">
      <c r="A85" s="14" t="s">
        <v>264</v>
      </c>
      <c r="B85" s="334"/>
      <c r="C85" s="612"/>
      <c r="D85" s="14"/>
      <c r="E85" s="612"/>
      <c r="F85" s="14"/>
      <c r="G85" s="14"/>
      <c r="H85" s="14"/>
      <c r="I85" s="14"/>
      <c r="J85" s="434"/>
      <c r="K85" s="4"/>
      <c r="L85" s="14"/>
    </row>
    <row r="86" spans="1:12" ht="15">
      <c r="A86" s="14"/>
      <c r="B86" s="334"/>
      <c r="C86" s="874"/>
      <c r="D86" s="875"/>
      <c r="E86" s="874"/>
      <c r="F86" s="875"/>
      <c r="G86" s="14"/>
      <c r="H86" s="14"/>
      <c r="I86" s="14"/>
      <c r="J86" s="14" t="s">
        <v>453</v>
      </c>
      <c r="K86" s="876">
        <f>SUM(K10:K85)</f>
        <v>1554194.2299999997</v>
      </c>
      <c r="L86" s="14"/>
    </row>
    <row r="87" spans="1:12" ht="15">
      <c r="A87" s="620"/>
      <c r="B87" s="620"/>
      <c r="C87" s="621"/>
      <c r="D87" s="620"/>
      <c r="E87" s="621"/>
      <c r="F87" s="620"/>
      <c r="G87" s="620"/>
      <c r="H87" s="620"/>
      <c r="I87" s="620"/>
      <c r="J87" s="620"/>
      <c r="K87" s="622"/>
    </row>
    <row r="88" spans="1:12" ht="15">
      <c r="A88" s="623" t="s">
        <v>454</v>
      </c>
      <c r="B88" s="623"/>
      <c r="C88" s="621"/>
      <c r="D88" s="620"/>
      <c r="E88" s="621"/>
      <c r="F88" s="620"/>
      <c r="G88" s="620"/>
      <c r="H88" s="620"/>
      <c r="I88" s="620"/>
      <c r="J88" s="620"/>
      <c r="K88" s="622"/>
    </row>
    <row r="89" spans="1:12" ht="15">
      <c r="A89" s="623" t="s">
        <v>455</v>
      </c>
      <c r="B89" s="623"/>
      <c r="C89" s="621"/>
      <c r="D89" s="620"/>
      <c r="E89" s="621"/>
      <c r="F89" s="620"/>
      <c r="G89" s="620"/>
      <c r="H89" s="620"/>
      <c r="I89" s="620"/>
      <c r="J89" s="620"/>
      <c r="K89" s="622"/>
    </row>
    <row r="90" spans="1:12" ht="15">
      <c r="A90" s="623" t="s">
        <v>456</v>
      </c>
      <c r="B90" s="623"/>
      <c r="C90" s="624"/>
      <c r="D90" s="622"/>
      <c r="E90" s="624"/>
      <c r="F90" s="622"/>
      <c r="G90" s="622"/>
      <c r="H90" s="622"/>
      <c r="I90" s="622"/>
      <c r="J90" s="622"/>
      <c r="K90" s="622"/>
    </row>
    <row r="91" spans="1:12" ht="15">
      <c r="A91" s="623" t="s">
        <v>457</v>
      </c>
      <c r="B91" s="623"/>
      <c r="C91" s="624"/>
      <c r="D91" s="622"/>
      <c r="E91" s="624"/>
      <c r="F91" s="622"/>
      <c r="G91" s="622"/>
      <c r="H91" s="622"/>
      <c r="I91" s="622"/>
      <c r="J91" s="622"/>
      <c r="K91" s="622"/>
    </row>
    <row r="92" spans="1:12" ht="15" customHeight="1">
      <c r="A92" s="877" t="s">
        <v>472</v>
      </c>
      <c r="B92" s="877"/>
      <c r="C92" s="624"/>
      <c r="D92" s="877"/>
      <c r="E92" s="624"/>
      <c r="F92" s="877"/>
      <c r="G92" s="877"/>
      <c r="H92" s="877"/>
      <c r="I92" s="877"/>
      <c r="J92" s="877"/>
      <c r="K92" s="877"/>
    </row>
    <row r="93" spans="1:12" ht="15" customHeight="1">
      <c r="A93" s="877"/>
      <c r="B93" s="877"/>
      <c r="C93" s="624"/>
      <c r="D93" s="877"/>
      <c r="E93" s="624"/>
      <c r="F93" s="877"/>
      <c r="G93" s="877"/>
      <c r="H93" s="877"/>
      <c r="I93" s="877"/>
      <c r="J93" s="877"/>
      <c r="K93" s="877"/>
    </row>
    <row r="94" spans="1:12" ht="12.75" customHeight="1">
      <c r="A94" s="878"/>
      <c r="B94" s="878"/>
      <c r="C94" s="624"/>
      <c r="D94" s="878"/>
      <c r="E94" s="624"/>
      <c r="F94" s="878"/>
      <c r="G94" s="878"/>
      <c r="H94" s="878"/>
      <c r="I94" s="878"/>
      <c r="J94" s="878"/>
      <c r="K94" s="878"/>
    </row>
    <row r="95" spans="1:12" ht="60">
      <c r="A95" s="574" t="s">
        <v>96</v>
      </c>
      <c r="B95" s="574"/>
      <c r="C95" s="625"/>
      <c r="D95" s="336"/>
      <c r="E95" s="626"/>
      <c r="F95" s="335"/>
      <c r="G95" s="335"/>
      <c r="H95" s="335"/>
      <c r="I95" s="335"/>
      <c r="J95" s="335"/>
      <c r="K95" s="622"/>
    </row>
    <row r="96" spans="1:12" ht="15">
      <c r="A96" s="335"/>
      <c r="B96" s="336"/>
      <c r="C96" s="625"/>
      <c r="D96" s="336"/>
      <c r="E96" s="626"/>
      <c r="F96" s="335"/>
      <c r="G96" s="335"/>
      <c r="H96" s="335"/>
      <c r="I96" s="335"/>
      <c r="J96" s="337"/>
      <c r="K96" s="622"/>
    </row>
    <row r="97" spans="1:11" ht="90">
      <c r="A97" s="335"/>
      <c r="B97" s="336"/>
      <c r="C97" s="576" t="s">
        <v>256</v>
      </c>
      <c r="D97" s="575"/>
      <c r="E97" s="577"/>
      <c r="F97" s="338"/>
      <c r="G97" s="576" t="s">
        <v>458</v>
      </c>
      <c r="H97" s="576"/>
      <c r="I97" s="576"/>
      <c r="J97" s="339"/>
      <c r="K97" s="622"/>
    </row>
    <row r="98" spans="1:11" ht="15">
      <c r="A98" s="335"/>
      <c r="B98" s="336"/>
      <c r="C98" s="625"/>
      <c r="D98" s="336"/>
      <c r="E98" s="626"/>
      <c r="F98" s="335"/>
      <c r="G98" s="577"/>
      <c r="H98" s="577"/>
      <c r="I98" s="577"/>
      <c r="J98" s="339"/>
      <c r="K98" s="622"/>
    </row>
    <row r="99" spans="1:11" ht="15">
      <c r="A99" s="335"/>
      <c r="B99" s="336"/>
      <c r="C99" s="577" t="s">
        <v>127</v>
      </c>
      <c r="D99" s="573"/>
      <c r="E99" s="577"/>
      <c r="F99" s="338"/>
      <c r="G99" s="335"/>
      <c r="H99" s="335"/>
      <c r="I99" s="335"/>
      <c r="J99" s="335"/>
      <c r="K99" s="622"/>
    </row>
  </sheetData>
  <autoFilter ref="A9:L86"/>
  <mergeCells count="1">
    <mergeCell ref="K3:L3"/>
  </mergeCells>
  <dataValidations count="1">
    <dataValidation type="list" allowBlank="1" showInputMessage="1" showErrorMessage="1" sqref="B10:B86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40" zoomScale="130" zoomScaleNormal="100" zoomScaleSheetLayoutView="130" workbookViewId="0">
      <selection activeCell="D54" activeCellId="2" sqref="D47 D52 D54"/>
    </sheetView>
  </sheetViews>
  <sheetFormatPr defaultColWidth="9.140625"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1" t="s">
        <v>212</v>
      </c>
      <c r="B1" s="115"/>
      <c r="C1" s="894" t="s">
        <v>186</v>
      </c>
      <c r="D1" s="894"/>
      <c r="E1" s="102"/>
    </row>
    <row r="2" spans="1:5">
      <c r="A2" s="73" t="s">
        <v>128</v>
      </c>
      <c r="B2" s="115"/>
      <c r="C2" s="327">
        <v>42529</v>
      </c>
      <c r="D2" s="358">
        <v>42666</v>
      </c>
      <c r="E2" s="102"/>
    </row>
    <row r="3" spans="1:5">
      <c r="A3" s="112"/>
      <c r="B3" s="115"/>
      <c r="C3" s="74"/>
      <c r="D3" s="74"/>
      <c r="E3" s="102"/>
    </row>
    <row r="4" spans="1:5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105"/>
    </row>
    <row r="5" spans="1:5">
      <c r="A5" s="113" t="str">
        <f>'ფორმა N1'!D4</f>
        <v>მოქალაქეთა პოლიტიკური გაერთანება სახელმწიფო ხალხისთვის</v>
      </c>
      <c r="B5" s="114"/>
      <c r="C5" s="114"/>
      <c r="D5" s="56"/>
      <c r="E5" s="105"/>
    </row>
    <row r="6" spans="1:5">
      <c r="A6" s="74"/>
      <c r="B6" s="73"/>
      <c r="C6" s="73"/>
      <c r="D6" s="73"/>
      <c r="E6" s="105"/>
    </row>
    <row r="7" spans="1:5">
      <c r="A7" s="111"/>
      <c r="B7" s="116"/>
      <c r="C7" s="117"/>
      <c r="D7" s="117"/>
      <c r="E7" s="102"/>
    </row>
    <row r="8" spans="1:5" ht="45">
      <c r="A8" s="118" t="s">
        <v>101</v>
      </c>
      <c r="B8" s="118" t="s">
        <v>178</v>
      </c>
      <c r="C8" s="118" t="s">
        <v>291</v>
      </c>
      <c r="D8" s="118" t="s">
        <v>245</v>
      </c>
      <c r="E8" s="102"/>
    </row>
    <row r="9" spans="1:5">
      <c r="A9" s="46"/>
      <c r="B9" s="47"/>
      <c r="C9" s="149"/>
      <c r="D9" s="149"/>
      <c r="E9" s="102"/>
    </row>
    <row r="10" spans="1:5">
      <c r="A10" s="48" t="s">
        <v>179</v>
      </c>
      <c r="B10" s="49"/>
      <c r="C10" s="119">
        <f>SUM(C11,C34)</f>
        <v>388306</v>
      </c>
      <c r="D10" s="119">
        <f>SUM(D11,D34)</f>
        <v>356719.42000000004</v>
      </c>
      <c r="E10" s="102"/>
    </row>
    <row r="11" spans="1:5">
      <c r="A11" s="50" t="s">
        <v>180</v>
      </c>
      <c r="B11" s="51"/>
      <c r="C11" s="82">
        <f>SUM(C12:C32)</f>
        <v>0</v>
      </c>
      <c r="D11" s="82">
        <f>SUM(D12:D32)</f>
        <v>2068.65</v>
      </c>
      <c r="E11" s="102"/>
    </row>
    <row r="12" spans="1:5">
      <c r="A12" s="54">
        <v>1110</v>
      </c>
      <c r="B12" s="53" t="s">
        <v>130</v>
      </c>
      <c r="C12" s="8"/>
      <c r="D12" s="8"/>
      <c r="E12" s="102"/>
    </row>
    <row r="13" spans="1:5">
      <c r="A13" s="54">
        <v>1120</v>
      </c>
      <c r="B13" s="53" t="s">
        <v>131</v>
      </c>
      <c r="C13" s="8"/>
      <c r="D13" s="8"/>
      <c r="E13" s="102"/>
    </row>
    <row r="14" spans="1:5">
      <c r="A14" s="54">
        <v>1211</v>
      </c>
      <c r="B14" s="53" t="s">
        <v>132</v>
      </c>
      <c r="C14" s="8">
        <v>0</v>
      </c>
      <c r="D14" s="8">
        <v>39.15</v>
      </c>
      <c r="E14" s="102"/>
    </row>
    <row r="15" spans="1:5">
      <c r="A15" s="54">
        <v>1212</v>
      </c>
      <c r="B15" s="53" t="s">
        <v>133</v>
      </c>
      <c r="C15" s="8"/>
      <c r="D15" s="8"/>
      <c r="E15" s="102"/>
    </row>
    <row r="16" spans="1:5">
      <c r="A16" s="54">
        <v>1213</v>
      </c>
      <c r="B16" s="53" t="s">
        <v>134</v>
      </c>
      <c r="C16" s="8"/>
      <c r="D16" s="8"/>
      <c r="E16" s="102"/>
    </row>
    <row r="17" spans="1:5">
      <c r="A17" s="54">
        <v>1214</v>
      </c>
      <c r="B17" s="53" t="s">
        <v>135</v>
      </c>
      <c r="C17" s="8"/>
      <c r="D17" s="8"/>
      <c r="E17" s="102"/>
    </row>
    <row r="18" spans="1:5">
      <c r="A18" s="54">
        <v>1215</v>
      </c>
      <c r="B18" s="53" t="s">
        <v>136</v>
      </c>
      <c r="C18" s="8"/>
      <c r="D18" s="8"/>
      <c r="E18" s="102"/>
    </row>
    <row r="19" spans="1:5">
      <c r="A19" s="54">
        <v>1300</v>
      </c>
      <c r="B19" s="53" t="s">
        <v>137</v>
      </c>
      <c r="C19" s="8"/>
      <c r="D19" s="8"/>
      <c r="E19" s="102"/>
    </row>
    <row r="20" spans="1:5">
      <c r="A20" s="54">
        <v>1410</v>
      </c>
      <c r="B20" s="53" t="s">
        <v>138</v>
      </c>
      <c r="C20" s="8"/>
      <c r="D20" s="8"/>
      <c r="E20" s="102"/>
    </row>
    <row r="21" spans="1:5">
      <c r="A21" s="54">
        <v>1421</v>
      </c>
      <c r="B21" s="53" t="s">
        <v>139</v>
      </c>
      <c r="C21" s="8"/>
      <c r="D21" s="8"/>
      <c r="E21" s="102"/>
    </row>
    <row r="22" spans="1:5">
      <c r="A22" s="54">
        <v>1422</v>
      </c>
      <c r="B22" s="53" t="s">
        <v>140</v>
      </c>
      <c r="C22" s="8"/>
      <c r="D22" s="8"/>
      <c r="E22" s="102"/>
    </row>
    <row r="23" spans="1:5">
      <c r="A23" s="54">
        <v>1423</v>
      </c>
      <c r="B23" s="53" t="s">
        <v>141</v>
      </c>
      <c r="C23" s="8"/>
      <c r="D23" s="8"/>
      <c r="E23" s="102"/>
    </row>
    <row r="24" spans="1:5">
      <c r="A24" s="54">
        <v>1431</v>
      </c>
      <c r="B24" s="53" t="s">
        <v>142</v>
      </c>
      <c r="C24" s="8"/>
      <c r="D24" s="8"/>
      <c r="E24" s="102"/>
    </row>
    <row r="25" spans="1:5">
      <c r="A25" s="54">
        <v>1432</v>
      </c>
      <c r="B25" s="53" t="s">
        <v>143</v>
      </c>
      <c r="C25" s="8"/>
      <c r="D25" s="8"/>
      <c r="E25" s="102"/>
    </row>
    <row r="26" spans="1:5">
      <c r="A26" s="54">
        <v>1433</v>
      </c>
      <c r="B26" s="53" t="s">
        <v>144</v>
      </c>
      <c r="C26" s="8"/>
      <c r="D26" s="8"/>
      <c r="E26" s="102"/>
    </row>
    <row r="27" spans="1:5">
      <c r="A27" s="54">
        <v>1441</v>
      </c>
      <c r="B27" s="53" t="s">
        <v>145</v>
      </c>
      <c r="C27" s="8"/>
      <c r="D27" s="8"/>
      <c r="E27" s="102"/>
    </row>
    <row r="28" spans="1:5">
      <c r="A28" s="54">
        <v>1442</v>
      </c>
      <c r="B28" s="53" t="s">
        <v>146</v>
      </c>
      <c r="C28" s="8"/>
      <c r="D28" s="8">
        <v>2029.5</v>
      </c>
      <c r="E28" s="102"/>
    </row>
    <row r="29" spans="1:5">
      <c r="A29" s="54">
        <v>1443</v>
      </c>
      <c r="B29" s="53" t="s">
        <v>147</v>
      </c>
      <c r="C29" s="8"/>
      <c r="D29" s="8"/>
      <c r="E29" s="102"/>
    </row>
    <row r="30" spans="1:5">
      <c r="A30" s="54">
        <v>1444</v>
      </c>
      <c r="B30" s="53" t="s">
        <v>148</v>
      </c>
      <c r="C30" s="8"/>
      <c r="D30" s="8"/>
      <c r="E30" s="102"/>
    </row>
    <row r="31" spans="1:5">
      <c r="A31" s="54">
        <v>1445</v>
      </c>
      <c r="B31" s="53" t="s">
        <v>149</v>
      </c>
      <c r="C31" s="8"/>
      <c r="D31" s="8"/>
      <c r="E31" s="102"/>
    </row>
    <row r="32" spans="1:5">
      <c r="A32" s="54">
        <v>1446</v>
      </c>
      <c r="B32" s="53" t="s">
        <v>150</v>
      </c>
      <c r="C32" s="8"/>
      <c r="D32" s="8"/>
      <c r="E32" s="102"/>
    </row>
    <row r="33" spans="1:5">
      <c r="A33" s="30"/>
      <c r="E33" s="102"/>
    </row>
    <row r="34" spans="1:5">
      <c r="A34" s="55" t="s">
        <v>181</v>
      </c>
      <c r="B34" s="53"/>
      <c r="C34" s="82">
        <f>SUM(C35:C42)</f>
        <v>388306</v>
      </c>
      <c r="D34" s="82">
        <f>SUM(D35:D42)</f>
        <v>354650.77</v>
      </c>
      <c r="E34" s="102"/>
    </row>
    <row r="35" spans="1:5">
      <c r="A35" s="54">
        <v>2110</v>
      </c>
      <c r="B35" s="53" t="s">
        <v>89</v>
      </c>
      <c r="C35" s="8"/>
      <c r="D35" s="8"/>
      <c r="E35" s="102"/>
    </row>
    <row r="36" spans="1:5">
      <c r="A36" s="54">
        <v>2120</v>
      </c>
      <c r="B36" s="53" t="s">
        <v>151</v>
      </c>
      <c r="C36" s="8">
        <v>309328</v>
      </c>
      <c r="D36" s="8">
        <v>354575.77</v>
      </c>
      <c r="E36" s="102"/>
    </row>
    <row r="37" spans="1:5">
      <c r="A37" s="54">
        <v>2130</v>
      </c>
      <c r="B37" s="53" t="s">
        <v>90</v>
      </c>
      <c r="C37" s="8"/>
      <c r="D37" s="8"/>
      <c r="E37" s="102"/>
    </row>
    <row r="38" spans="1:5">
      <c r="A38" s="54">
        <v>2140</v>
      </c>
      <c r="B38" s="53" t="s">
        <v>386</v>
      </c>
      <c r="C38" s="8"/>
      <c r="D38" s="8"/>
      <c r="E38" s="102"/>
    </row>
    <row r="39" spans="1:5">
      <c r="A39" s="54">
        <v>2150</v>
      </c>
      <c r="B39" s="53" t="s">
        <v>389</v>
      </c>
      <c r="C39" s="8"/>
      <c r="D39" s="8"/>
      <c r="E39" s="102"/>
    </row>
    <row r="40" spans="1:5" s="174" customFormat="1">
      <c r="A40" s="521">
        <v>2220</v>
      </c>
      <c r="B40" s="522" t="s">
        <v>91</v>
      </c>
      <c r="C40" s="381">
        <v>78978</v>
      </c>
      <c r="D40" s="381">
        <v>75</v>
      </c>
    </row>
    <row r="41" spans="1:5">
      <c r="A41" s="54">
        <v>2300</v>
      </c>
      <c r="B41" s="53" t="s">
        <v>152</v>
      </c>
      <c r="C41" s="8"/>
      <c r="D41" s="8"/>
      <c r="E41" s="102"/>
    </row>
    <row r="42" spans="1:5">
      <c r="A42" s="54">
        <v>2400</v>
      </c>
      <c r="B42" s="53" t="s">
        <v>153</v>
      </c>
      <c r="C42" s="8"/>
      <c r="D42" s="8"/>
      <c r="E42" s="102"/>
    </row>
    <row r="43" spans="1:5">
      <c r="A43" s="31"/>
      <c r="E43" s="102"/>
    </row>
    <row r="44" spans="1:5">
      <c r="A44" s="52" t="s">
        <v>185</v>
      </c>
      <c r="B44" s="53"/>
      <c r="C44" s="82">
        <f>SUM(C45,C64)</f>
        <v>594562.81000000006</v>
      </c>
      <c r="D44" s="82">
        <f>SUM(D45,D64)</f>
        <v>600646.75999999989</v>
      </c>
      <c r="E44" s="102"/>
    </row>
    <row r="45" spans="1:5">
      <c r="A45" s="55" t="s">
        <v>182</v>
      </c>
      <c r="B45" s="53"/>
      <c r="C45" s="82">
        <f>SUM(C46:C61)</f>
        <v>594562.81000000006</v>
      </c>
      <c r="D45" s="82">
        <f>SUM(D46:D61)</f>
        <v>600646.75999999989</v>
      </c>
      <c r="E45" s="102"/>
    </row>
    <row r="46" spans="1:5">
      <c r="A46" s="54">
        <v>3100</v>
      </c>
      <c r="B46" s="53" t="s">
        <v>154</v>
      </c>
      <c r="C46" s="8"/>
      <c r="D46" s="8"/>
      <c r="E46" s="102"/>
    </row>
    <row r="47" spans="1:5">
      <c r="A47" s="54">
        <v>3210</v>
      </c>
      <c r="B47" s="53" t="s">
        <v>155</v>
      </c>
      <c r="C47" s="8">
        <v>556607.29</v>
      </c>
      <c r="D47" s="8">
        <v>464948.76</v>
      </c>
      <c r="E47" s="102"/>
    </row>
    <row r="48" spans="1:5">
      <c r="A48" s="54">
        <v>3221</v>
      </c>
      <c r="B48" s="53" t="s">
        <v>156</v>
      </c>
      <c r="C48" s="8"/>
      <c r="D48" s="8"/>
      <c r="E48" s="102"/>
    </row>
    <row r="49" spans="1:5">
      <c r="A49" s="54">
        <v>3222</v>
      </c>
      <c r="B49" s="53" t="s">
        <v>157</v>
      </c>
      <c r="C49" s="8">
        <v>0</v>
      </c>
      <c r="D49" s="8">
        <v>21079.66</v>
      </c>
      <c r="E49" s="102"/>
    </row>
    <row r="50" spans="1:5">
      <c r="A50" s="54">
        <v>3223</v>
      </c>
      <c r="B50" s="53" t="s">
        <v>158</v>
      </c>
      <c r="C50" s="8"/>
      <c r="D50" s="8"/>
      <c r="E50" s="102"/>
    </row>
    <row r="51" spans="1:5">
      <c r="A51" s="54">
        <v>3224</v>
      </c>
      <c r="B51" s="53" t="s">
        <v>159</v>
      </c>
      <c r="C51" s="8"/>
      <c r="D51" s="8"/>
      <c r="E51" s="102"/>
    </row>
    <row r="52" spans="1:5">
      <c r="A52" s="54">
        <v>3231</v>
      </c>
      <c r="B52" s="53" t="s">
        <v>160</v>
      </c>
      <c r="C52" s="8">
        <v>34436</v>
      </c>
      <c r="D52" s="8">
        <v>110136</v>
      </c>
      <c r="E52" s="102"/>
    </row>
    <row r="53" spans="1:5">
      <c r="A53" s="54">
        <v>3232</v>
      </c>
      <c r="B53" s="53" t="s">
        <v>161</v>
      </c>
      <c r="C53" s="8"/>
      <c r="D53" s="8"/>
      <c r="E53" s="102"/>
    </row>
    <row r="54" spans="1:5">
      <c r="A54" s="54">
        <v>3234</v>
      </c>
      <c r="B54" s="53" t="s">
        <v>162</v>
      </c>
      <c r="C54" s="8">
        <v>3519.52</v>
      </c>
      <c r="D54" s="8">
        <v>4482.34</v>
      </c>
      <c r="E54" s="102"/>
    </row>
    <row r="55" spans="1:5" ht="30">
      <c r="A55" s="54">
        <v>3236</v>
      </c>
      <c r="B55" s="53" t="s">
        <v>177</v>
      </c>
      <c r="C55" s="8"/>
      <c r="D55" s="8"/>
      <c r="E55" s="102"/>
    </row>
    <row r="56" spans="1:5" ht="45">
      <c r="A56" s="54">
        <v>3237</v>
      </c>
      <c r="B56" s="53" t="s">
        <v>163</v>
      </c>
      <c r="C56" s="8"/>
      <c r="D56" s="8"/>
      <c r="E56" s="102"/>
    </row>
    <row r="57" spans="1:5">
      <c r="A57" s="54">
        <v>3241</v>
      </c>
      <c r="B57" s="53" t="s">
        <v>164</v>
      </c>
      <c r="C57" s="8"/>
      <c r="D57" s="8"/>
      <c r="E57" s="102"/>
    </row>
    <row r="58" spans="1:5">
      <c r="A58" s="54">
        <v>3242</v>
      </c>
      <c r="B58" s="53" t="s">
        <v>165</v>
      </c>
      <c r="C58" s="8"/>
      <c r="D58" s="8"/>
      <c r="E58" s="102"/>
    </row>
    <row r="59" spans="1:5">
      <c r="A59" s="54">
        <v>3243</v>
      </c>
      <c r="B59" s="53" t="s">
        <v>166</v>
      </c>
      <c r="C59" s="8"/>
      <c r="D59" s="8"/>
      <c r="E59" s="102"/>
    </row>
    <row r="60" spans="1:5">
      <c r="A60" s="54">
        <v>3245</v>
      </c>
      <c r="B60" s="53" t="s">
        <v>167</v>
      </c>
      <c r="C60" s="8"/>
      <c r="D60" s="8"/>
      <c r="E60" s="102"/>
    </row>
    <row r="61" spans="1:5">
      <c r="A61" s="54">
        <v>3246</v>
      </c>
      <c r="B61" s="53" t="s">
        <v>168</v>
      </c>
      <c r="C61" s="8"/>
      <c r="D61" s="8"/>
      <c r="E61" s="102"/>
    </row>
    <row r="62" spans="1:5">
      <c r="A62" s="31"/>
      <c r="E62" s="102"/>
    </row>
    <row r="63" spans="1:5">
      <c r="A63" s="32"/>
      <c r="E63" s="102"/>
    </row>
    <row r="64" spans="1:5">
      <c r="A64" s="55" t="s">
        <v>183</v>
      </c>
      <c r="B64" s="53"/>
      <c r="C64" s="82">
        <f>SUM(C65:C67)</f>
        <v>0</v>
      </c>
      <c r="D64" s="82">
        <f>SUM(D65:D67)</f>
        <v>0</v>
      </c>
      <c r="E64" s="102"/>
    </row>
    <row r="65" spans="1:5">
      <c r="A65" s="54">
        <v>5100</v>
      </c>
      <c r="B65" s="53" t="s">
        <v>243</v>
      </c>
      <c r="C65" s="8"/>
      <c r="D65" s="8"/>
      <c r="E65" s="102"/>
    </row>
    <row r="66" spans="1:5">
      <c r="A66" s="54">
        <v>5220</v>
      </c>
      <c r="B66" s="53" t="s">
        <v>406</v>
      </c>
      <c r="C66" s="8"/>
      <c r="D66" s="8"/>
      <c r="E66" s="102"/>
    </row>
    <row r="67" spans="1:5">
      <c r="A67" s="54">
        <v>5230</v>
      </c>
      <c r="B67" s="53" t="s">
        <v>407</v>
      </c>
      <c r="C67" s="8"/>
      <c r="D67" s="8"/>
      <c r="E67" s="102"/>
    </row>
    <row r="68" spans="1:5">
      <c r="A68" s="31"/>
      <c r="E68" s="102"/>
    </row>
    <row r="69" spans="1:5">
      <c r="A69" s="2"/>
      <c r="E69" s="102"/>
    </row>
    <row r="70" spans="1:5">
      <c r="A70" s="52" t="s">
        <v>184</v>
      </c>
      <c r="B70" s="53"/>
      <c r="C70" s="8"/>
      <c r="D70" s="8"/>
      <c r="E70" s="102"/>
    </row>
    <row r="71" spans="1:5" ht="30">
      <c r="A71" s="54">
        <v>1</v>
      </c>
      <c r="B71" s="53" t="s">
        <v>169</v>
      </c>
      <c r="C71" s="8"/>
      <c r="D71" s="8"/>
      <c r="E71" s="102"/>
    </row>
    <row r="72" spans="1:5">
      <c r="A72" s="54">
        <v>2</v>
      </c>
      <c r="B72" s="53" t="s">
        <v>170</v>
      </c>
      <c r="C72" s="8"/>
      <c r="D72" s="8"/>
      <c r="E72" s="102"/>
    </row>
    <row r="73" spans="1:5">
      <c r="A73" s="54">
        <v>3</v>
      </c>
      <c r="B73" s="53" t="s">
        <v>171</v>
      </c>
      <c r="C73" s="8"/>
      <c r="D73" s="8"/>
      <c r="E73" s="102"/>
    </row>
    <row r="74" spans="1:5">
      <c r="A74" s="54">
        <v>4</v>
      </c>
      <c r="B74" s="53" t="s">
        <v>346</v>
      </c>
      <c r="C74" s="8"/>
      <c r="D74" s="8"/>
      <c r="E74" s="102"/>
    </row>
    <row r="75" spans="1:5">
      <c r="A75" s="54">
        <v>5</v>
      </c>
      <c r="B75" s="53" t="s">
        <v>172</v>
      </c>
      <c r="C75" s="8"/>
      <c r="D75" s="8"/>
      <c r="E75" s="102"/>
    </row>
    <row r="76" spans="1:5">
      <c r="A76" s="54">
        <v>6</v>
      </c>
      <c r="B76" s="53" t="s">
        <v>173</v>
      </c>
      <c r="C76" s="8"/>
      <c r="D76" s="8"/>
      <c r="E76" s="102"/>
    </row>
    <row r="77" spans="1:5">
      <c r="A77" s="54">
        <v>7</v>
      </c>
      <c r="B77" s="53" t="s">
        <v>174</v>
      </c>
      <c r="C77" s="8"/>
      <c r="D77" s="8"/>
      <c r="E77" s="102"/>
    </row>
    <row r="78" spans="1:5">
      <c r="A78" s="54">
        <v>8</v>
      </c>
      <c r="B78" s="53" t="s">
        <v>175</v>
      </c>
      <c r="C78" s="8"/>
      <c r="D78" s="8"/>
      <c r="E78" s="102"/>
    </row>
    <row r="79" spans="1:5">
      <c r="A79" s="54">
        <v>9</v>
      </c>
      <c r="B79" s="53" t="s">
        <v>176</v>
      </c>
      <c r="C79" s="8"/>
      <c r="D79" s="8"/>
      <c r="E79" s="102"/>
    </row>
    <row r="83" spans="1:9">
      <c r="A83" s="2"/>
      <c r="B83" s="2"/>
    </row>
    <row r="84" spans="1:9">
      <c r="A84" s="66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6" t="s">
        <v>414</v>
      </c>
      <c r="D87" s="12"/>
      <c r="E87"/>
      <c r="F87"/>
      <c r="G87"/>
      <c r="H87"/>
      <c r="I87"/>
    </row>
    <row r="88" spans="1:9">
      <c r="A88"/>
      <c r="B88" s="2" t="s">
        <v>415</v>
      </c>
      <c r="D88" s="12"/>
      <c r="E88"/>
      <c r="F88"/>
      <c r="G88"/>
      <c r="H88"/>
      <c r="I88"/>
    </row>
    <row r="89" spans="1:9" customFormat="1" ht="12.75">
      <c r="B89" s="63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1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5" zoomScaleNormal="100" zoomScaleSheetLayoutView="85" workbookViewId="0">
      <selection activeCell="H11" sqref="H11"/>
    </sheetView>
  </sheetViews>
  <sheetFormatPr defaultColWidth="9.140625" defaultRowHeight="15"/>
  <cols>
    <col min="1" max="1" width="4.85546875" style="2" customWidth="1"/>
    <col min="2" max="2" width="31.42578125" style="2" customWidth="1"/>
    <col min="3" max="3" width="27.8554687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1" t="s">
        <v>420</v>
      </c>
      <c r="B1" s="73"/>
      <c r="C1" s="73"/>
      <c r="D1" s="73"/>
      <c r="E1" s="73"/>
      <c r="F1" s="73"/>
      <c r="G1" s="73"/>
      <c r="H1" s="73"/>
      <c r="I1" s="887" t="s">
        <v>97</v>
      </c>
      <c r="J1" s="887"/>
      <c r="K1" s="102"/>
    </row>
    <row r="2" spans="1:11">
      <c r="A2" s="73" t="s">
        <v>128</v>
      </c>
      <c r="B2" s="73"/>
      <c r="C2" s="73"/>
      <c r="D2" s="73"/>
      <c r="E2" s="73"/>
      <c r="F2" s="73"/>
      <c r="G2" s="73"/>
      <c r="H2" s="73"/>
      <c r="I2" s="327">
        <v>42529</v>
      </c>
      <c r="J2" s="358">
        <v>42666</v>
      </c>
      <c r="K2" s="102"/>
    </row>
    <row r="3" spans="1:11">
      <c r="A3" s="73"/>
      <c r="B3" s="73"/>
      <c r="C3" s="73"/>
      <c r="D3" s="73"/>
      <c r="E3" s="73"/>
      <c r="F3" s="73"/>
      <c r="G3" s="73"/>
      <c r="H3" s="73"/>
      <c r="I3" s="72"/>
      <c r="J3" s="72"/>
      <c r="K3" s="102"/>
    </row>
    <row r="4" spans="1:11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120"/>
      <c r="G4" s="73"/>
      <c r="H4" s="73"/>
      <c r="I4" s="73"/>
      <c r="J4" s="73"/>
      <c r="K4" s="102"/>
    </row>
    <row r="5" spans="1:11">
      <c r="A5" s="208" t="str">
        <f>'ფორმა N1'!D4</f>
        <v>მოქალაქეთა პოლიტიკური გაერთანება სახელმწიფო ხალხისთვის</v>
      </c>
      <c r="B5" s="351"/>
      <c r="C5" s="351"/>
      <c r="D5" s="351"/>
      <c r="E5" s="351"/>
      <c r="F5" s="352"/>
      <c r="G5" s="351"/>
      <c r="H5" s="351"/>
      <c r="I5" s="351"/>
      <c r="J5" s="351"/>
      <c r="K5" s="102"/>
    </row>
    <row r="6" spans="1:11">
      <c r="A6" s="74"/>
      <c r="B6" s="74"/>
      <c r="C6" s="73"/>
      <c r="D6" s="73"/>
      <c r="E6" s="73"/>
      <c r="F6" s="120"/>
      <c r="G6" s="73"/>
      <c r="H6" s="73"/>
      <c r="I6" s="73"/>
      <c r="J6" s="73"/>
      <c r="K6" s="102"/>
    </row>
    <row r="7" spans="1:11">
      <c r="A7" s="121"/>
      <c r="B7" s="117"/>
      <c r="C7" s="117"/>
      <c r="D7" s="117"/>
      <c r="E7" s="117"/>
      <c r="F7" s="117"/>
      <c r="G7" s="117"/>
      <c r="H7" s="117"/>
      <c r="I7" s="117"/>
      <c r="J7" s="117"/>
      <c r="K7" s="102"/>
    </row>
    <row r="8" spans="1:11" s="27" customFormat="1" ht="45">
      <c r="A8" s="123" t="s">
        <v>64</v>
      </c>
      <c r="B8" s="123" t="s">
        <v>99</v>
      </c>
      <c r="C8" s="124" t="s">
        <v>101</v>
      </c>
      <c r="D8" s="124" t="s">
        <v>263</v>
      </c>
      <c r="E8" s="124" t="s">
        <v>100</v>
      </c>
      <c r="F8" s="122" t="s">
        <v>244</v>
      </c>
      <c r="G8" s="122" t="s">
        <v>282</v>
      </c>
      <c r="H8" s="122" t="s">
        <v>283</v>
      </c>
      <c r="I8" s="122" t="s">
        <v>245</v>
      </c>
      <c r="J8" s="125" t="s">
        <v>102</v>
      </c>
      <c r="K8" s="102"/>
    </row>
    <row r="9" spans="1:11" s="27" customFormat="1">
      <c r="A9" s="150">
        <v>1</v>
      </c>
      <c r="B9" s="150">
        <v>2</v>
      </c>
      <c r="C9" s="151">
        <v>3</v>
      </c>
      <c r="D9" s="151">
        <v>4</v>
      </c>
      <c r="E9" s="151">
        <v>5</v>
      </c>
      <c r="F9" s="151">
        <v>6</v>
      </c>
      <c r="G9" s="151">
        <v>7</v>
      </c>
      <c r="H9" s="151">
        <v>8</v>
      </c>
      <c r="I9" s="151">
        <v>9</v>
      </c>
      <c r="J9" s="151">
        <v>10</v>
      </c>
      <c r="K9" s="102"/>
    </row>
    <row r="10" spans="1:11" s="27" customFormat="1" ht="34.9" customHeight="1">
      <c r="A10" s="383">
        <v>1</v>
      </c>
      <c r="B10" s="384" t="s">
        <v>764</v>
      </c>
      <c r="C10" s="523" t="s">
        <v>912</v>
      </c>
      <c r="D10" s="592" t="s">
        <v>765</v>
      </c>
      <c r="E10" s="596">
        <v>42569</v>
      </c>
      <c r="F10" s="594">
        <v>0</v>
      </c>
      <c r="G10" s="385">
        <v>2866090.53</v>
      </c>
      <c r="H10" s="385">
        <f>G10-I10</f>
        <v>2866051.38</v>
      </c>
      <c r="I10" s="385">
        <v>39.15</v>
      </c>
      <c r="J10" s="385"/>
      <c r="K10" s="102"/>
    </row>
    <row r="11" spans="1:11" ht="27.6" customHeight="1">
      <c r="A11" s="386">
        <v>2</v>
      </c>
      <c r="B11" s="387" t="s">
        <v>764</v>
      </c>
      <c r="C11" s="524" t="s">
        <v>913</v>
      </c>
      <c r="D11" s="593" t="s">
        <v>766</v>
      </c>
      <c r="E11" s="596">
        <v>42569</v>
      </c>
      <c r="F11" s="595">
        <v>0</v>
      </c>
      <c r="G11" s="258">
        <v>0</v>
      </c>
      <c r="H11" s="258">
        <v>0</v>
      </c>
      <c r="I11" s="258">
        <v>0</v>
      </c>
      <c r="J11" s="258"/>
    </row>
    <row r="12" spans="1:11" ht="27.6" customHeight="1">
      <c r="A12" s="386">
        <v>2</v>
      </c>
      <c r="B12" s="387" t="s">
        <v>764</v>
      </c>
      <c r="C12" s="524" t="s">
        <v>914</v>
      </c>
      <c r="D12" s="593" t="s">
        <v>915</v>
      </c>
      <c r="E12" s="596">
        <v>42569</v>
      </c>
      <c r="F12" s="595">
        <v>0</v>
      </c>
      <c r="G12" s="258">
        <v>0</v>
      </c>
      <c r="H12" s="258">
        <v>0</v>
      </c>
      <c r="I12" s="258">
        <v>0</v>
      </c>
      <c r="J12" s="258"/>
    </row>
    <row r="13" spans="1:11">
      <c r="A13" s="101"/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1">
      <c r="A14" s="101"/>
      <c r="B14" s="101"/>
      <c r="C14" s="101"/>
      <c r="D14" s="101"/>
      <c r="E14" s="101"/>
      <c r="F14" s="101"/>
      <c r="G14" s="101"/>
      <c r="H14" s="101"/>
      <c r="I14" s="101"/>
      <c r="J14" s="101"/>
    </row>
    <row r="15" spans="1:11">
      <c r="A15" s="101"/>
      <c r="B15" s="218" t="s">
        <v>96</v>
      </c>
      <c r="C15" s="101"/>
      <c r="D15" s="101"/>
      <c r="E15" s="101"/>
      <c r="F15" s="219"/>
      <c r="G15" s="101"/>
      <c r="H15" s="101"/>
      <c r="I15" s="101"/>
      <c r="J15" s="101"/>
    </row>
    <row r="16" spans="1:11">
      <c r="A16" s="101"/>
      <c r="B16" s="101"/>
      <c r="C16" s="101"/>
      <c r="D16" s="101"/>
      <c r="E16" s="101"/>
      <c r="F16" s="98"/>
      <c r="G16" s="98"/>
      <c r="H16" s="98"/>
      <c r="I16" s="98"/>
      <c r="J16" s="98"/>
    </row>
    <row r="17" spans="1:10">
      <c r="A17" s="101"/>
      <c r="B17" s="101"/>
      <c r="C17" s="263"/>
      <c r="D17" s="101"/>
      <c r="E17" s="101"/>
      <c r="F17" s="263"/>
      <c r="G17" s="264"/>
      <c r="H17" s="264"/>
      <c r="I17" s="98"/>
      <c r="J17" s="98"/>
    </row>
    <row r="18" spans="1:10">
      <c r="A18" s="98"/>
      <c r="B18" s="101"/>
      <c r="C18" s="220" t="s">
        <v>256</v>
      </c>
      <c r="D18" s="220"/>
      <c r="E18" s="101"/>
      <c r="F18" s="101" t="s">
        <v>261</v>
      </c>
      <c r="G18" s="98"/>
      <c r="H18" s="98"/>
      <c r="I18" s="98"/>
      <c r="J18" s="98"/>
    </row>
    <row r="19" spans="1:10">
      <c r="A19" s="98"/>
      <c r="B19" s="101"/>
      <c r="C19" s="221" t="s">
        <v>127</v>
      </c>
      <c r="D19" s="101"/>
      <c r="E19" s="101"/>
      <c r="F19" s="101" t="s">
        <v>257</v>
      </c>
      <c r="G19" s="98"/>
      <c r="H19" s="98"/>
      <c r="I19" s="98"/>
      <c r="J19" s="98"/>
    </row>
    <row r="20" spans="1:10" customFormat="1">
      <c r="A20" s="98"/>
      <c r="B20" s="101"/>
      <c r="C20" s="101"/>
      <c r="D20" s="221"/>
      <c r="E20" s="98"/>
      <c r="F20" s="98"/>
      <c r="G20" s="98"/>
      <c r="H20" s="98"/>
      <c r="I20" s="98"/>
      <c r="J20" s="98"/>
    </row>
    <row r="21" spans="1:10" customFormat="1" ht="12.75">
      <c r="A21" s="98"/>
      <c r="B21" s="98"/>
      <c r="C21" s="98"/>
      <c r="D21" s="98"/>
      <c r="E21" s="98"/>
      <c r="F21" s="98"/>
      <c r="G21" s="98"/>
      <c r="H21" s="98"/>
      <c r="I21" s="98"/>
      <c r="J21" s="98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1">
    <mergeCell ref="I1:J1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topLeftCell="A61" zoomScale="80" zoomScaleNormal="100" zoomScaleSheetLayoutView="80" workbookViewId="0">
      <selection activeCell="H2" sqref="H2"/>
    </sheetView>
  </sheetViews>
  <sheetFormatPr defaultColWidth="9.140625" defaultRowHeight="15"/>
  <cols>
    <col min="1" max="1" width="12" style="174" customWidth="1"/>
    <col min="2" max="2" width="13.28515625" style="174" customWidth="1"/>
    <col min="3" max="3" width="21.42578125" style="174" customWidth="1"/>
    <col min="4" max="4" width="17.85546875" style="174" customWidth="1"/>
    <col min="5" max="5" width="12.7109375" style="174" customWidth="1"/>
    <col min="6" max="6" width="36.85546875" style="174" customWidth="1"/>
    <col min="7" max="7" width="22.28515625" style="174" customWidth="1"/>
    <col min="8" max="8" width="13.140625" style="174" customWidth="1"/>
    <col min="9" max="16384" width="9.140625" style="174"/>
  </cols>
  <sheetData>
    <row r="1" spans="1:8">
      <c r="A1" s="71" t="s">
        <v>349</v>
      </c>
      <c r="B1" s="73"/>
      <c r="C1" s="73"/>
      <c r="D1" s="73"/>
      <c r="E1" s="73"/>
      <c r="F1" s="73"/>
      <c r="G1" s="154" t="s">
        <v>97</v>
      </c>
      <c r="H1" s="155"/>
    </row>
    <row r="2" spans="1:8">
      <c r="A2" s="73" t="s">
        <v>128</v>
      </c>
      <c r="B2" s="73"/>
      <c r="C2" s="73"/>
      <c r="D2" s="73"/>
      <c r="E2" s="73"/>
      <c r="F2" s="73"/>
      <c r="G2" s="327">
        <v>42529</v>
      </c>
      <c r="H2" s="358">
        <v>42666</v>
      </c>
    </row>
    <row r="3" spans="1:8">
      <c r="A3" s="73"/>
      <c r="B3" s="73"/>
      <c r="C3" s="73"/>
      <c r="D3" s="73"/>
      <c r="E3" s="73"/>
      <c r="F3" s="73"/>
      <c r="G3" s="99"/>
      <c r="H3" s="155"/>
    </row>
    <row r="4" spans="1:8">
      <c r="A4" s="74" t="str">
        <f>'[5]ფორმა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3"/>
      <c r="H4" s="101"/>
    </row>
    <row r="5" spans="1:8">
      <c r="A5" s="208" t="str">
        <f>'ფორმა N1'!D4</f>
        <v>მოქალაქეთა პოლიტიკური გაერთანება სახელმწიფო ხალხისთვის</v>
      </c>
      <c r="B5" s="208"/>
      <c r="C5" s="208"/>
      <c r="D5" s="208"/>
      <c r="E5" s="208"/>
      <c r="F5" s="208"/>
      <c r="G5" s="208"/>
      <c r="H5" s="101"/>
    </row>
    <row r="6" spans="1:8">
      <c r="A6" s="74"/>
      <c r="B6" s="73"/>
      <c r="C6" s="73"/>
      <c r="D6" s="73"/>
      <c r="E6" s="73"/>
      <c r="F6" s="73"/>
      <c r="G6" s="73"/>
      <c r="H6" s="101"/>
    </row>
    <row r="7" spans="1:8">
      <c r="A7" s="73"/>
      <c r="B7" s="73"/>
      <c r="C7" s="73"/>
      <c r="D7" s="73"/>
      <c r="E7" s="73"/>
      <c r="F7" s="73"/>
      <c r="G7" s="73"/>
      <c r="H7" s="102"/>
    </row>
    <row r="8" spans="1:8" ht="45.75" customHeight="1">
      <c r="A8" s="156" t="s">
        <v>301</v>
      </c>
      <c r="B8" s="156" t="s">
        <v>129</v>
      </c>
      <c r="C8" s="157" t="s">
        <v>347</v>
      </c>
      <c r="D8" s="157" t="s">
        <v>348</v>
      </c>
      <c r="E8" s="157" t="s">
        <v>263</v>
      </c>
      <c r="F8" s="156" t="s">
        <v>308</v>
      </c>
      <c r="G8" s="157" t="s">
        <v>302</v>
      </c>
      <c r="H8" s="102"/>
    </row>
    <row r="9" spans="1:8">
      <c r="A9" s="158" t="s">
        <v>303</v>
      </c>
      <c r="B9" s="159"/>
      <c r="C9" s="160"/>
      <c r="D9" s="161"/>
      <c r="E9" s="161"/>
      <c r="F9" s="161"/>
      <c r="G9" s="162"/>
      <c r="H9" s="102"/>
    </row>
    <row r="10" spans="1:8" ht="15.75">
      <c r="A10" s="159">
        <v>1</v>
      </c>
      <c r="B10" s="148"/>
      <c r="C10" s="163"/>
      <c r="D10" s="164"/>
      <c r="E10" s="164"/>
      <c r="F10" s="164"/>
      <c r="G10" s="165" t="str">
        <f>IF(ISBLANK(B10),"",G9+C10-D10)</f>
        <v/>
      </c>
      <c r="H10" s="102"/>
    </row>
    <row r="11" spans="1:8" ht="15.75">
      <c r="A11" s="159">
        <v>2</v>
      </c>
      <c r="B11" s="148"/>
      <c r="C11" s="163"/>
      <c r="D11" s="164"/>
      <c r="E11" s="164"/>
      <c r="F11" s="164"/>
      <c r="G11" s="165" t="str">
        <f t="shared" ref="G11:G38" si="0">IF(ISBLANK(B11),"",G10+C11-D11)</f>
        <v/>
      </c>
      <c r="H11" s="102"/>
    </row>
    <row r="12" spans="1:8" ht="15.75">
      <c r="A12" s="159">
        <v>3</v>
      </c>
      <c r="B12" s="148"/>
      <c r="C12" s="163"/>
      <c r="D12" s="164"/>
      <c r="E12" s="164"/>
      <c r="F12" s="164"/>
      <c r="G12" s="165" t="str">
        <f t="shared" si="0"/>
        <v/>
      </c>
      <c r="H12" s="102"/>
    </row>
    <row r="13" spans="1:8" ht="15.75">
      <c r="A13" s="159">
        <v>4</v>
      </c>
      <c r="B13" s="148"/>
      <c r="C13" s="163"/>
      <c r="D13" s="164"/>
      <c r="E13" s="164"/>
      <c r="F13" s="164"/>
      <c r="G13" s="165" t="str">
        <f t="shared" si="0"/>
        <v/>
      </c>
      <c r="H13" s="102"/>
    </row>
    <row r="14" spans="1:8" ht="15.75">
      <c r="A14" s="159">
        <v>5</v>
      </c>
      <c r="B14" s="148"/>
      <c r="C14" s="163"/>
      <c r="D14" s="164"/>
      <c r="E14" s="164"/>
      <c r="F14" s="164"/>
      <c r="G14" s="165" t="str">
        <f t="shared" si="0"/>
        <v/>
      </c>
      <c r="H14" s="102"/>
    </row>
    <row r="15" spans="1:8" ht="15.75">
      <c r="A15" s="159">
        <v>6</v>
      </c>
      <c r="B15" s="148"/>
      <c r="C15" s="163"/>
      <c r="D15" s="164"/>
      <c r="E15" s="164"/>
      <c r="F15" s="164"/>
      <c r="G15" s="165" t="str">
        <f t="shared" si="0"/>
        <v/>
      </c>
      <c r="H15" s="102"/>
    </row>
    <row r="16" spans="1:8" ht="15.75">
      <c r="A16" s="159">
        <v>7</v>
      </c>
      <c r="B16" s="148"/>
      <c r="C16" s="163"/>
      <c r="D16" s="164"/>
      <c r="E16" s="164"/>
      <c r="F16" s="164"/>
      <c r="G16" s="165" t="str">
        <f t="shared" si="0"/>
        <v/>
      </c>
      <c r="H16" s="102"/>
    </row>
    <row r="17" spans="1:8" ht="15.75">
      <c r="A17" s="159">
        <v>8</v>
      </c>
      <c r="B17" s="148"/>
      <c r="C17" s="163"/>
      <c r="D17" s="164"/>
      <c r="E17" s="164"/>
      <c r="F17" s="164"/>
      <c r="G17" s="165" t="str">
        <f t="shared" si="0"/>
        <v/>
      </c>
      <c r="H17" s="102"/>
    </row>
    <row r="18" spans="1:8" ht="15.75">
      <c r="A18" s="159">
        <v>9</v>
      </c>
      <c r="B18" s="148"/>
      <c r="C18" s="163"/>
      <c r="D18" s="164"/>
      <c r="E18" s="164"/>
      <c r="F18" s="164"/>
      <c r="G18" s="165" t="str">
        <f t="shared" si="0"/>
        <v/>
      </c>
      <c r="H18" s="102"/>
    </row>
    <row r="19" spans="1:8" ht="15.75">
      <c r="A19" s="159">
        <v>10</v>
      </c>
      <c r="B19" s="148"/>
      <c r="C19" s="163"/>
      <c r="D19" s="164"/>
      <c r="E19" s="164"/>
      <c r="F19" s="164"/>
      <c r="G19" s="165" t="str">
        <f t="shared" si="0"/>
        <v/>
      </c>
      <c r="H19" s="102"/>
    </row>
    <row r="20" spans="1:8" ht="15.75">
      <c r="A20" s="159">
        <v>11</v>
      </c>
      <c r="B20" s="148"/>
      <c r="C20" s="163"/>
      <c r="D20" s="164"/>
      <c r="E20" s="164"/>
      <c r="F20" s="164"/>
      <c r="G20" s="165" t="str">
        <f t="shared" si="0"/>
        <v/>
      </c>
      <c r="H20" s="102"/>
    </row>
    <row r="21" spans="1:8" ht="15.75">
      <c r="A21" s="159">
        <v>12</v>
      </c>
      <c r="B21" s="148"/>
      <c r="C21" s="163"/>
      <c r="D21" s="164"/>
      <c r="E21" s="164"/>
      <c r="F21" s="164"/>
      <c r="G21" s="165" t="str">
        <f t="shared" si="0"/>
        <v/>
      </c>
      <c r="H21" s="102"/>
    </row>
    <row r="22" spans="1:8" ht="15.75">
      <c r="A22" s="159">
        <v>13</v>
      </c>
      <c r="B22" s="148"/>
      <c r="C22" s="163"/>
      <c r="D22" s="164"/>
      <c r="E22" s="164"/>
      <c r="F22" s="164"/>
      <c r="G22" s="165" t="str">
        <f t="shared" si="0"/>
        <v/>
      </c>
      <c r="H22" s="102"/>
    </row>
    <row r="23" spans="1:8" ht="15.75">
      <c r="A23" s="159">
        <v>14</v>
      </c>
      <c r="B23" s="148"/>
      <c r="C23" s="163"/>
      <c r="D23" s="164"/>
      <c r="E23" s="164"/>
      <c r="F23" s="164"/>
      <c r="G23" s="165" t="str">
        <f t="shared" si="0"/>
        <v/>
      </c>
      <c r="H23" s="102"/>
    </row>
    <row r="24" spans="1:8" ht="15.75">
      <c r="A24" s="159">
        <v>15</v>
      </c>
      <c r="B24" s="148"/>
      <c r="C24" s="163"/>
      <c r="D24" s="164"/>
      <c r="E24" s="164"/>
      <c r="F24" s="164"/>
      <c r="G24" s="165" t="str">
        <f t="shared" si="0"/>
        <v/>
      </c>
      <c r="H24" s="102"/>
    </row>
    <row r="25" spans="1:8" ht="15.75">
      <c r="A25" s="159">
        <v>16</v>
      </c>
      <c r="B25" s="148"/>
      <c r="C25" s="163"/>
      <c r="D25" s="164"/>
      <c r="E25" s="164"/>
      <c r="F25" s="164"/>
      <c r="G25" s="165" t="str">
        <f t="shared" si="0"/>
        <v/>
      </c>
      <c r="H25" s="102"/>
    </row>
    <row r="26" spans="1:8" ht="15.75">
      <c r="A26" s="159">
        <v>17</v>
      </c>
      <c r="B26" s="148"/>
      <c r="C26" s="163"/>
      <c r="D26" s="164"/>
      <c r="E26" s="164"/>
      <c r="F26" s="164"/>
      <c r="G26" s="165" t="str">
        <f t="shared" si="0"/>
        <v/>
      </c>
      <c r="H26" s="102"/>
    </row>
    <row r="27" spans="1:8" ht="15.75">
      <c r="A27" s="159">
        <v>18</v>
      </c>
      <c r="B27" s="148"/>
      <c r="C27" s="163"/>
      <c r="D27" s="164"/>
      <c r="E27" s="164"/>
      <c r="F27" s="164"/>
      <c r="G27" s="165" t="str">
        <f t="shared" si="0"/>
        <v/>
      </c>
      <c r="H27" s="102"/>
    </row>
    <row r="28" spans="1:8" ht="15.75">
      <c r="A28" s="159">
        <v>19</v>
      </c>
      <c r="B28" s="148"/>
      <c r="C28" s="163"/>
      <c r="D28" s="164"/>
      <c r="E28" s="164"/>
      <c r="F28" s="164"/>
      <c r="G28" s="165" t="str">
        <f t="shared" si="0"/>
        <v/>
      </c>
      <c r="H28" s="102"/>
    </row>
    <row r="29" spans="1:8" ht="15.75">
      <c r="A29" s="159">
        <v>20</v>
      </c>
      <c r="B29" s="148"/>
      <c r="C29" s="163"/>
      <c r="D29" s="164"/>
      <c r="E29" s="164"/>
      <c r="F29" s="164"/>
      <c r="G29" s="165" t="str">
        <f t="shared" si="0"/>
        <v/>
      </c>
      <c r="H29" s="102"/>
    </row>
    <row r="30" spans="1:8" ht="15.75">
      <c r="A30" s="159">
        <v>21</v>
      </c>
      <c r="B30" s="148"/>
      <c r="C30" s="166"/>
      <c r="D30" s="167"/>
      <c r="E30" s="167"/>
      <c r="F30" s="167"/>
      <c r="G30" s="165" t="str">
        <f t="shared" si="0"/>
        <v/>
      </c>
      <c r="H30" s="102"/>
    </row>
    <row r="31" spans="1:8" ht="15.75">
      <c r="A31" s="159">
        <v>22</v>
      </c>
      <c r="B31" s="148"/>
      <c r="C31" s="166"/>
      <c r="D31" s="167"/>
      <c r="E31" s="167"/>
      <c r="F31" s="167"/>
      <c r="G31" s="165" t="str">
        <f t="shared" si="0"/>
        <v/>
      </c>
      <c r="H31" s="102"/>
    </row>
    <row r="32" spans="1:8" ht="15.75">
      <c r="A32" s="159">
        <v>23</v>
      </c>
      <c r="B32" s="148"/>
      <c r="C32" s="166"/>
      <c r="D32" s="167"/>
      <c r="E32" s="167"/>
      <c r="F32" s="167"/>
      <c r="G32" s="165" t="str">
        <f t="shared" si="0"/>
        <v/>
      </c>
      <c r="H32" s="102"/>
    </row>
    <row r="33" spans="1:10" ht="15.75">
      <c r="A33" s="159">
        <v>24</v>
      </c>
      <c r="B33" s="148"/>
      <c r="C33" s="166"/>
      <c r="D33" s="167"/>
      <c r="E33" s="167"/>
      <c r="F33" s="167"/>
      <c r="G33" s="165" t="str">
        <f t="shared" si="0"/>
        <v/>
      </c>
      <c r="H33" s="102"/>
    </row>
    <row r="34" spans="1:10" ht="15.75">
      <c r="A34" s="159">
        <v>25</v>
      </c>
      <c r="B34" s="148"/>
      <c r="C34" s="166"/>
      <c r="D34" s="167"/>
      <c r="E34" s="167"/>
      <c r="F34" s="167"/>
      <c r="G34" s="165" t="str">
        <f t="shared" si="0"/>
        <v/>
      </c>
      <c r="H34" s="102"/>
    </row>
    <row r="35" spans="1:10" ht="15.75">
      <c r="A35" s="159">
        <v>26</v>
      </c>
      <c r="B35" s="148"/>
      <c r="C35" s="166"/>
      <c r="D35" s="167"/>
      <c r="E35" s="167"/>
      <c r="F35" s="167"/>
      <c r="G35" s="165" t="str">
        <f t="shared" si="0"/>
        <v/>
      </c>
      <c r="H35" s="102"/>
    </row>
    <row r="36" spans="1:10" ht="15.75">
      <c r="A36" s="159">
        <v>27</v>
      </c>
      <c r="B36" s="148"/>
      <c r="C36" s="166"/>
      <c r="D36" s="167"/>
      <c r="E36" s="167"/>
      <c r="F36" s="167"/>
      <c r="G36" s="165" t="str">
        <f t="shared" si="0"/>
        <v/>
      </c>
      <c r="H36" s="102"/>
    </row>
    <row r="37" spans="1:10" ht="15.75">
      <c r="A37" s="159">
        <v>28</v>
      </c>
      <c r="B37" s="148"/>
      <c r="C37" s="166"/>
      <c r="D37" s="167"/>
      <c r="E37" s="167"/>
      <c r="F37" s="167"/>
      <c r="G37" s="165" t="str">
        <f t="shared" si="0"/>
        <v/>
      </c>
      <c r="H37" s="102"/>
    </row>
    <row r="38" spans="1:10" ht="15.75">
      <c r="A38" s="159">
        <v>29</v>
      </c>
      <c r="B38" s="148"/>
      <c r="C38" s="166"/>
      <c r="D38" s="167"/>
      <c r="E38" s="167"/>
      <c r="F38" s="167"/>
      <c r="G38" s="165" t="str">
        <f t="shared" si="0"/>
        <v/>
      </c>
      <c r="H38" s="102"/>
    </row>
    <row r="39" spans="1:10" ht="15.75">
      <c r="A39" s="159" t="s">
        <v>266</v>
      </c>
      <c r="B39" s="148"/>
      <c r="C39" s="166"/>
      <c r="D39" s="167"/>
      <c r="E39" s="167"/>
      <c r="F39" s="167"/>
      <c r="G39" s="165" t="str">
        <f>IF(ISBLANK(B39),"",#REF!+C39-D39)</f>
        <v/>
      </c>
      <c r="H39" s="102"/>
    </row>
    <row r="40" spans="1:10">
      <c r="A40" s="168" t="s">
        <v>304</v>
      </c>
      <c r="B40" s="169"/>
      <c r="C40" s="170"/>
      <c r="D40" s="171"/>
      <c r="E40" s="171"/>
      <c r="F40" s="172"/>
      <c r="G40" s="173" t="str">
        <f>G39</f>
        <v/>
      </c>
      <c r="H40" s="102"/>
    </row>
    <row r="44" spans="1:10">
      <c r="B44" s="176" t="s">
        <v>96</v>
      </c>
      <c r="F44" s="177"/>
    </row>
    <row r="45" spans="1:10">
      <c r="F45" s="175"/>
      <c r="G45" s="175"/>
      <c r="H45" s="175"/>
      <c r="I45" s="175"/>
      <c r="J45" s="175"/>
    </row>
    <row r="46" spans="1:10">
      <c r="C46" s="178"/>
      <c r="F46" s="178"/>
      <c r="G46" s="179"/>
      <c r="H46" s="175"/>
      <c r="I46" s="175"/>
      <c r="J46" s="175"/>
    </row>
    <row r="47" spans="1:10">
      <c r="A47" s="175"/>
      <c r="C47" s="180" t="s">
        <v>256</v>
      </c>
      <c r="F47" s="181" t="s">
        <v>261</v>
      </c>
      <c r="G47" s="179"/>
      <c r="H47" s="175"/>
      <c r="I47" s="175"/>
      <c r="J47" s="175"/>
    </row>
    <row r="48" spans="1:10">
      <c r="A48" s="175"/>
      <c r="C48" s="182" t="s">
        <v>127</v>
      </c>
      <c r="F48" s="174" t="s">
        <v>257</v>
      </c>
      <c r="G48" s="175"/>
      <c r="H48" s="175"/>
      <c r="I48" s="175"/>
      <c r="J48" s="175"/>
    </row>
    <row r="49" spans="2:2" s="175" customFormat="1">
      <c r="B49" s="174"/>
    </row>
    <row r="50" spans="2:2" s="175" customFormat="1" ht="12.75"/>
    <row r="51" spans="2:2" s="175" customFormat="1" ht="12.75"/>
    <row r="52" spans="2:2" s="175" customFormat="1" ht="12.75"/>
    <row r="53" spans="2:2" s="175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Normal="100" zoomScaleSheetLayoutView="100" workbookViewId="0">
      <selection activeCell="E21" sqref="E21"/>
    </sheetView>
  </sheetViews>
  <sheetFormatPr defaultColWidth="9.140625"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1" t="s">
        <v>292</v>
      </c>
      <c r="B1" s="132"/>
      <c r="C1" s="132"/>
      <c r="D1" s="132"/>
      <c r="E1" s="132"/>
      <c r="F1" s="75"/>
      <c r="G1" s="75"/>
      <c r="H1" s="75"/>
      <c r="I1" s="896" t="s">
        <v>97</v>
      </c>
      <c r="J1" s="896"/>
      <c r="K1" s="138"/>
    </row>
    <row r="2" spans="1:12" s="23" customFormat="1" ht="15">
      <c r="A2" s="102" t="s">
        <v>128</v>
      </c>
      <c r="B2" s="132"/>
      <c r="C2" s="132"/>
      <c r="D2" s="132"/>
      <c r="E2" s="132"/>
      <c r="F2" s="133"/>
      <c r="G2" s="134"/>
      <c r="H2" s="134"/>
      <c r="I2" s="327">
        <v>42529</v>
      </c>
      <c r="J2" s="358">
        <v>42666</v>
      </c>
      <c r="K2" s="138"/>
    </row>
    <row r="3" spans="1:12" s="23" customFormat="1" ht="15">
      <c r="A3" s="132"/>
      <c r="B3" s="132"/>
      <c r="C3" s="132"/>
      <c r="D3" s="132"/>
      <c r="E3" s="132"/>
      <c r="F3" s="133"/>
      <c r="G3" s="134"/>
      <c r="H3" s="134"/>
      <c r="I3" s="135"/>
      <c r="J3" s="72"/>
      <c r="K3" s="138"/>
    </row>
    <row r="4" spans="1:12" s="2" customFormat="1" ht="15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74"/>
      <c r="G4" s="74"/>
      <c r="H4" s="74"/>
      <c r="I4" s="120"/>
      <c r="J4" s="73"/>
      <c r="K4" s="102"/>
      <c r="L4" s="23"/>
    </row>
    <row r="5" spans="1:12" s="2" customFormat="1" ht="15">
      <c r="A5" s="113" t="str">
        <f>'ფორმა N1'!D4</f>
        <v>მოქალაქეთა პოლიტიკური გაერთანება სახელმწიფო ხალხისთვის</v>
      </c>
      <c r="B5" s="114"/>
      <c r="C5" s="114"/>
      <c r="D5" s="114"/>
      <c r="E5" s="114"/>
      <c r="F5" s="56"/>
      <c r="G5" s="56"/>
      <c r="H5" s="56"/>
      <c r="I5" s="126"/>
      <c r="J5" s="56"/>
      <c r="K5" s="102"/>
    </row>
    <row r="6" spans="1:12" s="23" customFormat="1" ht="13.5">
      <c r="A6" s="136"/>
      <c r="B6" s="137"/>
      <c r="C6" s="137"/>
      <c r="D6" s="132"/>
      <c r="E6" s="132"/>
      <c r="F6" s="132"/>
      <c r="G6" s="132"/>
      <c r="H6" s="132"/>
      <c r="I6" s="132"/>
      <c r="J6" s="132"/>
      <c r="K6" s="138"/>
    </row>
    <row r="7" spans="1:12" ht="45">
      <c r="A7" s="127"/>
      <c r="B7" s="895" t="s">
        <v>208</v>
      </c>
      <c r="C7" s="895"/>
      <c r="D7" s="895" t="s">
        <v>280</v>
      </c>
      <c r="E7" s="895"/>
      <c r="F7" s="895" t="s">
        <v>281</v>
      </c>
      <c r="G7" s="895"/>
      <c r="H7" s="147" t="s">
        <v>267</v>
      </c>
      <c r="I7" s="895" t="s">
        <v>211</v>
      </c>
      <c r="J7" s="895"/>
      <c r="K7" s="139"/>
    </row>
    <row r="8" spans="1:12" ht="15">
      <c r="A8" s="128" t="s">
        <v>103</v>
      </c>
      <c r="B8" s="129" t="s">
        <v>210</v>
      </c>
      <c r="C8" s="130" t="s">
        <v>209</v>
      </c>
      <c r="D8" s="129" t="s">
        <v>210</v>
      </c>
      <c r="E8" s="130" t="s">
        <v>209</v>
      </c>
      <c r="F8" s="129" t="s">
        <v>210</v>
      </c>
      <c r="G8" s="130" t="s">
        <v>209</v>
      </c>
      <c r="H8" s="130" t="s">
        <v>209</v>
      </c>
      <c r="I8" s="129" t="s">
        <v>210</v>
      </c>
      <c r="J8" s="130" t="s">
        <v>209</v>
      </c>
      <c r="K8" s="139"/>
    </row>
    <row r="9" spans="1:12" ht="15">
      <c r="A9" s="57" t="s">
        <v>104</v>
      </c>
      <c r="B9" s="79">
        <f>SUM(B10,B14,B17)</f>
        <v>5467.53</v>
      </c>
      <c r="C9" s="79">
        <f>SUM(C10,C14,C17)</f>
        <v>309327.77</v>
      </c>
      <c r="D9" s="79">
        <f t="shared" ref="D9:J9" si="0">SUM(D10,D14,D17)</f>
        <v>14</v>
      </c>
      <c r="E9" s="79">
        <f>SUM(E10,E14,E17)</f>
        <v>52478</v>
      </c>
      <c r="F9" s="79">
        <f t="shared" si="0"/>
        <v>2</v>
      </c>
      <c r="G9" s="79">
        <f>SUM(G10,G14,G17)</f>
        <v>7230</v>
      </c>
      <c r="H9" s="79">
        <f>SUM(H10,H14,H17)</f>
        <v>0</v>
      </c>
      <c r="I9" s="79">
        <f>SUM(I10,I14,I17)</f>
        <v>5479.53</v>
      </c>
      <c r="J9" s="79">
        <f t="shared" si="0"/>
        <v>354575.77</v>
      </c>
      <c r="K9" s="139"/>
    </row>
    <row r="10" spans="1:12" ht="15">
      <c r="A10" s="58" t="s">
        <v>105</v>
      </c>
      <c r="B10" s="127">
        <f>SUM(B11:B13)</f>
        <v>0</v>
      </c>
      <c r="C10" s="127">
        <f>SUM(C11:C13)</f>
        <v>0</v>
      </c>
      <c r="D10" s="127">
        <f t="shared" ref="D10:J10" si="1">SUM(D11:D13)</f>
        <v>0</v>
      </c>
      <c r="E10" s="127">
        <f>SUM(E11:E13)</f>
        <v>0</v>
      </c>
      <c r="F10" s="127">
        <f t="shared" si="1"/>
        <v>0</v>
      </c>
      <c r="G10" s="127">
        <f>SUM(G11:G13)</f>
        <v>0</v>
      </c>
      <c r="H10" s="127">
        <f>SUM(H11:H13)</f>
        <v>0</v>
      </c>
      <c r="I10" s="127">
        <f>SUM(I11:I13)</f>
        <v>0</v>
      </c>
      <c r="J10" s="127">
        <f t="shared" si="1"/>
        <v>0</v>
      </c>
      <c r="K10" s="139"/>
    </row>
    <row r="11" spans="1:12" ht="15">
      <c r="A11" s="58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39"/>
    </row>
    <row r="12" spans="1:12" ht="15">
      <c r="A12" s="58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39"/>
    </row>
    <row r="13" spans="1:12" ht="15">
      <c r="A13" s="58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39"/>
    </row>
    <row r="14" spans="1:12" ht="15">
      <c r="A14" s="58" t="s">
        <v>109</v>
      </c>
      <c r="B14" s="127">
        <f>SUM(B15:B16)</f>
        <v>5467.53</v>
      </c>
      <c r="C14" s="127">
        <f>SUM(C15:C16)</f>
        <v>309327.77</v>
      </c>
      <c r="D14" s="127">
        <f t="shared" ref="D14:J14" si="2">SUM(D15:D16)</f>
        <v>14</v>
      </c>
      <c r="E14" s="127">
        <f>SUM(E15:E16)</f>
        <v>52478</v>
      </c>
      <c r="F14" s="127">
        <f t="shared" si="2"/>
        <v>2</v>
      </c>
      <c r="G14" s="127">
        <f>SUM(G15:G16)</f>
        <v>7230</v>
      </c>
      <c r="H14" s="127">
        <f>SUM(H15:H16)</f>
        <v>0</v>
      </c>
      <c r="I14" s="127">
        <f>SUM(I15:I16)</f>
        <v>5479.53</v>
      </c>
      <c r="J14" s="127">
        <f t="shared" si="2"/>
        <v>354575.77</v>
      </c>
      <c r="K14" s="139"/>
    </row>
    <row r="15" spans="1:12" ht="15">
      <c r="A15" s="58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39"/>
    </row>
    <row r="16" spans="1:12" ht="15">
      <c r="A16" s="58" t="s">
        <v>111</v>
      </c>
      <c r="B16" s="26">
        <v>5467.53</v>
      </c>
      <c r="C16" s="26">
        <v>309327.77</v>
      </c>
      <c r="D16" s="26">
        <v>14</v>
      </c>
      <c r="E16" s="26">
        <v>52478</v>
      </c>
      <c r="F16" s="26">
        <v>2</v>
      </c>
      <c r="G16" s="26">
        <v>7230</v>
      </c>
      <c r="H16" s="26"/>
      <c r="I16" s="26">
        <f>B16+D16-F16</f>
        <v>5479.53</v>
      </c>
      <c r="J16" s="26">
        <f>C16+E16-G16</f>
        <v>354575.77</v>
      </c>
      <c r="K16" s="139"/>
    </row>
    <row r="17" spans="1:11" ht="15">
      <c r="A17" s="58" t="s">
        <v>112</v>
      </c>
      <c r="B17" s="127">
        <f>SUM(B18:B19,B22,B23)</f>
        <v>0</v>
      </c>
      <c r="C17" s="127">
        <f>SUM(C18:C19,C22,C23)</f>
        <v>0</v>
      </c>
      <c r="D17" s="127">
        <f t="shared" ref="D17:J17" si="3">SUM(D18:D19,D22,D23)</f>
        <v>0</v>
      </c>
      <c r="E17" s="127">
        <f>SUM(E18:E19,E22,E23)</f>
        <v>0</v>
      </c>
      <c r="F17" s="127">
        <f t="shared" si="3"/>
        <v>0</v>
      </c>
      <c r="G17" s="127">
        <f>SUM(G18:G19,G22,G23)</f>
        <v>0</v>
      </c>
      <c r="H17" s="127">
        <f>SUM(H18:H19,H22,H23)</f>
        <v>0</v>
      </c>
      <c r="I17" s="127">
        <f>SUM(I18:I19,I22,I23)</f>
        <v>0</v>
      </c>
      <c r="J17" s="127">
        <f t="shared" si="3"/>
        <v>0</v>
      </c>
      <c r="K17" s="139"/>
    </row>
    <row r="18" spans="1:11" ht="15">
      <c r="A18" s="58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39"/>
    </row>
    <row r="19" spans="1:11" ht="15">
      <c r="A19" s="58" t="s">
        <v>114</v>
      </c>
      <c r="B19" s="127">
        <f>SUM(B20:B21)</f>
        <v>0</v>
      </c>
      <c r="C19" s="127">
        <f>SUM(C20:C21)</f>
        <v>0</v>
      </c>
      <c r="D19" s="127">
        <f t="shared" ref="D19:J19" si="4">SUM(D20:D21)</f>
        <v>0</v>
      </c>
      <c r="E19" s="127">
        <f>SUM(E20:E21)</f>
        <v>0</v>
      </c>
      <c r="F19" s="127">
        <f t="shared" si="4"/>
        <v>0</v>
      </c>
      <c r="G19" s="127">
        <f>SUM(G20:G21)</f>
        <v>0</v>
      </c>
      <c r="H19" s="127">
        <f>SUM(H20:H21)</f>
        <v>0</v>
      </c>
      <c r="I19" s="127">
        <f>SUM(I20:I21)</f>
        <v>0</v>
      </c>
      <c r="J19" s="127">
        <f t="shared" si="4"/>
        <v>0</v>
      </c>
      <c r="K19" s="139"/>
    </row>
    <row r="20" spans="1:11" ht="15">
      <c r="A20" s="58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39"/>
    </row>
    <row r="21" spans="1:11" ht="15">
      <c r="A21" s="58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39"/>
    </row>
    <row r="22" spans="1:11" ht="15">
      <c r="A22" s="58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39"/>
    </row>
    <row r="23" spans="1:11" ht="15">
      <c r="A23" s="58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39"/>
    </row>
    <row r="24" spans="1:11" ht="15">
      <c r="A24" s="57" t="s">
        <v>119</v>
      </c>
      <c r="B24" s="79">
        <f>SUM(B25:B31)</f>
        <v>26130.17</v>
      </c>
      <c r="C24" s="79">
        <f t="shared" ref="C24:J24" si="5">SUM(C25:C31)</f>
        <v>78978.22</v>
      </c>
      <c r="D24" s="79">
        <f t="shared" si="5"/>
        <v>3109463.67</v>
      </c>
      <c r="E24" s="79">
        <f t="shared" si="5"/>
        <v>289078.33</v>
      </c>
      <c r="F24" s="79">
        <f t="shared" si="5"/>
        <v>3135588.84</v>
      </c>
      <c r="G24" s="79">
        <f t="shared" si="5"/>
        <v>367981.55</v>
      </c>
      <c r="H24" s="79">
        <f t="shared" si="5"/>
        <v>0</v>
      </c>
      <c r="I24" s="79">
        <f t="shared" si="5"/>
        <v>5</v>
      </c>
      <c r="J24" s="79">
        <f t="shared" si="5"/>
        <v>75</v>
      </c>
      <c r="K24" s="139"/>
    </row>
    <row r="25" spans="1:11" ht="15">
      <c r="A25" s="58" t="s">
        <v>246</v>
      </c>
      <c r="B25" s="26">
        <v>802</v>
      </c>
      <c r="C25" s="26">
        <v>1338</v>
      </c>
      <c r="D25" s="26">
        <v>4963</v>
      </c>
      <c r="E25" s="26">
        <v>8173.8</v>
      </c>
      <c r="F25" s="26">
        <v>5760</v>
      </c>
      <c r="G25" s="26">
        <v>9436.7999999999993</v>
      </c>
      <c r="H25" s="26"/>
      <c r="I25" s="26">
        <f>B25+D25-F25</f>
        <v>5</v>
      </c>
      <c r="J25" s="26">
        <f>C25+E25-G25</f>
        <v>75</v>
      </c>
      <c r="K25" s="139"/>
    </row>
    <row r="26" spans="1:11" ht="15">
      <c r="A26" s="58" t="s">
        <v>247</v>
      </c>
      <c r="B26" s="26"/>
      <c r="C26" s="26"/>
      <c r="D26" s="26"/>
      <c r="E26" s="26"/>
      <c r="F26" s="26"/>
      <c r="G26" s="26"/>
      <c r="H26" s="26"/>
      <c r="I26" s="26"/>
      <c r="J26" s="26"/>
      <c r="K26" s="139"/>
    </row>
    <row r="27" spans="1:11" ht="15">
      <c r="A27" s="58" t="s">
        <v>248</v>
      </c>
      <c r="B27" s="26"/>
      <c r="C27" s="26"/>
      <c r="D27" s="26"/>
      <c r="E27" s="26"/>
      <c r="F27" s="26"/>
      <c r="G27" s="26"/>
      <c r="H27" s="26"/>
      <c r="I27" s="26"/>
      <c r="J27" s="26"/>
      <c r="K27" s="139"/>
    </row>
    <row r="28" spans="1:11" ht="15">
      <c r="A28" s="58" t="s">
        <v>249</v>
      </c>
      <c r="B28" s="26"/>
      <c r="C28" s="26"/>
      <c r="D28" s="26"/>
      <c r="E28" s="26"/>
      <c r="F28" s="26"/>
      <c r="G28" s="26"/>
      <c r="H28" s="26"/>
      <c r="I28" s="26"/>
      <c r="J28" s="26"/>
      <c r="K28" s="139"/>
    </row>
    <row r="29" spans="1:11" ht="15">
      <c r="A29" s="58" t="s">
        <v>250</v>
      </c>
      <c r="B29" s="26"/>
      <c r="C29" s="26"/>
      <c r="D29" s="26"/>
      <c r="E29" s="26"/>
      <c r="F29" s="26"/>
      <c r="G29" s="26"/>
      <c r="H29" s="26"/>
      <c r="I29" s="26"/>
      <c r="J29" s="26"/>
      <c r="K29" s="139"/>
    </row>
    <row r="30" spans="1:11" ht="15">
      <c r="A30" s="58" t="s">
        <v>251</v>
      </c>
      <c r="B30" s="26"/>
      <c r="C30" s="26"/>
      <c r="D30" s="26"/>
      <c r="E30" s="26"/>
      <c r="F30" s="26"/>
      <c r="G30" s="26"/>
      <c r="H30" s="26"/>
      <c r="I30" s="26"/>
      <c r="J30" s="26"/>
      <c r="K30" s="139"/>
    </row>
    <row r="31" spans="1:11" ht="15">
      <c r="A31" s="58" t="s">
        <v>252</v>
      </c>
      <c r="B31" s="26">
        <v>25328.17</v>
      </c>
      <c r="C31" s="26">
        <v>77640.22</v>
      </c>
      <c r="D31" s="26">
        <v>3104500.67</v>
      </c>
      <c r="E31" s="26">
        <v>280904.53000000003</v>
      </c>
      <c r="F31" s="26">
        <v>3129828.84</v>
      </c>
      <c r="G31" s="26">
        <v>358544.75</v>
      </c>
      <c r="H31" s="26"/>
      <c r="I31" s="26">
        <f>B31+D31-F31</f>
        <v>0</v>
      </c>
      <c r="J31" s="26">
        <f>C31+E31-G31</f>
        <v>0</v>
      </c>
      <c r="K31" s="139"/>
    </row>
    <row r="32" spans="1:11" ht="15">
      <c r="A32" s="57" t="s">
        <v>120</v>
      </c>
      <c r="B32" s="79">
        <f>SUM(B33:B35)</f>
        <v>0</v>
      </c>
      <c r="C32" s="79">
        <f>SUM(C33:C35)</f>
        <v>0</v>
      </c>
      <c r="D32" s="79">
        <f t="shared" ref="D32:J32" si="6">SUM(D33:D35)</f>
        <v>0</v>
      </c>
      <c r="E32" s="79">
        <f>SUM(E33:E35)</f>
        <v>0</v>
      </c>
      <c r="F32" s="79">
        <f t="shared" si="6"/>
        <v>0</v>
      </c>
      <c r="G32" s="79">
        <f>SUM(G33:G35)</f>
        <v>0</v>
      </c>
      <c r="H32" s="79">
        <f>SUM(H33:H35)</f>
        <v>0</v>
      </c>
      <c r="I32" s="79">
        <f>SUM(I33:I35)</f>
        <v>0</v>
      </c>
      <c r="J32" s="79">
        <f t="shared" si="6"/>
        <v>0</v>
      </c>
      <c r="K32" s="139"/>
    </row>
    <row r="33" spans="1:11" ht="15">
      <c r="A33" s="58" t="s">
        <v>253</v>
      </c>
      <c r="B33" s="26"/>
      <c r="C33" s="26"/>
      <c r="D33" s="26"/>
      <c r="E33" s="26"/>
      <c r="F33" s="26"/>
      <c r="G33" s="26"/>
      <c r="H33" s="26"/>
      <c r="I33" s="26"/>
      <c r="J33" s="26"/>
      <c r="K33" s="139"/>
    </row>
    <row r="34" spans="1:11" ht="15">
      <c r="A34" s="58" t="s">
        <v>254</v>
      </c>
      <c r="B34" s="26"/>
      <c r="C34" s="26"/>
      <c r="D34" s="26"/>
      <c r="E34" s="26"/>
      <c r="F34" s="26"/>
      <c r="G34" s="26"/>
      <c r="H34" s="26"/>
      <c r="I34" s="26"/>
      <c r="J34" s="26"/>
      <c r="K34" s="139"/>
    </row>
    <row r="35" spans="1:11" ht="15">
      <c r="A35" s="58" t="s">
        <v>255</v>
      </c>
      <c r="B35" s="26"/>
      <c r="C35" s="26"/>
      <c r="D35" s="26"/>
      <c r="E35" s="26"/>
      <c r="F35" s="26"/>
      <c r="G35" s="26"/>
      <c r="H35" s="26"/>
      <c r="I35" s="26"/>
      <c r="J35" s="26"/>
      <c r="K35" s="139"/>
    </row>
    <row r="36" spans="1:11" ht="15">
      <c r="A36" s="57" t="s">
        <v>121</v>
      </c>
      <c r="B36" s="79">
        <f t="shared" ref="B36:J36" si="7">SUM(B37:B39,B42)</f>
        <v>0</v>
      </c>
      <c r="C36" s="79">
        <f t="shared" si="7"/>
        <v>0</v>
      </c>
      <c r="D36" s="79">
        <f t="shared" si="7"/>
        <v>0</v>
      </c>
      <c r="E36" s="79">
        <f t="shared" si="7"/>
        <v>0</v>
      </c>
      <c r="F36" s="79">
        <f t="shared" si="7"/>
        <v>0</v>
      </c>
      <c r="G36" s="79">
        <f t="shared" si="7"/>
        <v>0</v>
      </c>
      <c r="H36" s="79">
        <f t="shared" si="7"/>
        <v>0</v>
      </c>
      <c r="I36" s="79">
        <f t="shared" si="7"/>
        <v>0</v>
      </c>
      <c r="J36" s="79">
        <f t="shared" si="7"/>
        <v>0</v>
      </c>
      <c r="K36" s="139"/>
    </row>
    <row r="37" spans="1:11" ht="15">
      <c r="A37" s="58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39"/>
    </row>
    <row r="38" spans="1:11" ht="15">
      <c r="A38" s="58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39"/>
    </row>
    <row r="39" spans="1:11" ht="15">
      <c r="A39" s="58" t="s">
        <v>124</v>
      </c>
      <c r="B39" s="127">
        <f t="shared" ref="B39:J39" si="8">SUM(B40:B41)</f>
        <v>0</v>
      </c>
      <c r="C39" s="127">
        <f t="shared" si="8"/>
        <v>0</v>
      </c>
      <c r="D39" s="127">
        <f t="shared" si="8"/>
        <v>0</v>
      </c>
      <c r="E39" s="127">
        <f t="shared" si="8"/>
        <v>0</v>
      </c>
      <c r="F39" s="127">
        <f t="shared" si="8"/>
        <v>0</v>
      </c>
      <c r="G39" s="127">
        <f t="shared" si="8"/>
        <v>0</v>
      </c>
      <c r="H39" s="127">
        <f t="shared" si="8"/>
        <v>0</v>
      </c>
      <c r="I39" s="127">
        <f t="shared" si="8"/>
        <v>0</v>
      </c>
      <c r="J39" s="127">
        <f t="shared" si="8"/>
        <v>0</v>
      </c>
      <c r="K39" s="139"/>
    </row>
    <row r="40" spans="1:11" ht="30">
      <c r="A40" s="58" t="s">
        <v>408</v>
      </c>
      <c r="B40" s="26"/>
      <c r="C40" s="26"/>
      <c r="D40" s="26"/>
      <c r="E40" s="26"/>
      <c r="F40" s="26"/>
      <c r="G40" s="26"/>
      <c r="H40" s="26"/>
      <c r="I40" s="26"/>
      <c r="J40" s="26"/>
      <c r="K40" s="139"/>
    </row>
    <row r="41" spans="1:11" ht="15">
      <c r="A41" s="58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39"/>
    </row>
    <row r="42" spans="1:11" ht="15">
      <c r="A42" s="58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39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68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7"/>
      <c r="C48" s="67"/>
      <c r="F48" s="67"/>
      <c r="G48" s="70"/>
      <c r="H48" s="67"/>
      <c r="I48"/>
      <c r="J48"/>
    </row>
    <row r="49" spans="1:10" s="2" customFormat="1" ht="15">
      <c r="B49" s="66" t="s">
        <v>256</v>
      </c>
      <c r="F49" s="12" t="s">
        <v>261</v>
      </c>
      <c r="G49" s="69"/>
      <c r="I49"/>
      <c r="J49"/>
    </row>
    <row r="50" spans="1:10" s="2" customFormat="1" ht="15">
      <c r="B50" s="63" t="s">
        <v>127</v>
      </c>
      <c r="F50" s="2" t="s">
        <v>257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5">
    <mergeCell ref="B7:C7"/>
    <mergeCell ref="D7:E7"/>
    <mergeCell ref="F7:G7"/>
    <mergeCell ref="I7:J7"/>
    <mergeCell ref="I1:J1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I2" sqref="I2"/>
    </sheetView>
  </sheetViews>
  <sheetFormatPr defaultColWidth="9.140625"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5.42578125" style="23" customWidth="1"/>
    <col min="10" max="10" width="9.85546875" style="61" customWidth="1"/>
    <col min="11" max="11" width="12.7109375" style="61" customWidth="1"/>
    <col min="12" max="12" width="9.140625" style="62"/>
    <col min="13" max="16384" width="9.140625" style="25"/>
  </cols>
  <sheetData>
    <row r="1" spans="1:12" s="23" customFormat="1" ht="15">
      <c r="A1" s="131" t="s">
        <v>293</v>
      </c>
      <c r="B1" s="132"/>
      <c r="C1" s="132"/>
      <c r="D1" s="132"/>
      <c r="E1" s="132"/>
      <c r="F1" s="132"/>
      <c r="G1" s="138"/>
      <c r="H1" s="97" t="s">
        <v>186</v>
      </c>
      <c r="I1" s="138"/>
      <c r="J1" s="64"/>
      <c r="K1" s="64"/>
      <c r="L1" s="64"/>
    </row>
    <row r="2" spans="1:12" s="23" customFormat="1" ht="15">
      <c r="A2" s="102" t="s">
        <v>128</v>
      </c>
      <c r="B2" s="132"/>
      <c r="C2" s="132"/>
      <c r="D2" s="132"/>
      <c r="E2" s="132"/>
      <c r="F2" s="132"/>
      <c r="G2" s="140"/>
      <c r="H2" s="327">
        <v>42529</v>
      </c>
      <c r="I2" s="358">
        <v>42666</v>
      </c>
      <c r="J2" s="64"/>
      <c r="K2" s="64"/>
      <c r="L2" s="64"/>
    </row>
    <row r="3" spans="1:12" s="23" customFormat="1" ht="15">
      <c r="A3" s="132"/>
      <c r="B3" s="132"/>
      <c r="C3" s="132"/>
      <c r="D3" s="132"/>
      <c r="E3" s="132"/>
      <c r="F3" s="132"/>
      <c r="G3" s="140"/>
      <c r="H3" s="135"/>
      <c r="I3" s="140"/>
      <c r="J3" s="64"/>
      <c r="K3" s="64"/>
      <c r="L3" s="64"/>
    </row>
    <row r="4" spans="1:12" s="2" customFormat="1" ht="15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132"/>
      <c r="F4" s="132"/>
      <c r="G4" s="132"/>
      <c r="H4" s="132"/>
      <c r="I4" s="138"/>
      <c r="J4" s="61"/>
      <c r="K4" s="61"/>
      <c r="L4" s="23"/>
    </row>
    <row r="5" spans="1:12" s="2" customFormat="1" ht="15">
      <c r="A5" s="113" t="str">
        <f>'ფორმა N1'!D4</f>
        <v>მოქალაქეთა პოლიტიკური გაერთანება სახელმწიფო ხალხისთვის</v>
      </c>
      <c r="B5" s="114"/>
      <c r="C5" s="114"/>
      <c r="D5" s="114"/>
      <c r="E5" s="142"/>
      <c r="F5" s="143"/>
      <c r="G5" s="143"/>
      <c r="H5" s="143"/>
      <c r="I5" s="138"/>
      <c r="J5" s="61"/>
      <c r="K5" s="61"/>
      <c r="L5" s="12"/>
    </row>
    <row r="6" spans="1:12" s="23" customFormat="1" ht="13.5">
      <c r="A6" s="136"/>
      <c r="B6" s="137"/>
      <c r="C6" s="137"/>
      <c r="D6" s="137"/>
      <c r="E6" s="132"/>
      <c r="F6" s="132"/>
      <c r="G6" s="132"/>
      <c r="H6" s="132"/>
      <c r="I6" s="138"/>
      <c r="J6" s="61"/>
      <c r="K6" s="61"/>
      <c r="L6" s="61"/>
    </row>
    <row r="7" spans="1:12" ht="30">
      <c r="A7" s="128" t="s">
        <v>64</v>
      </c>
      <c r="B7" s="128" t="s">
        <v>358</v>
      </c>
      <c r="C7" s="130" t="s">
        <v>359</v>
      </c>
      <c r="D7" s="130" t="s">
        <v>223</v>
      </c>
      <c r="E7" s="130" t="s">
        <v>228</v>
      </c>
      <c r="F7" s="130" t="s">
        <v>229</v>
      </c>
      <c r="G7" s="130" t="s">
        <v>230</v>
      </c>
      <c r="H7" s="130" t="s">
        <v>231</v>
      </c>
      <c r="I7" s="138"/>
    </row>
    <row r="8" spans="1:12" ht="15">
      <c r="A8" s="128">
        <v>1</v>
      </c>
      <c r="B8" s="128">
        <v>2</v>
      </c>
      <c r="C8" s="130">
        <v>3</v>
      </c>
      <c r="D8" s="128">
        <v>4</v>
      </c>
      <c r="E8" s="130">
        <v>5</v>
      </c>
      <c r="F8" s="128">
        <v>6</v>
      </c>
      <c r="G8" s="130">
        <v>7</v>
      </c>
      <c r="H8" s="130">
        <v>8</v>
      </c>
      <c r="I8" s="138"/>
    </row>
    <row r="9" spans="1:12" ht="15">
      <c r="A9" s="65">
        <v>1</v>
      </c>
      <c r="B9" s="26"/>
      <c r="C9" s="26"/>
      <c r="D9" s="26"/>
      <c r="E9" s="26"/>
      <c r="F9" s="26"/>
      <c r="G9" s="148"/>
      <c r="H9" s="26"/>
      <c r="I9" s="138"/>
    </row>
    <row r="10" spans="1:12" ht="15">
      <c r="A10" s="65">
        <v>2</v>
      </c>
      <c r="B10" s="26"/>
      <c r="C10" s="26"/>
      <c r="D10" s="26"/>
      <c r="E10" s="26"/>
      <c r="F10" s="26"/>
      <c r="G10" s="148"/>
      <c r="H10" s="26"/>
      <c r="I10" s="138"/>
    </row>
    <row r="11" spans="1:12" ht="15">
      <c r="A11" s="65">
        <v>3</v>
      </c>
      <c r="B11" s="26"/>
      <c r="C11" s="26"/>
      <c r="D11" s="26"/>
      <c r="E11" s="26"/>
      <c r="F11" s="26"/>
      <c r="G11" s="148"/>
      <c r="H11" s="26"/>
      <c r="I11" s="138"/>
    </row>
    <row r="12" spans="1:12" ht="15">
      <c r="A12" s="65">
        <v>4</v>
      </c>
      <c r="B12" s="26"/>
      <c r="C12" s="26"/>
      <c r="D12" s="26"/>
      <c r="E12" s="26"/>
      <c r="F12" s="26"/>
      <c r="G12" s="148"/>
      <c r="H12" s="26"/>
      <c r="I12" s="138"/>
    </row>
    <row r="13" spans="1:12" ht="15">
      <c r="A13" s="65">
        <v>5</v>
      </c>
      <c r="B13" s="26"/>
      <c r="C13" s="26"/>
      <c r="D13" s="26"/>
      <c r="E13" s="26"/>
      <c r="F13" s="26"/>
      <c r="G13" s="148"/>
      <c r="H13" s="26"/>
      <c r="I13" s="138"/>
    </row>
    <row r="14" spans="1:12" ht="15">
      <c r="A14" s="65">
        <v>6</v>
      </c>
      <c r="B14" s="26"/>
      <c r="C14" s="26"/>
      <c r="D14" s="26"/>
      <c r="E14" s="26"/>
      <c r="F14" s="26"/>
      <c r="G14" s="148"/>
      <c r="H14" s="26"/>
      <c r="I14" s="138"/>
    </row>
    <row r="15" spans="1:12" s="23" customFormat="1" ht="15">
      <c r="A15" s="65">
        <v>7</v>
      </c>
      <c r="B15" s="26"/>
      <c r="C15" s="26"/>
      <c r="D15" s="26"/>
      <c r="E15" s="26"/>
      <c r="F15" s="26"/>
      <c r="G15" s="148"/>
      <c r="H15" s="26"/>
      <c r="I15" s="138"/>
      <c r="J15" s="61"/>
      <c r="K15" s="61"/>
      <c r="L15" s="61"/>
    </row>
    <row r="16" spans="1:12" s="23" customFormat="1" ht="15">
      <c r="A16" s="65">
        <v>8</v>
      </c>
      <c r="B16" s="26"/>
      <c r="C16" s="26"/>
      <c r="D16" s="26"/>
      <c r="E16" s="26"/>
      <c r="F16" s="26"/>
      <c r="G16" s="148"/>
      <c r="H16" s="26"/>
      <c r="I16" s="138"/>
      <c r="J16" s="61"/>
      <c r="K16" s="61"/>
      <c r="L16" s="61"/>
    </row>
    <row r="17" spans="1:12" s="23" customFormat="1" ht="15">
      <c r="A17" s="65">
        <v>9</v>
      </c>
      <c r="B17" s="26"/>
      <c r="C17" s="26"/>
      <c r="D17" s="26"/>
      <c r="E17" s="26"/>
      <c r="F17" s="26"/>
      <c r="G17" s="148"/>
      <c r="H17" s="26"/>
      <c r="I17" s="138"/>
      <c r="J17" s="61"/>
      <c r="K17" s="61"/>
      <c r="L17" s="61"/>
    </row>
    <row r="18" spans="1:12" s="23" customFormat="1" ht="15">
      <c r="A18" s="65">
        <v>10</v>
      </c>
      <c r="B18" s="26"/>
      <c r="C18" s="26"/>
      <c r="D18" s="26"/>
      <c r="E18" s="26"/>
      <c r="F18" s="26"/>
      <c r="G18" s="148"/>
      <c r="H18" s="26"/>
      <c r="I18" s="138"/>
      <c r="J18" s="61"/>
      <c r="K18" s="61"/>
      <c r="L18" s="61"/>
    </row>
    <row r="19" spans="1:12" s="23" customFormat="1" ht="15">
      <c r="A19" s="65">
        <v>11</v>
      </c>
      <c r="B19" s="26"/>
      <c r="C19" s="26"/>
      <c r="D19" s="26"/>
      <c r="E19" s="26"/>
      <c r="F19" s="26"/>
      <c r="G19" s="148"/>
      <c r="H19" s="26"/>
      <c r="I19" s="138"/>
      <c r="J19" s="61"/>
      <c r="K19" s="61"/>
      <c r="L19" s="61"/>
    </row>
    <row r="20" spans="1:12" s="23" customFormat="1" ht="15">
      <c r="A20" s="65">
        <v>12</v>
      </c>
      <c r="B20" s="26"/>
      <c r="C20" s="26"/>
      <c r="D20" s="26"/>
      <c r="E20" s="26"/>
      <c r="F20" s="26"/>
      <c r="G20" s="148"/>
      <c r="H20" s="26"/>
      <c r="I20" s="138"/>
      <c r="J20" s="61"/>
      <c r="K20" s="61"/>
      <c r="L20" s="61"/>
    </row>
    <row r="21" spans="1:12" s="23" customFormat="1" ht="15">
      <c r="A21" s="65">
        <v>13</v>
      </c>
      <c r="B21" s="26"/>
      <c r="C21" s="26"/>
      <c r="D21" s="26"/>
      <c r="E21" s="26"/>
      <c r="F21" s="26"/>
      <c r="G21" s="148"/>
      <c r="H21" s="26"/>
      <c r="I21" s="138"/>
      <c r="J21" s="61"/>
      <c r="K21" s="61"/>
      <c r="L21" s="61"/>
    </row>
    <row r="22" spans="1:12" s="23" customFormat="1" ht="15">
      <c r="A22" s="65">
        <v>14</v>
      </c>
      <c r="B22" s="26"/>
      <c r="C22" s="26"/>
      <c r="D22" s="26"/>
      <c r="E22" s="26"/>
      <c r="F22" s="26"/>
      <c r="G22" s="148"/>
      <c r="H22" s="26"/>
      <c r="I22" s="138"/>
      <c r="J22" s="61"/>
      <c r="K22" s="61"/>
      <c r="L22" s="61"/>
    </row>
    <row r="23" spans="1:12" s="23" customFormat="1" ht="15">
      <c r="A23" s="65">
        <v>15</v>
      </c>
      <c r="B23" s="26"/>
      <c r="C23" s="26"/>
      <c r="D23" s="26"/>
      <c r="E23" s="26"/>
      <c r="F23" s="26"/>
      <c r="G23" s="148"/>
      <c r="H23" s="26"/>
      <c r="I23" s="138"/>
      <c r="J23" s="61"/>
      <c r="K23" s="61"/>
      <c r="L23" s="61"/>
    </row>
    <row r="24" spans="1:12" s="23" customFormat="1" ht="15">
      <c r="A24" s="65">
        <v>16</v>
      </c>
      <c r="B24" s="26"/>
      <c r="C24" s="26"/>
      <c r="D24" s="26"/>
      <c r="E24" s="26"/>
      <c r="F24" s="26"/>
      <c r="G24" s="148"/>
      <c r="H24" s="26"/>
      <c r="I24" s="138"/>
      <c r="J24" s="61"/>
      <c r="K24" s="61"/>
      <c r="L24" s="61"/>
    </row>
    <row r="25" spans="1:12" s="23" customFormat="1" ht="15">
      <c r="A25" s="65">
        <v>17</v>
      </c>
      <c r="B25" s="26"/>
      <c r="C25" s="26"/>
      <c r="D25" s="26"/>
      <c r="E25" s="26"/>
      <c r="F25" s="26"/>
      <c r="G25" s="148"/>
      <c r="H25" s="26"/>
      <c r="I25" s="138"/>
      <c r="J25" s="61"/>
      <c r="K25" s="61"/>
      <c r="L25" s="61"/>
    </row>
    <row r="26" spans="1:12" s="23" customFormat="1" ht="15">
      <c r="A26" s="65">
        <v>18</v>
      </c>
      <c r="B26" s="26"/>
      <c r="C26" s="26"/>
      <c r="D26" s="26"/>
      <c r="E26" s="26"/>
      <c r="F26" s="26"/>
      <c r="G26" s="148"/>
      <c r="H26" s="26"/>
      <c r="I26" s="138"/>
      <c r="J26" s="61"/>
      <c r="K26" s="61"/>
      <c r="L26" s="61"/>
    </row>
    <row r="27" spans="1:12" s="23" customFormat="1" ht="15">
      <c r="A27" s="65" t="s">
        <v>266</v>
      </c>
      <c r="B27" s="26"/>
      <c r="C27" s="26"/>
      <c r="D27" s="26"/>
      <c r="E27" s="26"/>
      <c r="F27" s="26"/>
      <c r="G27" s="148"/>
      <c r="H27" s="26"/>
      <c r="I27" s="138"/>
      <c r="J27" s="61"/>
      <c r="K27" s="61"/>
      <c r="L27" s="61"/>
    </row>
    <row r="28" spans="1:12" s="23" customFormat="1">
      <c r="J28" s="61"/>
      <c r="K28" s="61"/>
      <c r="L28" s="61"/>
    </row>
    <row r="29" spans="1:12" s="23" customFormat="1"/>
    <row r="30" spans="1:12" s="23" customFormat="1">
      <c r="A30" s="25"/>
    </row>
    <row r="31" spans="1:12" s="2" customFormat="1" ht="15">
      <c r="B31" s="68" t="s">
        <v>96</v>
      </c>
      <c r="E31" s="5"/>
    </row>
    <row r="32" spans="1:12" s="2" customFormat="1" ht="15">
      <c r="C32" s="67"/>
      <c r="E32" s="67"/>
      <c r="F32" s="70"/>
      <c r="G32"/>
      <c r="H32"/>
      <c r="I32"/>
    </row>
    <row r="33" spans="1:9" s="2" customFormat="1" ht="15">
      <c r="A33"/>
      <c r="C33" s="66" t="s">
        <v>256</v>
      </c>
      <c r="E33" s="12" t="s">
        <v>261</v>
      </c>
      <c r="F33" s="69"/>
      <c r="G33"/>
      <c r="H33"/>
      <c r="I33"/>
    </row>
    <row r="34" spans="1:9" s="2" customFormat="1" ht="15">
      <c r="A34"/>
      <c r="C34" s="63" t="s">
        <v>127</v>
      </c>
      <c r="E34" s="2" t="s">
        <v>257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84" fitToHeight="0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J2" sqref="J2"/>
    </sheetView>
  </sheetViews>
  <sheetFormatPr defaultColWidth="9.140625"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3.5703125" style="62" customWidth="1"/>
    <col min="11" max="16384" width="9.140625" style="25"/>
  </cols>
  <sheetData>
    <row r="1" spans="1:12" s="23" customFormat="1" ht="15">
      <c r="A1" s="131" t="s">
        <v>294</v>
      </c>
      <c r="B1" s="132"/>
      <c r="C1" s="132"/>
      <c r="D1" s="132"/>
      <c r="E1" s="132"/>
      <c r="F1" s="132"/>
      <c r="G1" s="132"/>
      <c r="H1" s="138"/>
      <c r="I1" s="345" t="s">
        <v>186</v>
      </c>
      <c r="J1" s="145"/>
    </row>
    <row r="2" spans="1:12" s="23" customFormat="1" ht="15">
      <c r="A2" s="102" t="s">
        <v>128</v>
      </c>
      <c r="B2" s="132"/>
      <c r="C2" s="132"/>
      <c r="D2" s="132"/>
      <c r="E2" s="132"/>
      <c r="F2" s="132"/>
      <c r="G2" s="132"/>
      <c r="H2" s="138"/>
      <c r="I2" s="327">
        <v>42529</v>
      </c>
      <c r="J2" s="358">
        <v>42666</v>
      </c>
    </row>
    <row r="3" spans="1:12" s="23" customFormat="1" ht="15">
      <c r="A3" s="132"/>
      <c r="B3" s="132"/>
      <c r="C3" s="132"/>
      <c r="D3" s="132"/>
      <c r="E3" s="132"/>
      <c r="F3" s="132"/>
      <c r="G3" s="132"/>
      <c r="H3" s="135"/>
      <c r="I3" s="135"/>
      <c r="J3" s="145"/>
    </row>
    <row r="4" spans="1:12" s="2" customFormat="1" ht="15">
      <c r="A4" s="73" t="str">
        <f>'ფორმა N2'!A4</f>
        <v>ანგარიშვალდებული პირის დასახელება:</v>
      </c>
      <c r="B4" s="73"/>
      <c r="C4" s="73"/>
      <c r="D4" s="74"/>
      <c r="E4" s="141"/>
      <c r="F4" s="132"/>
      <c r="G4" s="132"/>
      <c r="H4" s="132"/>
      <c r="I4" s="141"/>
      <c r="J4" s="101"/>
      <c r="L4" s="23"/>
    </row>
    <row r="5" spans="1:12" s="2" customFormat="1" ht="15">
      <c r="A5" s="113" t="str">
        <f>'ფორმა N1'!D4</f>
        <v>მოქალაქეთა პოლიტიკური გაერთანება სახელმწიფო ხალხისთვის</v>
      </c>
      <c r="B5" s="114"/>
      <c r="C5" s="114"/>
      <c r="D5" s="114"/>
      <c r="E5" s="142"/>
      <c r="F5" s="143"/>
      <c r="G5" s="143"/>
      <c r="H5" s="143"/>
      <c r="I5" s="142"/>
      <c r="J5" s="101"/>
    </row>
    <row r="6" spans="1:12" s="23" customFormat="1" ht="13.5">
      <c r="A6" s="136"/>
      <c r="B6" s="137"/>
      <c r="C6" s="137"/>
      <c r="D6" s="137"/>
      <c r="E6" s="132"/>
      <c r="F6" s="132"/>
      <c r="G6" s="132"/>
      <c r="H6" s="132"/>
      <c r="I6" s="132"/>
      <c r="J6" s="140"/>
    </row>
    <row r="7" spans="1:12" ht="30">
      <c r="A7" s="144" t="s">
        <v>64</v>
      </c>
      <c r="B7" s="128" t="s">
        <v>236</v>
      </c>
      <c r="C7" s="130" t="s">
        <v>232</v>
      </c>
      <c r="D7" s="130" t="s">
        <v>233</v>
      </c>
      <c r="E7" s="130" t="s">
        <v>234</v>
      </c>
      <c r="F7" s="130" t="s">
        <v>235</v>
      </c>
      <c r="G7" s="130" t="s">
        <v>229</v>
      </c>
      <c r="H7" s="130" t="s">
        <v>230</v>
      </c>
      <c r="I7" s="130" t="s">
        <v>231</v>
      </c>
      <c r="J7" s="146"/>
    </row>
    <row r="8" spans="1:12" ht="15">
      <c r="A8" s="128">
        <v>1</v>
      </c>
      <c r="B8" s="128">
        <v>2</v>
      </c>
      <c r="C8" s="130">
        <v>3</v>
      </c>
      <c r="D8" s="128">
        <v>4</v>
      </c>
      <c r="E8" s="130">
        <v>5</v>
      </c>
      <c r="F8" s="128">
        <v>6</v>
      </c>
      <c r="G8" s="130">
        <v>7</v>
      </c>
      <c r="H8" s="128">
        <v>8</v>
      </c>
      <c r="I8" s="130">
        <v>9</v>
      </c>
      <c r="J8" s="146"/>
    </row>
    <row r="9" spans="1:12" ht="15">
      <c r="A9" s="65">
        <v>1</v>
      </c>
      <c r="B9" s="26"/>
      <c r="C9" s="26"/>
      <c r="D9" s="26"/>
      <c r="E9" s="26"/>
      <c r="F9" s="26"/>
      <c r="G9" s="26"/>
      <c r="H9" s="148"/>
      <c r="I9" s="26"/>
      <c r="J9" s="146"/>
    </row>
    <row r="10" spans="1:12" ht="15">
      <c r="A10" s="65">
        <v>2</v>
      </c>
      <c r="B10" s="26"/>
      <c r="C10" s="26"/>
      <c r="D10" s="26"/>
      <c r="E10" s="26"/>
      <c r="F10" s="26"/>
      <c r="G10" s="26"/>
      <c r="H10" s="148"/>
      <c r="I10" s="26"/>
      <c r="J10" s="146"/>
    </row>
    <row r="11" spans="1:12" ht="15">
      <c r="A11" s="65">
        <v>3</v>
      </c>
      <c r="B11" s="26"/>
      <c r="C11" s="26"/>
      <c r="D11" s="26"/>
      <c r="E11" s="26"/>
      <c r="F11" s="26"/>
      <c r="G11" s="26"/>
      <c r="H11" s="148"/>
      <c r="I11" s="26"/>
      <c r="J11" s="146"/>
    </row>
    <row r="12" spans="1:12" ht="15">
      <c r="A12" s="65">
        <v>4</v>
      </c>
      <c r="B12" s="26"/>
      <c r="C12" s="26"/>
      <c r="D12" s="26"/>
      <c r="E12" s="26"/>
      <c r="F12" s="26"/>
      <c r="G12" s="26"/>
      <c r="H12" s="148"/>
      <c r="I12" s="26"/>
      <c r="J12" s="146"/>
    </row>
    <row r="13" spans="1:12" ht="15">
      <c r="A13" s="65">
        <v>5</v>
      </c>
      <c r="B13" s="26"/>
      <c r="C13" s="26"/>
      <c r="D13" s="26"/>
      <c r="E13" s="26"/>
      <c r="F13" s="26"/>
      <c r="G13" s="26"/>
      <c r="H13" s="148"/>
      <c r="I13" s="26"/>
      <c r="J13" s="146"/>
    </row>
    <row r="14" spans="1:12" ht="15">
      <c r="A14" s="65">
        <v>6</v>
      </c>
      <c r="B14" s="26"/>
      <c r="C14" s="26"/>
      <c r="D14" s="26"/>
      <c r="E14" s="26"/>
      <c r="F14" s="26"/>
      <c r="G14" s="26"/>
      <c r="H14" s="148"/>
      <c r="I14" s="26"/>
      <c r="J14" s="146"/>
    </row>
    <row r="15" spans="1:12" s="23" customFormat="1" ht="15">
      <c r="A15" s="65">
        <v>7</v>
      </c>
      <c r="B15" s="26"/>
      <c r="C15" s="26"/>
      <c r="D15" s="26"/>
      <c r="E15" s="26"/>
      <c r="F15" s="26"/>
      <c r="G15" s="26"/>
      <c r="H15" s="148"/>
      <c r="I15" s="26"/>
      <c r="J15" s="140"/>
    </row>
    <row r="16" spans="1:12" s="23" customFormat="1" ht="15">
      <c r="A16" s="65">
        <v>8</v>
      </c>
      <c r="B16" s="26"/>
      <c r="C16" s="26"/>
      <c r="D16" s="26"/>
      <c r="E16" s="26"/>
      <c r="F16" s="26"/>
      <c r="G16" s="26"/>
      <c r="H16" s="148"/>
      <c r="I16" s="26"/>
      <c r="J16" s="140"/>
    </row>
    <row r="17" spans="1:10" s="23" customFormat="1" ht="15">
      <c r="A17" s="65">
        <v>9</v>
      </c>
      <c r="B17" s="26"/>
      <c r="C17" s="26"/>
      <c r="D17" s="26"/>
      <c r="E17" s="26"/>
      <c r="F17" s="26"/>
      <c r="G17" s="26"/>
      <c r="H17" s="148"/>
      <c r="I17" s="26"/>
      <c r="J17" s="140"/>
    </row>
    <row r="18" spans="1:10" s="23" customFormat="1" ht="15">
      <c r="A18" s="65">
        <v>10</v>
      </c>
      <c r="B18" s="26"/>
      <c r="C18" s="26"/>
      <c r="D18" s="26"/>
      <c r="E18" s="26"/>
      <c r="F18" s="26"/>
      <c r="G18" s="26"/>
      <c r="H18" s="148"/>
      <c r="I18" s="26"/>
      <c r="J18" s="140"/>
    </row>
    <row r="19" spans="1:10" s="23" customFormat="1" ht="15">
      <c r="A19" s="65">
        <v>11</v>
      </c>
      <c r="B19" s="26"/>
      <c r="C19" s="26"/>
      <c r="D19" s="26"/>
      <c r="E19" s="26"/>
      <c r="F19" s="26"/>
      <c r="G19" s="26"/>
      <c r="H19" s="148"/>
      <c r="I19" s="26"/>
      <c r="J19" s="140"/>
    </row>
    <row r="20" spans="1:10" s="23" customFormat="1" ht="15">
      <c r="A20" s="65">
        <v>12</v>
      </c>
      <c r="B20" s="26"/>
      <c r="C20" s="26"/>
      <c r="D20" s="26"/>
      <c r="E20" s="26"/>
      <c r="F20" s="26"/>
      <c r="G20" s="26"/>
      <c r="H20" s="148"/>
      <c r="I20" s="26"/>
      <c r="J20" s="140"/>
    </row>
    <row r="21" spans="1:10" s="23" customFormat="1" ht="15">
      <c r="A21" s="65">
        <v>13</v>
      </c>
      <c r="B21" s="26"/>
      <c r="C21" s="26"/>
      <c r="D21" s="26"/>
      <c r="E21" s="26"/>
      <c r="F21" s="26"/>
      <c r="G21" s="26"/>
      <c r="H21" s="148"/>
      <c r="I21" s="26"/>
      <c r="J21" s="140"/>
    </row>
    <row r="22" spans="1:10" s="23" customFormat="1" ht="15">
      <c r="A22" s="65">
        <v>14</v>
      </c>
      <c r="B22" s="26"/>
      <c r="C22" s="26"/>
      <c r="D22" s="26"/>
      <c r="E22" s="26"/>
      <c r="F22" s="26"/>
      <c r="G22" s="26"/>
      <c r="H22" s="148"/>
      <c r="I22" s="26"/>
      <c r="J22" s="140"/>
    </row>
    <row r="23" spans="1:10" s="23" customFormat="1" ht="15">
      <c r="A23" s="65">
        <v>15</v>
      </c>
      <c r="B23" s="26"/>
      <c r="C23" s="26"/>
      <c r="D23" s="26"/>
      <c r="E23" s="26"/>
      <c r="F23" s="26"/>
      <c r="G23" s="26"/>
      <c r="H23" s="148"/>
      <c r="I23" s="26"/>
      <c r="J23" s="140"/>
    </row>
    <row r="24" spans="1:10" s="23" customFormat="1" ht="15">
      <c r="A24" s="65">
        <v>16</v>
      </c>
      <c r="B24" s="26"/>
      <c r="C24" s="26"/>
      <c r="D24" s="26"/>
      <c r="E24" s="26"/>
      <c r="F24" s="26"/>
      <c r="G24" s="26"/>
      <c r="H24" s="148"/>
      <c r="I24" s="26"/>
      <c r="J24" s="140"/>
    </row>
    <row r="25" spans="1:10" s="23" customFormat="1" ht="15">
      <c r="A25" s="65">
        <v>17</v>
      </c>
      <c r="B25" s="26"/>
      <c r="C25" s="26"/>
      <c r="D25" s="26"/>
      <c r="E25" s="26"/>
      <c r="F25" s="26"/>
      <c r="G25" s="26"/>
      <c r="H25" s="148"/>
      <c r="I25" s="26"/>
      <c r="J25" s="140"/>
    </row>
    <row r="26" spans="1:10" s="23" customFormat="1" ht="15">
      <c r="A26" s="65">
        <v>18</v>
      </c>
      <c r="B26" s="26"/>
      <c r="C26" s="26"/>
      <c r="D26" s="26"/>
      <c r="E26" s="26"/>
      <c r="F26" s="26"/>
      <c r="G26" s="26"/>
      <c r="H26" s="148"/>
      <c r="I26" s="26"/>
      <c r="J26" s="140"/>
    </row>
    <row r="27" spans="1:10" s="23" customFormat="1" ht="15">
      <c r="A27" s="65" t="s">
        <v>266</v>
      </c>
      <c r="B27" s="26"/>
      <c r="C27" s="26"/>
      <c r="D27" s="26"/>
      <c r="E27" s="26"/>
      <c r="F27" s="26"/>
      <c r="G27" s="26"/>
      <c r="H27" s="148"/>
      <c r="I27" s="26"/>
      <c r="J27" s="140"/>
    </row>
    <row r="28" spans="1:10" s="23" customFormat="1">
      <c r="J28" s="61"/>
    </row>
    <row r="29" spans="1:10" s="23" customFormat="1"/>
    <row r="30" spans="1:10" s="23" customFormat="1">
      <c r="A30" s="25"/>
    </row>
    <row r="31" spans="1:10" s="2" customFormat="1" ht="15">
      <c r="B31" s="68" t="s">
        <v>96</v>
      </c>
      <c r="E31" s="5"/>
    </row>
    <row r="32" spans="1:10" s="2" customFormat="1" ht="15">
      <c r="C32" s="67"/>
      <c r="E32" s="67"/>
      <c r="F32" s="70"/>
      <c r="G32" s="70"/>
      <c r="H32"/>
      <c r="I32"/>
    </row>
    <row r="33" spans="1:10" s="2" customFormat="1" ht="15">
      <c r="A33"/>
      <c r="C33" s="66" t="s">
        <v>256</v>
      </c>
      <c r="E33" s="12" t="s">
        <v>261</v>
      </c>
      <c r="F33" s="69"/>
      <c r="G33"/>
      <c r="H33"/>
      <c r="I33"/>
    </row>
    <row r="34" spans="1:10" s="2" customFormat="1" ht="15">
      <c r="A34"/>
      <c r="C34" s="63" t="s">
        <v>127</v>
      </c>
      <c r="E34" s="2" t="s">
        <v>257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1"/>
    </row>
    <row r="38" spans="1:10" s="23" customFormat="1">
      <c r="J38" s="61"/>
    </row>
    <row r="39" spans="1:10" s="23" customFormat="1">
      <c r="J39" s="61"/>
    </row>
    <row r="40" spans="1:10" s="23" customFormat="1">
      <c r="J40" s="61"/>
    </row>
    <row r="41" spans="1:10" s="23" customFormat="1">
      <c r="J41" s="61"/>
    </row>
    <row r="42" spans="1:10" s="23" customFormat="1">
      <c r="J42" s="61"/>
    </row>
    <row r="43" spans="1:10" s="23" customFormat="1">
      <c r="J43" s="61"/>
    </row>
    <row r="44" spans="1:10" s="23" customFormat="1">
      <c r="J44" s="61"/>
    </row>
    <row r="45" spans="1:10" s="23" customFormat="1">
      <c r="J45" s="61"/>
    </row>
    <row r="46" spans="1:10" s="23" customFormat="1">
      <c r="J46" s="61"/>
    </row>
    <row r="47" spans="1:10" s="23" customFormat="1">
      <c r="J47" s="61"/>
    </row>
    <row r="48" spans="1:10" s="23" customFormat="1">
      <c r="J48" s="61"/>
    </row>
    <row r="49" spans="10:10" s="23" customFormat="1">
      <c r="J49" s="61"/>
    </row>
    <row r="50" spans="10:10" s="23" customFormat="1">
      <c r="J50" s="61"/>
    </row>
    <row r="51" spans="10:10" s="23" customFormat="1">
      <c r="J51" s="61"/>
    </row>
    <row r="52" spans="10:10" s="23" customFormat="1">
      <c r="J52" s="61"/>
    </row>
    <row r="53" spans="10:10" s="23" customFormat="1">
      <c r="J53" s="61"/>
    </row>
    <row r="54" spans="10:10" s="23" customFormat="1">
      <c r="J54" s="61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8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H2" sqref="H2"/>
    </sheetView>
  </sheetViews>
  <sheetFormatPr defaultColWidth="9.140625" defaultRowHeight="12.75"/>
  <cols>
    <col min="1" max="1" width="4.85546875" style="202" customWidth="1"/>
    <col min="2" max="2" width="37.42578125" style="202" customWidth="1"/>
    <col min="3" max="3" width="21.5703125" style="202" customWidth="1"/>
    <col min="4" max="4" width="20" style="202" customWidth="1"/>
    <col min="5" max="5" width="18.7109375" style="202" customWidth="1"/>
    <col min="6" max="6" width="24.140625" style="202" customWidth="1"/>
    <col min="7" max="7" width="27.140625" style="202" customWidth="1"/>
    <col min="8" max="8" width="11.85546875" style="202" customWidth="1"/>
    <col min="9" max="16384" width="9.140625" style="202"/>
  </cols>
  <sheetData>
    <row r="1" spans="1:8" s="186" customFormat="1" ht="15">
      <c r="A1" s="183" t="s">
        <v>314</v>
      </c>
      <c r="B1" s="184"/>
      <c r="C1" s="184"/>
      <c r="D1" s="184"/>
      <c r="E1" s="184"/>
      <c r="F1" s="75"/>
      <c r="G1" s="75" t="s">
        <v>97</v>
      </c>
      <c r="H1" s="187"/>
    </row>
    <row r="2" spans="1:8" s="186" customFormat="1" ht="15">
      <c r="A2" s="187" t="s">
        <v>305</v>
      </c>
      <c r="B2" s="184"/>
      <c r="C2" s="184"/>
      <c r="D2" s="184"/>
      <c r="E2" s="185"/>
      <c r="F2" s="185"/>
      <c r="G2" s="327">
        <v>42529</v>
      </c>
      <c r="H2" s="358">
        <v>42666</v>
      </c>
    </row>
    <row r="3" spans="1:8" s="186" customFormat="1">
      <c r="A3" s="187"/>
      <c r="B3" s="184"/>
      <c r="C3" s="184"/>
      <c r="D3" s="184"/>
      <c r="E3" s="185"/>
      <c r="F3" s="185"/>
      <c r="G3" s="185"/>
      <c r="H3" s="187"/>
    </row>
    <row r="4" spans="1:8" s="186" customFormat="1" ht="15">
      <c r="A4" s="110" t="s">
        <v>262</v>
      </c>
      <c r="B4" s="184"/>
      <c r="C4" s="184"/>
      <c r="D4" s="184"/>
      <c r="E4" s="188"/>
      <c r="F4" s="188"/>
      <c r="G4" s="185"/>
      <c r="H4" s="187"/>
    </row>
    <row r="5" spans="1:8" s="186" customFormat="1">
      <c r="A5" s="189" t="str">
        <f>'ფორმა N1'!D4</f>
        <v>მოქალაქეთა პოლიტიკური გაერთანება სახელმწიფო ხალხისთვის</v>
      </c>
      <c r="B5" s="189"/>
      <c r="C5" s="189"/>
      <c r="D5" s="189"/>
      <c r="E5" s="189"/>
      <c r="F5" s="189"/>
      <c r="G5" s="190"/>
      <c r="H5" s="187"/>
    </row>
    <row r="6" spans="1:8" s="203" customFormat="1">
      <c r="A6" s="191"/>
      <c r="B6" s="191"/>
      <c r="C6" s="191"/>
      <c r="D6" s="191"/>
      <c r="E6" s="191"/>
      <c r="F6" s="191"/>
      <c r="G6" s="191"/>
      <c r="H6" s="188"/>
    </row>
    <row r="7" spans="1:8" s="186" customFormat="1" ht="51">
      <c r="A7" s="217" t="s">
        <v>64</v>
      </c>
      <c r="B7" s="194" t="s">
        <v>309</v>
      </c>
      <c r="C7" s="194" t="s">
        <v>310</v>
      </c>
      <c r="D7" s="194" t="s">
        <v>311</v>
      </c>
      <c r="E7" s="194" t="s">
        <v>312</v>
      </c>
      <c r="F7" s="194" t="s">
        <v>313</v>
      </c>
      <c r="G7" s="194" t="s">
        <v>306</v>
      </c>
      <c r="H7" s="187"/>
    </row>
    <row r="8" spans="1:8" s="186" customFormat="1">
      <c r="A8" s="192">
        <v>1</v>
      </c>
      <c r="B8" s="193">
        <v>2</v>
      </c>
      <c r="C8" s="193">
        <v>3</v>
      </c>
      <c r="D8" s="193">
        <v>4</v>
      </c>
      <c r="E8" s="194">
        <v>5</v>
      </c>
      <c r="F8" s="194">
        <v>6</v>
      </c>
      <c r="G8" s="194">
        <v>7</v>
      </c>
      <c r="H8" s="187"/>
    </row>
    <row r="9" spans="1:8" s="186" customFormat="1">
      <c r="A9" s="204">
        <v>1</v>
      </c>
      <c r="B9" s="195"/>
      <c r="C9" s="195"/>
      <c r="D9" s="196"/>
      <c r="E9" s="195"/>
      <c r="F9" s="195"/>
      <c r="G9" s="195"/>
      <c r="H9" s="187"/>
    </row>
    <row r="10" spans="1:8" s="186" customFormat="1">
      <c r="A10" s="204">
        <v>2</v>
      </c>
      <c r="B10" s="195"/>
      <c r="C10" s="195"/>
      <c r="D10" s="196"/>
      <c r="E10" s="195"/>
      <c r="F10" s="195"/>
      <c r="G10" s="195"/>
      <c r="H10" s="187"/>
    </row>
    <row r="11" spans="1:8" s="186" customFormat="1">
      <c r="A11" s="204">
        <v>3</v>
      </c>
      <c r="B11" s="195"/>
      <c r="C11" s="195"/>
      <c r="D11" s="196"/>
      <c r="E11" s="195"/>
      <c r="F11" s="195"/>
      <c r="G11" s="195"/>
      <c r="H11" s="187"/>
    </row>
    <row r="12" spans="1:8" s="186" customFormat="1">
      <c r="A12" s="204">
        <v>4</v>
      </c>
      <c r="B12" s="195"/>
      <c r="C12" s="195"/>
      <c r="D12" s="196"/>
      <c r="E12" s="195"/>
      <c r="F12" s="195"/>
      <c r="G12" s="195"/>
      <c r="H12" s="187"/>
    </row>
    <row r="13" spans="1:8" s="186" customFormat="1">
      <c r="A13" s="204">
        <v>5</v>
      </c>
      <c r="B13" s="195"/>
      <c r="C13" s="195"/>
      <c r="D13" s="196"/>
      <c r="E13" s="195"/>
      <c r="F13" s="195"/>
      <c r="G13" s="195"/>
      <c r="H13" s="187"/>
    </row>
    <row r="14" spans="1:8" s="186" customFormat="1">
      <c r="A14" s="204">
        <v>6</v>
      </c>
      <c r="B14" s="195"/>
      <c r="C14" s="195"/>
      <c r="D14" s="196"/>
      <c r="E14" s="195"/>
      <c r="F14" s="195"/>
      <c r="G14" s="195"/>
      <c r="H14" s="187"/>
    </row>
    <row r="15" spans="1:8" s="186" customFormat="1">
      <c r="A15" s="204">
        <v>7</v>
      </c>
      <c r="B15" s="195"/>
      <c r="C15" s="195"/>
      <c r="D15" s="196"/>
      <c r="E15" s="195"/>
      <c r="F15" s="195"/>
      <c r="G15" s="195"/>
      <c r="H15" s="187"/>
    </row>
    <row r="16" spans="1:8" s="186" customFormat="1">
      <c r="A16" s="204">
        <v>8</v>
      </c>
      <c r="B16" s="195"/>
      <c r="C16" s="195"/>
      <c r="D16" s="196"/>
      <c r="E16" s="195"/>
      <c r="F16" s="195"/>
      <c r="G16" s="195"/>
      <c r="H16" s="187"/>
    </row>
    <row r="17" spans="1:11" s="186" customFormat="1">
      <c r="A17" s="204">
        <v>9</v>
      </c>
      <c r="B17" s="195"/>
      <c r="C17" s="195"/>
      <c r="D17" s="196"/>
      <c r="E17" s="195"/>
      <c r="F17" s="195"/>
      <c r="G17" s="195"/>
      <c r="H17" s="187"/>
    </row>
    <row r="18" spans="1:11" s="186" customFormat="1">
      <c r="A18" s="204">
        <v>10</v>
      </c>
      <c r="B18" s="195"/>
      <c r="C18" s="195"/>
      <c r="D18" s="196"/>
      <c r="E18" s="195"/>
      <c r="F18" s="195"/>
      <c r="G18" s="195"/>
      <c r="H18" s="187"/>
    </row>
    <row r="19" spans="1:11" s="186" customFormat="1">
      <c r="A19" s="204" t="s">
        <v>264</v>
      </c>
      <c r="B19" s="195"/>
      <c r="C19" s="195"/>
      <c r="D19" s="196"/>
      <c r="E19" s="195"/>
      <c r="F19" s="195"/>
      <c r="G19" s="195"/>
      <c r="H19" s="187"/>
    </row>
    <row r="22" spans="1:11" s="186" customFormat="1"/>
    <row r="23" spans="1:11" s="186" customFormat="1"/>
    <row r="24" spans="1:11" s="21" customFormat="1" ht="15">
      <c r="B24" s="197" t="s">
        <v>96</v>
      </c>
      <c r="C24" s="197"/>
    </row>
    <row r="25" spans="1:11" s="21" customFormat="1" ht="15">
      <c r="B25" s="197"/>
      <c r="C25" s="197"/>
    </row>
    <row r="26" spans="1:11" s="21" customFormat="1" ht="15">
      <c r="C26" s="199"/>
      <c r="F26" s="199"/>
      <c r="G26" s="199"/>
      <c r="H26" s="198"/>
    </row>
    <row r="27" spans="1:11" s="21" customFormat="1" ht="15">
      <c r="C27" s="200" t="s">
        <v>256</v>
      </c>
      <c r="F27" s="197" t="s">
        <v>307</v>
      </c>
      <c r="J27" s="198"/>
      <c r="K27" s="198"/>
    </row>
    <row r="28" spans="1:11" s="21" customFormat="1" ht="15">
      <c r="C28" s="200" t="s">
        <v>127</v>
      </c>
      <c r="F28" s="201" t="s">
        <v>257</v>
      </c>
      <c r="J28" s="198"/>
      <c r="K28" s="198"/>
    </row>
    <row r="29" spans="1:11" s="186" customFormat="1" ht="15">
      <c r="C29" s="200"/>
      <c r="J29" s="203"/>
      <c r="K29" s="203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0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"/>
  <sheetViews>
    <sheetView view="pageBreakPreview" topLeftCell="A64" zoomScale="70" zoomScaleNormal="80" zoomScaleSheetLayoutView="70" workbookViewId="0">
      <selection activeCell="A8" sqref="A8:A121"/>
    </sheetView>
  </sheetViews>
  <sheetFormatPr defaultRowHeight="12.75"/>
  <cols>
    <col min="1" max="1" width="8.85546875" style="565"/>
    <col min="2" max="2" width="45.5703125" style="565" customWidth="1"/>
    <col min="3" max="3" width="11.5703125" style="565" customWidth="1"/>
    <col min="4" max="4" width="19.140625" style="565" customWidth="1"/>
    <col min="5" max="5" width="27.85546875" style="565" customWidth="1"/>
    <col min="6" max="6" width="20.42578125" style="565" customWidth="1"/>
    <col min="7" max="7" width="19.140625" style="565" customWidth="1"/>
    <col min="8" max="8" width="22.140625" style="565" customWidth="1"/>
    <col min="9" max="9" width="21.42578125" style="565" customWidth="1"/>
    <col min="10" max="10" width="20.28515625" style="565" customWidth="1"/>
    <col min="11" max="11" width="24.5703125" style="565" customWidth="1"/>
    <col min="12" max="12" width="12" customWidth="1"/>
  </cols>
  <sheetData>
    <row r="1" spans="1:12" ht="15">
      <c r="A1" s="555" t="s">
        <v>422</v>
      </c>
      <c r="B1" s="556"/>
      <c r="C1" s="556"/>
      <c r="D1" s="556"/>
      <c r="E1" s="556"/>
      <c r="F1" s="556"/>
      <c r="G1" s="556"/>
      <c r="H1" s="556"/>
      <c r="I1" s="556"/>
      <c r="J1" s="556"/>
      <c r="K1" s="557" t="s">
        <v>97</v>
      </c>
    </row>
    <row r="2" spans="1:12" ht="15">
      <c r="A2" s="258" t="s">
        <v>128</v>
      </c>
      <c r="B2" s="556"/>
      <c r="C2" s="556"/>
      <c r="D2" s="556"/>
      <c r="E2" s="556"/>
      <c r="F2" s="556"/>
      <c r="G2" s="556"/>
      <c r="H2" s="556"/>
      <c r="I2" s="556"/>
      <c r="J2" s="327">
        <v>42529</v>
      </c>
      <c r="K2" s="358">
        <v>42666</v>
      </c>
      <c r="L2" s="358"/>
    </row>
    <row r="3" spans="1:12" ht="15">
      <c r="A3" s="556"/>
      <c r="B3" s="556"/>
      <c r="C3" s="556"/>
      <c r="D3" s="556"/>
      <c r="E3" s="556"/>
      <c r="F3" s="556"/>
      <c r="G3" s="556"/>
      <c r="H3" s="556"/>
      <c r="I3" s="556"/>
      <c r="J3" s="556"/>
      <c r="K3" s="558"/>
    </row>
    <row r="4" spans="1:12" ht="15">
      <c r="A4" s="104" t="str">
        <f>'ფორმა N2'!A4</f>
        <v>ანგარიშვალდებული პირის დასახელება:</v>
      </c>
      <c r="B4" s="104"/>
      <c r="C4" s="104"/>
      <c r="D4" s="104"/>
      <c r="E4" s="556"/>
      <c r="F4" s="556"/>
      <c r="G4" s="556"/>
      <c r="H4" s="556"/>
      <c r="I4" s="556"/>
      <c r="J4" s="556"/>
      <c r="K4" s="556"/>
    </row>
    <row r="5" spans="1:12" s="175" customFormat="1" ht="15">
      <c r="A5" s="559" t="str">
        <f>'ფორმა N1'!D4</f>
        <v>მოქალაქეთა პოლიტიკური გაერთანება სახელმწიფო ხალხისთვის</v>
      </c>
      <c r="B5" s="560"/>
      <c r="C5" s="560"/>
      <c r="D5" s="560"/>
      <c r="E5" s="561"/>
      <c r="F5" s="561"/>
      <c r="G5" s="561"/>
      <c r="H5" s="561"/>
      <c r="I5" s="561"/>
      <c r="J5" s="561"/>
      <c r="K5" s="561"/>
    </row>
    <row r="6" spans="1:12" ht="60">
      <c r="A6" s="562" t="s">
        <v>64</v>
      </c>
      <c r="B6" s="130" t="s">
        <v>360</v>
      </c>
      <c r="C6" s="130" t="s">
        <v>361</v>
      </c>
      <c r="D6" s="130" t="s">
        <v>363</v>
      </c>
      <c r="E6" s="130" t="s">
        <v>362</v>
      </c>
      <c r="F6" s="374" t="s">
        <v>371</v>
      </c>
      <c r="G6" s="375" t="s">
        <v>372</v>
      </c>
      <c r="H6" s="130" t="s">
        <v>366</v>
      </c>
      <c r="I6" s="130" t="s">
        <v>367</v>
      </c>
      <c r="J6" s="130" t="s">
        <v>378</v>
      </c>
      <c r="K6" s="130" t="s">
        <v>368</v>
      </c>
    </row>
    <row r="7" spans="1:12" ht="15">
      <c r="A7" s="130">
        <v>1</v>
      </c>
      <c r="B7" s="130">
        <v>2</v>
      </c>
      <c r="C7" s="130">
        <v>3</v>
      </c>
      <c r="D7" s="130">
        <v>4</v>
      </c>
      <c r="E7" s="130">
        <v>5</v>
      </c>
      <c r="F7" s="374">
        <v>6</v>
      </c>
      <c r="G7" s="375">
        <v>7</v>
      </c>
      <c r="H7" s="130">
        <v>8</v>
      </c>
      <c r="I7" s="130">
        <v>9</v>
      </c>
      <c r="J7" s="130">
        <v>10</v>
      </c>
      <c r="K7" s="130">
        <v>11</v>
      </c>
    </row>
    <row r="8" spans="1:12" ht="15">
      <c r="A8" s="130">
        <v>1</v>
      </c>
      <c r="B8" s="26" t="s">
        <v>749</v>
      </c>
      <c r="C8" s="26" t="s">
        <v>750</v>
      </c>
      <c r="D8" s="376" t="s">
        <v>751</v>
      </c>
      <c r="E8" s="26">
        <v>1202.8</v>
      </c>
      <c r="F8" s="377">
        <v>48557.31</v>
      </c>
      <c r="G8" s="378"/>
      <c r="H8" s="26"/>
      <c r="I8" s="26"/>
      <c r="J8" s="65">
        <v>202283135</v>
      </c>
      <c r="K8" s="65" t="s">
        <v>752</v>
      </c>
    </row>
    <row r="9" spans="1:12" ht="15">
      <c r="A9" s="130">
        <v>2</v>
      </c>
      <c r="B9" s="26" t="s">
        <v>749</v>
      </c>
      <c r="C9" s="26" t="s">
        <v>750</v>
      </c>
      <c r="D9" s="376" t="s">
        <v>753</v>
      </c>
      <c r="E9" s="26">
        <v>82.9</v>
      </c>
      <c r="F9" s="377">
        <v>2037.8</v>
      </c>
      <c r="G9" s="378"/>
      <c r="H9" s="26"/>
      <c r="I9" s="26"/>
      <c r="J9" s="65">
        <v>202283135</v>
      </c>
      <c r="K9" s="65" t="s">
        <v>752</v>
      </c>
    </row>
    <row r="10" spans="1:12" ht="15">
      <c r="A10" s="130">
        <v>3</v>
      </c>
      <c r="B10" s="26" t="s">
        <v>916</v>
      </c>
      <c r="C10" s="26" t="s">
        <v>750</v>
      </c>
      <c r="D10" s="376" t="s">
        <v>1209</v>
      </c>
      <c r="E10" s="26">
        <v>277.70999999999998</v>
      </c>
      <c r="F10" s="377">
        <v>10148</v>
      </c>
      <c r="G10" s="378" t="s">
        <v>917</v>
      </c>
      <c r="H10" s="26" t="s">
        <v>484</v>
      </c>
      <c r="I10" s="26" t="s">
        <v>918</v>
      </c>
      <c r="J10" s="65"/>
      <c r="K10" s="65"/>
    </row>
    <row r="11" spans="1:12" ht="15">
      <c r="A11" s="130">
        <v>4</v>
      </c>
      <c r="B11" s="26" t="s">
        <v>919</v>
      </c>
      <c r="C11" s="26" t="s">
        <v>750</v>
      </c>
      <c r="D11" s="376" t="s">
        <v>1209</v>
      </c>
      <c r="E11" s="26">
        <v>232</v>
      </c>
      <c r="F11" s="377">
        <v>3762</v>
      </c>
      <c r="G11" s="378" t="s">
        <v>920</v>
      </c>
      <c r="H11" s="26" t="s">
        <v>921</v>
      </c>
      <c r="I11" s="26" t="s">
        <v>800</v>
      </c>
      <c r="J11" s="65"/>
      <c r="K11" s="65"/>
    </row>
    <row r="12" spans="1:12" ht="15">
      <c r="A12" s="130">
        <v>5</v>
      </c>
      <c r="B12" s="26" t="s">
        <v>922</v>
      </c>
      <c r="C12" s="26" t="s">
        <v>750</v>
      </c>
      <c r="D12" s="376" t="s">
        <v>1209</v>
      </c>
      <c r="E12" s="26">
        <v>137</v>
      </c>
      <c r="F12" s="377">
        <v>1343</v>
      </c>
      <c r="G12" s="378" t="s">
        <v>923</v>
      </c>
      <c r="H12" s="26" t="s">
        <v>802</v>
      </c>
      <c r="I12" s="26" t="s">
        <v>924</v>
      </c>
      <c r="J12" s="65"/>
      <c r="K12" s="65"/>
    </row>
    <row r="13" spans="1:12" ht="15">
      <c r="A13" s="130">
        <v>6</v>
      </c>
      <c r="B13" s="26" t="s">
        <v>925</v>
      </c>
      <c r="C13" s="26" t="s">
        <v>750</v>
      </c>
      <c r="D13" s="376" t="s">
        <v>1209</v>
      </c>
      <c r="E13" s="26">
        <v>345.33</v>
      </c>
      <c r="F13" s="377">
        <v>1667</v>
      </c>
      <c r="G13" s="378" t="s">
        <v>926</v>
      </c>
      <c r="H13" s="26" t="s">
        <v>927</v>
      </c>
      <c r="I13" s="26" t="s">
        <v>928</v>
      </c>
      <c r="J13" s="65"/>
      <c r="K13" s="65"/>
    </row>
    <row r="14" spans="1:12" ht="15">
      <c r="A14" s="130">
        <v>7</v>
      </c>
      <c r="B14" s="26" t="s">
        <v>925</v>
      </c>
      <c r="C14" s="26" t="s">
        <v>750</v>
      </c>
      <c r="D14" s="376" t="s">
        <v>1209</v>
      </c>
      <c r="E14" s="26">
        <v>172</v>
      </c>
      <c r="F14" s="377">
        <v>833</v>
      </c>
      <c r="G14" s="378" t="s">
        <v>929</v>
      </c>
      <c r="H14" s="26" t="s">
        <v>804</v>
      </c>
      <c r="I14" s="26" t="s">
        <v>930</v>
      </c>
      <c r="J14" s="65"/>
      <c r="K14" s="65"/>
    </row>
    <row r="15" spans="1:12" ht="15">
      <c r="A15" s="130">
        <v>8</v>
      </c>
      <c r="B15" s="26" t="s">
        <v>931</v>
      </c>
      <c r="C15" s="26" t="s">
        <v>750</v>
      </c>
      <c r="D15" s="376" t="s">
        <v>1209</v>
      </c>
      <c r="E15" s="26">
        <v>43.7</v>
      </c>
      <c r="F15" s="377">
        <v>1250</v>
      </c>
      <c r="G15" s="378" t="s">
        <v>932</v>
      </c>
      <c r="H15" s="26" t="s">
        <v>690</v>
      </c>
      <c r="I15" s="26" t="s">
        <v>933</v>
      </c>
      <c r="J15" s="65"/>
      <c r="K15" s="65"/>
    </row>
    <row r="16" spans="1:12" ht="15">
      <c r="A16" s="130">
        <v>9</v>
      </c>
      <c r="B16" s="26" t="s">
        <v>934</v>
      </c>
      <c r="C16" s="26" t="s">
        <v>750</v>
      </c>
      <c r="D16" s="376" t="s">
        <v>1209</v>
      </c>
      <c r="E16" s="26">
        <v>172.9</v>
      </c>
      <c r="F16" s="377">
        <v>1505</v>
      </c>
      <c r="G16" s="378" t="s">
        <v>935</v>
      </c>
      <c r="H16" s="26" t="s">
        <v>936</v>
      </c>
      <c r="I16" s="26" t="s">
        <v>937</v>
      </c>
      <c r="J16" s="65"/>
      <c r="K16" s="65"/>
    </row>
    <row r="17" spans="1:11" ht="15">
      <c r="A17" s="130">
        <v>10</v>
      </c>
      <c r="B17" s="26" t="s">
        <v>938</v>
      </c>
      <c r="C17" s="26" t="s">
        <v>750</v>
      </c>
      <c r="D17" s="376" t="s">
        <v>1209</v>
      </c>
      <c r="E17" s="26">
        <v>34</v>
      </c>
      <c r="F17" s="377">
        <v>1000</v>
      </c>
      <c r="G17" s="378" t="s">
        <v>939</v>
      </c>
      <c r="H17" s="26" t="s">
        <v>479</v>
      </c>
      <c r="I17" s="26" t="s">
        <v>940</v>
      </c>
      <c r="J17" s="65"/>
      <c r="K17" s="65"/>
    </row>
    <row r="18" spans="1:11" ht="15">
      <c r="A18" s="130">
        <v>11</v>
      </c>
      <c r="B18" s="26" t="s">
        <v>941</v>
      </c>
      <c r="C18" s="26" t="s">
        <v>750</v>
      </c>
      <c r="D18" s="376" t="s">
        <v>1209</v>
      </c>
      <c r="E18" s="26">
        <v>299.10000000000002</v>
      </c>
      <c r="F18" s="377">
        <v>4125</v>
      </c>
      <c r="G18" s="378" t="s">
        <v>942</v>
      </c>
      <c r="H18" s="26" t="s">
        <v>943</v>
      </c>
      <c r="I18" s="26" t="s">
        <v>944</v>
      </c>
      <c r="J18" s="65"/>
      <c r="K18" s="65"/>
    </row>
    <row r="19" spans="1:11" ht="15">
      <c r="A19" s="130">
        <v>12</v>
      </c>
      <c r="B19" s="26" t="s">
        <v>945</v>
      </c>
      <c r="C19" s="26" t="s">
        <v>750</v>
      </c>
      <c r="D19" s="376" t="s">
        <v>1209</v>
      </c>
      <c r="E19" s="26">
        <v>162</v>
      </c>
      <c r="F19" s="377">
        <v>2150</v>
      </c>
      <c r="G19" s="378" t="s">
        <v>946</v>
      </c>
      <c r="H19" s="26" t="s">
        <v>645</v>
      </c>
      <c r="I19" s="26" t="s">
        <v>947</v>
      </c>
      <c r="J19" s="65"/>
      <c r="K19" s="65"/>
    </row>
    <row r="20" spans="1:11" ht="15">
      <c r="A20" s="130">
        <v>13</v>
      </c>
      <c r="B20" s="26" t="s">
        <v>948</v>
      </c>
      <c r="C20" s="26" t="s">
        <v>750</v>
      </c>
      <c r="D20" s="376" t="s">
        <v>1209</v>
      </c>
      <c r="E20" s="26">
        <v>170</v>
      </c>
      <c r="F20" s="377">
        <v>3633</v>
      </c>
      <c r="G20" s="378" t="s">
        <v>949</v>
      </c>
      <c r="H20" s="26" t="s">
        <v>950</v>
      </c>
      <c r="I20" s="26" t="s">
        <v>951</v>
      </c>
      <c r="J20" s="65"/>
      <c r="K20" s="65"/>
    </row>
    <row r="21" spans="1:11" ht="15">
      <c r="A21" s="130">
        <v>14</v>
      </c>
      <c r="B21" s="26" t="s">
        <v>952</v>
      </c>
      <c r="C21" s="26" t="s">
        <v>750</v>
      </c>
      <c r="D21" s="376" t="s">
        <v>1209</v>
      </c>
      <c r="E21" s="26">
        <v>67.760000000000005</v>
      </c>
      <c r="F21" s="377">
        <v>625</v>
      </c>
      <c r="G21" s="378" t="s">
        <v>953</v>
      </c>
      <c r="H21" s="26" t="s">
        <v>954</v>
      </c>
      <c r="I21" s="26" t="s">
        <v>955</v>
      </c>
      <c r="J21" s="65"/>
      <c r="K21" s="65"/>
    </row>
    <row r="22" spans="1:11" ht="15">
      <c r="A22" s="130">
        <v>15</v>
      </c>
      <c r="B22" s="26" t="s">
        <v>956</v>
      </c>
      <c r="C22" s="26" t="s">
        <v>750</v>
      </c>
      <c r="D22" s="376" t="s">
        <v>1209</v>
      </c>
      <c r="E22" s="26">
        <v>195</v>
      </c>
      <c r="F22" s="377">
        <v>750</v>
      </c>
      <c r="G22" s="378" t="s">
        <v>957</v>
      </c>
      <c r="H22" s="26" t="s">
        <v>958</v>
      </c>
      <c r="I22" s="26" t="s">
        <v>959</v>
      </c>
      <c r="J22" s="65"/>
      <c r="K22" s="65"/>
    </row>
    <row r="23" spans="1:11" ht="15">
      <c r="A23" s="130">
        <v>16</v>
      </c>
      <c r="B23" s="26" t="s">
        <v>960</v>
      </c>
      <c r="C23" s="26" t="s">
        <v>750</v>
      </c>
      <c r="D23" s="376" t="s">
        <v>1209</v>
      </c>
      <c r="E23" s="26">
        <v>204</v>
      </c>
      <c r="F23" s="377">
        <v>3010</v>
      </c>
      <c r="G23" s="378" t="s">
        <v>961</v>
      </c>
      <c r="H23" s="26" t="s">
        <v>962</v>
      </c>
      <c r="I23" s="26" t="s">
        <v>963</v>
      </c>
      <c r="J23" s="65"/>
      <c r="K23" s="65"/>
    </row>
    <row r="24" spans="1:11" ht="15">
      <c r="A24" s="130">
        <v>17</v>
      </c>
      <c r="B24" s="26" t="s">
        <v>964</v>
      </c>
      <c r="C24" s="26" t="s">
        <v>750</v>
      </c>
      <c r="D24" s="376" t="s">
        <v>1209</v>
      </c>
      <c r="E24" s="26">
        <v>95</v>
      </c>
      <c r="F24" s="377">
        <v>1250</v>
      </c>
      <c r="G24" s="378" t="s">
        <v>965</v>
      </c>
      <c r="H24" s="26" t="s">
        <v>592</v>
      </c>
      <c r="I24" s="26" t="s">
        <v>795</v>
      </c>
      <c r="J24" s="65"/>
      <c r="K24" s="65"/>
    </row>
    <row r="25" spans="1:11" ht="15">
      <c r="A25" s="130">
        <v>18</v>
      </c>
      <c r="B25" s="26" t="s">
        <v>966</v>
      </c>
      <c r="C25" s="26" t="s">
        <v>750</v>
      </c>
      <c r="D25" s="376" t="s">
        <v>1209</v>
      </c>
      <c r="E25" s="26">
        <v>99</v>
      </c>
      <c r="F25" s="377">
        <v>2795</v>
      </c>
      <c r="G25" s="378" t="s">
        <v>967</v>
      </c>
      <c r="H25" s="26" t="s">
        <v>968</v>
      </c>
      <c r="I25" s="26" t="s">
        <v>969</v>
      </c>
      <c r="J25" s="65"/>
      <c r="K25" s="65"/>
    </row>
    <row r="26" spans="1:11" ht="15">
      <c r="A26" s="130">
        <v>19</v>
      </c>
      <c r="B26" s="26" t="s">
        <v>970</v>
      </c>
      <c r="C26" s="26" t="s">
        <v>750</v>
      </c>
      <c r="D26" s="376" t="s">
        <v>1209</v>
      </c>
      <c r="E26" s="26">
        <v>150</v>
      </c>
      <c r="F26" s="377">
        <v>3010</v>
      </c>
      <c r="G26" s="378"/>
      <c r="H26" s="26"/>
      <c r="I26" s="26"/>
      <c r="J26" s="65">
        <v>205289828</v>
      </c>
      <c r="K26" s="65" t="s">
        <v>971</v>
      </c>
    </row>
    <row r="27" spans="1:11" ht="15">
      <c r="A27" s="130">
        <v>20</v>
      </c>
      <c r="B27" s="26" t="s">
        <v>972</v>
      </c>
      <c r="C27" s="26" t="s">
        <v>750</v>
      </c>
      <c r="D27" s="376" t="s">
        <v>1209</v>
      </c>
      <c r="E27" s="26">
        <v>110</v>
      </c>
      <c r="F27" s="377">
        <v>625</v>
      </c>
      <c r="G27" s="378"/>
      <c r="H27" s="26"/>
      <c r="I27" s="26"/>
      <c r="J27" s="65">
        <v>415589571</v>
      </c>
      <c r="K27" s="65" t="s">
        <v>973</v>
      </c>
    </row>
    <row r="28" spans="1:11" ht="15">
      <c r="A28" s="130">
        <v>21</v>
      </c>
      <c r="B28" s="26" t="s">
        <v>974</v>
      </c>
      <c r="C28" s="26" t="s">
        <v>750</v>
      </c>
      <c r="D28" s="376" t="s">
        <v>1209</v>
      </c>
      <c r="E28" s="26">
        <v>98</v>
      </c>
      <c r="F28" s="377">
        <v>625</v>
      </c>
      <c r="G28" s="378" t="s">
        <v>975</v>
      </c>
      <c r="H28" s="26" t="s">
        <v>976</v>
      </c>
      <c r="I28" s="26" t="s">
        <v>977</v>
      </c>
      <c r="J28" s="65"/>
      <c r="K28" s="65"/>
    </row>
    <row r="29" spans="1:11" ht="15">
      <c r="A29" s="130">
        <v>22</v>
      </c>
      <c r="B29" s="26" t="s">
        <v>978</v>
      </c>
      <c r="C29" s="26" t="s">
        <v>750</v>
      </c>
      <c r="D29" s="376" t="s">
        <v>1209</v>
      </c>
      <c r="E29" s="26">
        <v>146</v>
      </c>
      <c r="F29" s="377">
        <v>1000</v>
      </c>
      <c r="G29" s="378" t="s">
        <v>979</v>
      </c>
      <c r="H29" s="26" t="s">
        <v>980</v>
      </c>
      <c r="I29" s="26" t="s">
        <v>981</v>
      </c>
      <c r="J29" s="65"/>
      <c r="K29" s="65"/>
    </row>
    <row r="30" spans="1:11" ht="15">
      <c r="A30" s="130">
        <v>23</v>
      </c>
      <c r="B30" s="26" t="s">
        <v>982</v>
      </c>
      <c r="C30" s="26" t="s">
        <v>750</v>
      </c>
      <c r="D30" s="376" t="s">
        <v>1209</v>
      </c>
      <c r="E30" s="26">
        <v>35</v>
      </c>
      <c r="F30" s="377">
        <v>1000</v>
      </c>
      <c r="G30" s="378" t="s">
        <v>983</v>
      </c>
      <c r="H30" s="26" t="s">
        <v>984</v>
      </c>
      <c r="I30" s="26" t="s">
        <v>985</v>
      </c>
      <c r="J30" s="65"/>
      <c r="K30" s="26"/>
    </row>
    <row r="31" spans="1:11" ht="15">
      <c r="A31" s="130">
        <v>24</v>
      </c>
      <c r="B31" s="26" t="s">
        <v>986</v>
      </c>
      <c r="C31" s="26" t="s">
        <v>750</v>
      </c>
      <c r="D31" s="376" t="s">
        <v>1209</v>
      </c>
      <c r="E31" s="26">
        <v>80</v>
      </c>
      <c r="F31" s="377">
        <v>800</v>
      </c>
      <c r="G31" s="378"/>
      <c r="H31" s="26"/>
      <c r="I31" s="26"/>
      <c r="J31" s="65">
        <v>204533175</v>
      </c>
      <c r="K31" s="26" t="s">
        <v>987</v>
      </c>
    </row>
    <row r="32" spans="1:11" ht="15">
      <c r="A32" s="130">
        <v>25</v>
      </c>
      <c r="B32" s="26" t="s">
        <v>988</v>
      </c>
      <c r="C32" s="26" t="s">
        <v>750</v>
      </c>
      <c r="D32" s="376" t="s">
        <v>1209</v>
      </c>
      <c r="E32" s="26">
        <v>362</v>
      </c>
      <c r="F32" s="377">
        <v>700</v>
      </c>
      <c r="G32" s="378"/>
      <c r="H32" s="26"/>
      <c r="I32" s="26"/>
      <c r="J32" s="65">
        <v>231954249</v>
      </c>
      <c r="K32" s="26" t="s">
        <v>989</v>
      </c>
    </row>
    <row r="33" spans="1:11" ht="15">
      <c r="A33" s="130">
        <v>26</v>
      </c>
      <c r="B33" s="26" t="s">
        <v>990</v>
      </c>
      <c r="C33" s="26" t="s">
        <v>750</v>
      </c>
      <c r="D33" s="376" t="s">
        <v>1209</v>
      </c>
      <c r="E33" s="26">
        <v>64</v>
      </c>
      <c r="F33" s="377">
        <v>1000</v>
      </c>
      <c r="G33" s="378" t="s">
        <v>991</v>
      </c>
      <c r="H33" s="26" t="s">
        <v>954</v>
      </c>
      <c r="I33" s="26" t="s">
        <v>992</v>
      </c>
      <c r="J33" s="65"/>
      <c r="K33" s="26"/>
    </row>
    <row r="34" spans="1:11" ht="15">
      <c r="A34" s="130">
        <v>27</v>
      </c>
      <c r="B34" s="26" t="s">
        <v>993</v>
      </c>
      <c r="C34" s="26" t="s">
        <v>750</v>
      </c>
      <c r="D34" s="376" t="s">
        <v>1209</v>
      </c>
      <c r="E34" s="26">
        <v>78.900000000000006</v>
      </c>
      <c r="F34" s="377">
        <v>562.5</v>
      </c>
      <c r="G34" s="378" t="s">
        <v>994</v>
      </c>
      <c r="H34" s="26" t="s">
        <v>995</v>
      </c>
      <c r="I34" s="26" t="s">
        <v>996</v>
      </c>
      <c r="J34" s="65"/>
      <c r="K34" s="26"/>
    </row>
    <row r="35" spans="1:11" ht="15">
      <c r="A35" s="130">
        <v>28</v>
      </c>
      <c r="B35" s="26" t="s">
        <v>997</v>
      </c>
      <c r="C35" s="26" t="s">
        <v>750</v>
      </c>
      <c r="D35" s="376" t="s">
        <v>1209</v>
      </c>
      <c r="E35" s="26">
        <v>314</v>
      </c>
      <c r="F35" s="377">
        <v>2500</v>
      </c>
      <c r="G35" s="378"/>
      <c r="H35" s="26"/>
      <c r="I35" s="26"/>
      <c r="J35" s="65">
        <v>226517150</v>
      </c>
      <c r="K35" s="26" t="s">
        <v>998</v>
      </c>
    </row>
    <row r="36" spans="1:11" ht="15">
      <c r="A36" s="130">
        <v>29</v>
      </c>
      <c r="B36" s="26" t="s">
        <v>999</v>
      </c>
      <c r="C36" s="26" t="s">
        <v>750</v>
      </c>
      <c r="D36" s="376" t="s">
        <v>1209</v>
      </c>
      <c r="E36" s="26">
        <v>76</v>
      </c>
      <c r="F36" s="377">
        <v>625</v>
      </c>
      <c r="G36" s="378" t="s">
        <v>1000</v>
      </c>
      <c r="H36" s="26" t="s">
        <v>1001</v>
      </c>
      <c r="I36" s="26" t="s">
        <v>1002</v>
      </c>
      <c r="J36" s="65"/>
      <c r="K36" s="26"/>
    </row>
    <row r="37" spans="1:11" ht="15">
      <c r="A37" s="130">
        <v>30</v>
      </c>
      <c r="B37" s="26" t="s">
        <v>1003</v>
      </c>
      <c r="C37" s="26" t="s">
        <v>750</v>
      </c>
      <c r="D37" s="376" t="s">
        <v>1209</v>
      </c>
      <c r="E37" s="26">
        <v>197</v>
      </c>
      <c r="F37" s="377">
        <v>625</v>
      </c>
      <c r="G37" s="378" t="s">
        <v>1004</v>
      </c>
      <c r="H37" s="26" t="s">
        <v>1005</v>
      </c>
      <c r="I37" s="26" t="s">
        <v>1006</v>
      </c>
      <c r="J37" s="65"/>
      <c r="K37" s="26"/>
    </row>
    <row r="38" spans="1:11" ht="15">
      <c r="A38" s="130">
        <v>31</v>
      </c>
      <c r="B38" s="26" t="s">
        <v>1007</v>
      </c>
      <c r="C38" s="26" t="s">
        <v>750</v>
      </c>
      <c r="D38" s="376" t="s">
        <v>1209</v>
      </c>
      <c r="E38" s="26">
        <v>35</v>
      </c>
      <c r="F38" s="377">
        <v>468.75</v>
      </c>
      <c r="G38" s="378" t="s">
        <v>1008</v>
      </c>
      <c r="H38" s="26" t="s">
        <v>1009</v>
      </c>
      <c r="I38" s="26" t="s">
        <v>1010</v>
      </c>
      <c r="J38" s="65"/>
      <c r="K38" s="26"/>
    </row>
    <row r="39" spans="1:11" ht="15">
      <c r="A39" s="130">
        <v>32</v>
      </c>
      <c r="B39" s="26" t="s">
        <v>1011</v>
      </c>
      <c r="C39" s="26" t="s">
        <v>750</v>
      </c>
      <c r="D39" s="376" t="s">
        <v>1209</v>
      </c>
      <c r="E39" s="26">
        <v>75.48</v>
      </c>
      <c r="F39" s="377">
        <v>625</v>
      </c>
      <c r="G39" s="378" t="s">
        <v>1012</v>
      </c>
      <c r="H39" s="26" t="s">
        <v>1013</v>
      </c>
      <c r="I39" s="26" t="s">
        <v>1014</v>
      </c>
      <c r="J39" s="65"/>
      <c r="K39" s="26"/>
    </row>
    <row r="40" spans="1:11" ht="15">
      <c r="A40" s="130">
        <v>33</v>
      </c>
      <c r="B40" s="26" t="s">
        <v>1015</v>
      </c>
      <c r="C40" s="26" t="s">
        <v>750</v>
      </c>
      <c r="D40" s="376" t="s">
        <v>1209</v>
      </c>
      <c r="E40" s="26">
        <v>21</v>
      </c>
      <c r="F40" s="377">
        <v>312.5</v>
      </c>
      <c r="G40" s="378" t="s">
        <v>1016</v>
      </c>
      <c r="H40" s="26" t="s">
        <v>1017</v>
      </c>
      <c r="I40" s="26" t="s">
        <v>1018</v>
      </c>
      <c r="J40" s="65"/>
      <c r="K40" s="26"/>
    </row>
    <row r="41" spans="1:11" ht="15">
      <c r="A41" s="130">
        <v>34</v>
      </c>
      <c r="B41" s="26" t="s">
        <v>1019</v>
      </c>
      <c r="C41" s="26" t="s">
        <v>750</v>
      </c>
      <c r="D41" s="376" t="s">
        <v>1209</v>
      </c>
      <c r="E41" s="26">
        <v>79.099999999999994</v>
      </c>
      <c r="F41" s="377">
        <v>700</v>
      </c>
      <c r="G41" s="378"/>
      <c r="H41" s="26"/>
      <c r="I41" s="26"/>
      <c r="J41" s="65">
        <v>221291144</v>
      </c>
      <c r="K41" s="26" t="s">
        <v>1020</v>
      </c>
    </row>
    <row r="42" spans="1:11" ht="15">
      <c r="A42" s="130">
        <v>35</v>
      </c>
      <c r="B42" s="26" t="s">
        <v>1021</v>
      </c>
      <c r="C42" s="26" t="s">
        <v>750</v>
      </c>
      <c r="D42" s="376" t="s">
        <v>1209</v>
      </c>
      <c r="E42" s="26">
        <v>190.9</v>
      </c>
      <c r="F42" s="377">
        <v>750</v>
      </c>
      <c r="G42" s="378" t="s">
        <v>1022</v>
      </c>
      <c r="H42" s="26" t="s">
        <v>1023</v>
      </c>
      <c r="I42" s="26" t="s">
        <v>1024</v>
      </c>
      <c r="J42" s="65"/>
      <c r="K42" s="26"/>
    </row>
    <row r="43" spans="1:11" ht="15">
      <c r="A43" s="130">
        <v>36</v>
      </c>
      <c r="B43" s="26" t="s">
        <v>1025</v>
      </c>
      <c r="C43" s="26" t="s">
        <v>750</v>
      </c>
      <c r="D43" s="376" t="s">
        <v>1209</v>
      </c>
      <c r="E43" s="26">
        <v>39.200000000000003</v>
      </c>
      <c r="F43" s="377">
        <v>600</v>
      </c>
      <c r="G43" s="378" t="s">
        <v>1026</v>
      </c>
      <c r="H43" s="26" t="s">
        <v>792</v>
      </c>
      <c r="I43" s="26" t="s">
        <v>1027</v>
      </c>
      <c r="J43" s="65"/>
      <c r="K43" s="26"/>
    </row>
    <row r="44" spans="1:11" ht="15">
      <c r="A44" s="130">
        <v>37</v>
      </c>
      <c r="B44" s="26" t="s">
        <v>1028</v>
      </c>
      <c r="C44" s="26" t="s">
        <v>750</v>
      </c>
      <c r="D44" s="376" t="s">
        <v>1209</v>
      </c>
      <c r="E44" s="26">
        <v>90</v>
      </c>
      <c r="F44" s="377">
        <v>1000</v>
      </c>
      <c r="G44" s="378" t="s">
        <v>1029</v>
      </c>
      <c r="H44" s="26" t="s">
        <v>1030</v>
      </c>
      <c r="I44" s="26" t="s">
        <v>1031</v>
      </c>
      <c r="J44" s="65"/>
      <c r="K44" s="26"/>
    </row>
    <row r="45" spans="1:11" ht="15">
      <c r="A45" s="130">
        <v>38</v>
      </c>
      <c r="B45" s="26" t="s">
        <v>1032</v>
      </c>
      <c r="C45" s="26" t="s">
        <v>750</v>
      </c>
      <c r="D45" s="376" t="s">
        <v>1209</v>
      </c>
      <c r="E45" s="26">
        <v>77.56</v>
      </c>
      <c r="F45" s="377">
        <v>875</v>
      </c>
      <c r="G45" s="378" t="s">
        <v>1033</v>
      </c>
      <c r="H45" s="26" t="s">
        <v>1017</v>
      </c>
      <c r="I45" s="26" t="s">
        <v>1034</v>
      </c>
      <c r="J45" s="65"/>
      <c r="K45" s="26"/>
    </row>
    <row r="46" spans="1:11" ht="15">
      <c r="A46" s="130">
        <v>39</v>
      </c>
      <c r="B46" s="26" t="s">
        <v>1035</v>
      </c>
      <c r="C46" s="26" t="s">
        <v>750</v>
      </c>
      <c r="D46" s="376" t="s">
        <v>1209</v>
      </c>
      <c r="E46" s="26">
        <v>46</v>
      </c>
      <c r="F46" s="377">
        <v>1250</v>
      </c>
      <c r="G46" s="378" t="s">
        <v>1036</v>
      </c>
      <c r="H46" s="26" t="s">
        <v>804</v>
      </c>
      <c r="I46" s="26" t="s">
        <v>1037</v>
      </c>
      <c r="J46" s="65"/>
      <c r="K46" s="26"/>
    </row>
    <row r="47" spans="1:11" ht="15">
      <c r="A47" s="130">
        <v>40</v>
      </c>
      <c r="B47" s="26" t="s">
        <v>1038</v>
      </c>
      <c r="C47" s="26" t="s">
        <v>750</v>
      </c>
      <c r="D47" s="376" t="s">
        <v>1209</v>
      </c>
      <c r="E47" s="26">
        <v>92.8</v>
      </c>
      <c r="F47" s="377">
        <v>1000</v>
      </c>
      <c r="G47" s="378" t="s">
        <v>1039</v>
      </c>
      <c r="H47" s="26" t="s">
        <v>1040</v>
      </c>
      <c r="I47" s="26" t="s">
        <v>1041</v>
      </c>
      <c r="J47" s="65"/>
      <c r="K47" s="26"/>
    </row>
    <row r="48" spans="1:11" ht="15">
      <c r="A48" s="130">
        <v>41</v>
      </c>
      <c r="B48" s="26" t="s">
        <v>1042</v>
      </c>
      <c r="C48" s="26" t="s">
        <v>750</v>
      </c>
      <c r="D48" s="376" t="s">
        <v>1209</v>
      </c>
      <c r="E48" s="26">
        <v>176.5</v>
      </c>
      <c r="F48" s="377">
        <v>900</v>
      </c>
      <c r="G48" s="378" t="s">
        <v>1043</v>
      </c>
      <c r="H48" s="26" t="s">
        <v>1044</v>
      </c>
      <c r="I48" s="26" t="s">
        <v>1045</v>
      </c>
      <c r="J48" s="65"/>
      <c r="K48" s="26"/>
    </row>
    <row r="49" spans="1:11" ht="15">
      <c r="A49" s="130">
        <v>42</v>
      </c>
      <c r="B49" s="26" t="s">
        <v>1046</v>
      </c>
      <c r="C49" s="26" t="s">
        <v>750</v>
      </c>
      <c r="D49" s="376" t="s">
        <v>1209</v>
      </c>
      <c r="E49" s="26">
        <v>293.16000000000003</v>
      </c>
      <c r="F49" s="377">
        <v>812.5</v>
      </c>
      <c r="G49" s="378" t="s">
        <v>1047</v>
      </c>
      <c r="H49" s="26" t="s">
        <v>1048</v>
      </c>
      <c r="I49" s="26" t="s">
        <v>1049</v>
      </c>
      <c r="J49" s="65"/>
      <c r="K49" s="26"/>
    </row>
    <row r="50" spans="1:11" ht="15">
      <c r="A50" s="130">
        <v>43</v>
      </c>
      <c r="B50" s="26" t="s">
        <v>1050</v>
      </c>
      <c r="C50" s="26" t="s">
        <v>750</v>
      </c>
      <c r="D50" s="376" t="s">
        <v>1209</v>
      </c>
      <c r="E50" s="26">
        <v>380.9</v>
      </c>
      <c r="F50" s="377">
        <v>2000</v>
      </c>
      <c r="G50" s="378" t="s">
        <v>1051</v>
      </c>
      <c r="H50" s="26" t="s">
        <v>1052</v>
      </c>
      <c r="I50" s="26" t="s">
        <v>1053</v>
      </c>
      <c r="J50" s="65"/>
      <c r="K50" s="26"/>
    </row>
    <row r="51" spans="1:11" ht="15">
      <c r="A51" s="130">
        <v>44</v>
      </c>
      <c r="B51" s="26" t="s">
        <v>1054</v>
      </c>
      <c r="C51" s="26" t="s">
        <v>750</v>
      </c>
      <c r="D51" s="376" t="s">
        <v>1209</v>
      </c>
      <c r="E51" s="26">
        <v>80</v>
      </c>
      <c r="F51" s="377">
        <v>625</v>
      </c>
      <c r="G51" s="378" t="s">
        <v>1055</v>
      </c>
      <c r="H51" s="26" t="s">
        <v>1056</v>
      </c>
      <c r="I51" s="26" t="s">
        <v>1057</v>
      </c>
      <c r="J51" s="65"/>
      <c r="K51" s="26"/>
    </row>
    <row r="52" spans="1:11" ht="15">
      <c r="A52" s="130">
        <v>45</v>
      </c>
      <c r="B52" s="26" t="s">
        <v>1058</v>
      </c>
      <c r="C52" s="26" t="s">
        <v>750</v>
      </c>
      <c r="D52" s="376" t="s">
        <v>1209</v>
      </c>
      <c r="E52" s="26">
        <v>90</v>
      </c>
      <c r="F52" s="377">
        <v>1010</v>
      </c>
      <c r="G52" s="563"/>
      <c r="H52" s="26"/>
      <c r="I52" s="26"/>
      <c r="J52" s="378" t="s">
        <v>1059</v>
      </c>
      <c r="K52" s="26" t="s">
        <v>1060</v>
      </c>
    </row>
    <row r="53" spans="1:11" ht="15">
      <c r="A53" s="130">
        <v>46</v>
      </c>
      <c r="B53" s="26" t="s">
        <v>1061</v>
      </c>
      <c r="C53" s="26" t="s">
        <v>750</v>
      </c>
      <c r="D53" s="376" t="s">
        <v>1209</v>
      </c>
      <c r="E53" s="26">
        <v>132.05000000000001</v>
      </c>
      <c r="F53" s="377">
        <v>1000</v>
      </c>
      <c r="G53" s="378" t="s">
        <v>1062</v>
      </c>
      <c r="H53" s="26" t="s">
        <v>1063</v>
      </c>
      <c r="I53" s="26" t="s">
        <v>1064</v>
      </c>
      <c r="J53" s="65"/>
      <c r="K53" s="26"/>
    </row>
    <row r="54" spans="1:11" ht="30">
      <c r="A54" s="130">
        <v>47</v>
      </c>
      <c r="B54" s="26" t="s">
        <v>1065</v>
      </c>
      <c r="C54" s="26" t="s">
        <v>750</v>
      </c>
      <c r="D54" s="376" t="s">
        <v>1209</v>
      </c>
      <c r="E54" s="26">
        <v>175</v>
      </c>
      <c r="F54" s="377">
        <v>1000</v>
      </c>
      <c r="G54" s="378"/>
      <c r="H54" s="26"/>
      <c r="I54" s="26"/>
      <c r="J54" s="65">
        <v>447860020</v>
      </c>
      <c r="K54" s="26" t="s">
        <v>1066</v>
      </c>
    </row>
    <row r="55" spans="1:11" ht="15">
      <c r="A55" s="130">
        <v>48</v>
      </c>
      <c r="B55" s="26" t="s">
        <v>1067</v>
      </c>
      <c r="C55" s="26" t="s">
        <v>750</v>
      </c>
      <c r="D55" s="376" t="s">
        <v>1209</v>
      </c>
      <c r="E55" s="26">
        <v>97.74</v>
      </c>
      <c r="F55" s="377">
        <v>1075</v>
      </c>
      <c r="G55" s="378"/>
      <c r="H55" s="26"/>
      <c r="I55" s="26"/>
      <c r="J55" s="65">
        <v>230030025</v>
      </c>
      <c r="K55" s="26" t="s">
        <v>1068</v>
      </c>
    </row>
    <row r="56" spans="1:11" ht="15">
      <c r="A56" s="130">
        <v>49</v>
      </c>
      <c r="B56" s="26" t="s">
        <v>1069</v>
      </c>
      <c r="C56" s="26" t="s">
        <v>750</v>
      </c>
      <c r="D56" s="376" t="s">
        <v>1209</v>
      </c>
      <c r="E56" s="26">
        <v>213.5</v>
      </c>
      <c r="F56" s="377">
        <v>591</v>
      </c>
      <c r="G56" s="378" t="s">
        <v>1070</v>
      </c>
      <c r="H56" s="26" t="s">
        <v>1071</v>
      </c>
      <c r="I56" s="26" t="s">
        <v>1072</v>
      </c>
      <c r="J56" s="65"/>
      <c r="K56" s="26"/>
    </row>
    <row r="57" spans="1:11" ht="15">
      <c r="A57" s="130">
        <v>50</v>
      </c>
      <c r="B57" s="26" t="s">
        <v>1073</v>
      </c>
      <c r="C57" s="26" t="s">
        <v>750</v>
      </c>
      <c r="D57" s="376" t="s">
        <v>1209</v>
      </c>
      <c r="E57" s="26">
        <v>352</v>
      </c>
      <c r="F57" s="377">
        <v>875</v>
      </c>
      <c r="G57" s="378" t="s">
        <v>1074</v>
      </c>
      <c r="H57" s="26" t="s">
        <v>1075</v>
      </c>
      <c r="I57" s="26" t="s">
        <v>1076</v>
      </c>
      <c r="J57" s="65"/>
      <c r="K57" s="26"/>
    </row>
    <row r="58" spans="1:11" ht="15">
      <c r="A58" s="130">
        <v>51</v>
      </c>
      <c r="B58" s="26" t="s">
        <v>1077</v>
      </c>
      <c r="C58" s="26" t="s">
        <v>750</v>
      </c>
      <c r="D58" s="376" t="s">
        <v>1209</v>
      </c>
      <c r="E58" s="26">
        <v>34</v>
      </c>
      <c r="F58" s="377">
        <v>875</v>
      </c>
      <c r="G58" s="378" t="s">
        <v>1078</v>
      </c>
      <c r="H58" s="26" t="s">
        <v>1079</v>
      </c>
      <c r="I58" s="26" t="s">
        <v>1080</v>
      </c>
      <c r="J58" s="65"/>
      <c r="K58" s="26"/>
    </row>
    <row r="59" spans="1:11" ht="15">
      <c r="A59" s="130">
        <v>52</v>
      </c>
      <c r="B59" s="26" t="s">
        <v>1081</v>
      </c>
      <c r="C59" s="26" t="s">
        <v>750</v>
      </c>
      <c r="D59" s="376" t="s">
        <v>1209</v>
      </c>
      <c r="E59" s="26">
        <v>36</v>
      </c>
      <c r="F59" s="377">
        <v>625</v>
      </c>
      <c r="G59" s="378" t="s">
        <v>1082</v>
      </c>
      <c r="H59" s="26" t="s">
        <v>1083</v>
      </c>
      <c r="I59" s="26" t="s">
        <v>1084</v>
      </c>
      <c r="J59" s="65"/>
      <c r="K59" s="26"/>
    </row>
    <row r="60" spans="1:11" ht="15">
      <c r="A60" s="130">
        <v>53</v>
      </c>
      <c r="B60" s="26" t="s">
        <v>1081</v>
      </c>
      <c r="C60" s="26" t="s">
        <v>750</v>
      </c>
      <c r="D60" s="376" t="s">
        <v>1209</v>
      </c>
      <c r="E60" s="26">
        <v>51.5</v>
      </c>
      <c r="F60" s="377">
        <v>625</v>
      </c>
      <c r="G60" s="378" t="s">
        <v>1085</v>
      </c>
      <c r="H60" s="26" t="s">
        <v>1086</v>
      </c>
      <c r="I60" s="26" t="s">
        <v>1087</v>
      </c>
      <c r="J60" s="65"/>
      <c r="K60" s="26"/>
    </row>
    <row r="61" spans="1:11" ht="15">
      <c r="A61" s="130">
        <v>54</v>
      </c>
      <c r="B61" s="26" t="s">
        <v>1088</v>
      </c>
      <c r="C61" s="26" t="s">
        <v>750</v>
      </c>
      <c r="D61" s="376" t="s">
        <v>1209</v>
      </c>
      <c r="E61" s="26">
        <v>30</v>
      </c>
      <c r="F61" s="377">
        <v>437.5</v>
      </c>
      <c r="G61" s="378" t="s">
        <v>1089</v>
      </c>
      <c r="H61" s="26" t="s">
        <v>1090</v>
      </c>
      <c r="I61" s="26" t="s">
        <v>1091</v>
      </c>
      <c r="J61" s="65"/>
      <c r="K61" s="26"/>
    </row>
    <row r="62" spans="1:11" ht="15">
      <c r="A62" s="130">
        <v>55</v>
      </c>
      <c r="B62" s="379" t="s">
        <v>1092</v>
      </c>
      <c r="C62" s="379" t="s">
        <v>750</v>
      </c>
      <c r="D62" s="376" t="s">
        <v>1209</v>
      </c>
      <c r="E62" s="379">
        <v>88</v>
      </c>
      <c r="F62" s="453">
        <v>625</v>
      </c>
      <c r="G62" s="454" t="s">
        <v>1093</v>
      </c>
      <c r="H62" s="379" t="s">
        <v>1094</v>
      </c>
      <c r="I62" s="379" t="s">
        <v>1095</v>
      </c>
      <c r="J62" s="455"/>
      <c r="K62" s="379"/>
    </row>
    <row r="63" spans="1:11" ht="15">
      <c r="A63" s="130">
        <v>56</v>
      </c>
      <c r="B63" s="379" t="s">
        <v>1096</v>
      </c>
      <c r="C63" s="379" t="s">
        <v>750</v>
      </c>
      <c r="D63" s="376" t="s">
        <v>1209</v>
      </c>
      <c r="E63" s="379">
        <v>120</v>
      </c>
      <c r="F63" s="453">
        <v>1250</v>
      </c>
      <c r="G63" s="454" t="s">
        <v>1097</v>
      </c>
      <c r="H63" s="379" t="s">
        <v>1098</v>
      </c>
      <c r="I63" s="379" t="s">
        <v>1099</v>
      </c>
      <c r="J63" s="455"/>
      <c r="K63" s="379"/>
    </row>
    <row r="64" spans="1:11" ht="15">
      <c r="A64" s="130">
        <v>57</v>
      </c>
      <c r="B64" s="379" t="s">
        <v>1100</v>
      </c>
      <c r="C64" s="379" t="s">
        <v>750</v>
      </c>
      <c r="D64" s="376" t="s">
        <v>1209</v>
      </c>
      <c r="E64" s="379">
        <v>76</v>
      </c>
      <c r="F64" s="453">
        <v>625</v>
      </c>
      <c r="G64" s="454" t="s">
        <v>1101</v>
      </c>
      <c r="H64" s="379" t="s">
        <v>1102</v>
      </c>
      <c r="I64" s="379" t="s">
        <v>1103</v>
      </c>
      <c r="J64" s="455"/>
      <c r="K64" s="379"/>
    </row>
    <row r="65" spans="1:11" ht="15">
      <c r="A65" s="130">
        <v>58</v>
      </c>
      <c r="B65" s="379" t="s">
        <v>1104</v>
      </c>
      <c r="C65" s="379" t="s">
        <v>750</v>
      </c>
      <c r="D65" s="376" t="s">
        <v>1209</v>
      </c>
      <c r="E65" s="379">
        <v>64.2</v>
      </c>
      <c r="F65" s="453">
        <v>1250</v>
      </c>
      <c r="G65" s="454" t="s">
        <v>1105</v>
      </c>
      <c r="H65" s="379" t="s">
        <v>1106</v>
      </c>
      <c r="I65" s="379" t="s">
        <v>1107</v>
      </c>
      <c r="J65" s="455"/>
      <c r="K65" s="379"/>
    </row>
    <row r="66" spans="1:11" ht="15">
      <c r="A66" s="130">
        <v>59</v>
      </c>
      <c r="B66" s="379" t="s">
        <v>1108</v>
      </c>
      <c r="C66" s="379" t="s">
        <v>750</v>
      </c>
      <c r="D66" s="376" t="s">
        <v>1209</v>
      </c>
      <c r="E66" s="379">
        <v>54.2</v>
      </c>
      <c r="F66" s="453">
        <v>600</v>
      </c>
      <c r="G66" s="454" t="s">
        <v>1109</v>
      </c>
      <c r="H66" s="379" t="s">
        <v>950</v>
      </c>
      <c r="I66" s="379" t="s">
        <v>1110</v>
      </c>
      <c r="J66" s="455"/>
      <c r="K66" s="379"/>
    </row>
    <row r="67" spans="1:11" ht="15">
      <c r="A67" s="130">
        <v>60</v>
      </c>
      <c r="B67" s="456" t="s">
        <v>1111</v>
      </c>
      <c r="C67" s="456" t="s">
        <v>750</v>
      </c>
      <c r="D67" s="376" t="s">
        <v>1209</v>
      </c>
      <c r="E67" s="456">
        <v>54.2</v>
      </c>
      <c r="F67" s="457">
        <v>2250</v>
      </c>
      <c r="G67" s="458" t="s">
        <v>1112</v>
      </c>
      <c r="H67" s="456" t="s">
        <v>541</v>
      </c>
      <c r="I67" s="456" t="s">
        <v>1113</v>
      </c>
      <c r="J67" s="459"/>
      <c r="K67" s="456"/>
    </row>
    <row r="68" spans="1:11" ht="15">
      <c r="A68" s="130">
        <v>61</v>
      </c>
      <c r="B68" s="379" t="s">
        <v>1114</v>
      </c>
      <c r="C68" s="379" t="s">
        <v>750</v>
      </c>
      <c r="D68" s="376" t="s">
        <v>1209</v>
      </c>
      <c r="E68" s="379">
        <v>42</v>
      </c>
      <c r="F68" s="453">
        <v>1000</v>
      </c>
      <c r="G68" s="454" t="s">
        <v>1115</v>
      </c>
      <c r="H68" s="379" t="s">
        <v>976</v>
      </c>
      <c r="I68" s="379" t="s">
        <v>1116</v>
      </c>
      <c r="J68" s="455"/>
      <c r="K68" s="379"/>
    </row>
    <row r="69" spans="1:11" ht="15">
      <c r="A69" s="130">
        <v>62</v>
      </c>
      <c r="B69" s="379" t="s">
        <v>1117</v>
      </c>
      <c r="C69" s="379" t="s">
        <v>750</v>
      </c>
      <c r="D69" s="376" t="s">
        <v>1209</v>
      </c>
      <c r="E69" s="379">
        <v>120</v>
      </c>
      <c r="F69" s="453">
        <v>2150</v>
      </c>
      <c r="G69" s="454" t="s">
        <v>1118</v>
      </c>
      <c r="H69" s="379" t="s">
        <v>1119</v>
      </c>
      <c r="I69" s="379" t="s">
        <v>1120</v>
      </c>
      <c r="J69" s="455"/>
      <c r="K69" s="379"/>
    </row>
    <row r="70" spans="1:11" ht="15">
      <c r="A70" s="130">
        <v>63</v>
      </c>
      <c r="B70" s="379" t="s">
        <v>1121</v>
      </c>
      <c r="C70" s="379" t="s">
        <v>750</v>
      </c>
      <c r="D70" s="376" t="s">
        <v>1209</v>
      </c>
      <c r="E70" s="379">
        <v>109.7</v>
      </c>
      <c r="F70" s="453">
        <v>1500</v>
      </c>
      <c r="G70" s="454"/>
      <c r="H70" s="379"/>
      <c r="I70" s="379"/>
      <c r="J70" s="455">
        <v>204568119</v>
      </c>
      <c r="K70" s="379" t="s">
        <v>1122</v>
      </c>
    </row>
    <row r="71" spans="1:11" ht="15">
      <c r="A71" s="130">
        <v>64</v>
      </c>
      <c r="B71" s="379" t="s">
        <v>1123</v>
      </c>
      <c r="C71" s="379" t="s">
        <v>750</v>
      </c>
      <c r="D71" s="376" t="s">
        <v>1209</v>
      </c>
      <c r="E71" s="379">
        <v>191</v>
      </c>
      <c r="F71" s="453">
        <v>1000</v>
      </c>
      <c r="G71" s="454" t="s">
        <v>1124</v>
      </c>
      <c r="H71" s="379" t="s">
        <v>797</v>
      </c>
      <c r="I71" s="379" t="s">
        <v>1125</v>
      </c>
      <c r="J71" s="455"/>
      <c r="K71" s="379"/>
    </row>
    <row r="72" spans="1:11" ht="15">
      <c r="A72" s="130">
        <v>65</v>
      </c>
      <c r="B72" s="460" t="s">
        <v>1126</v>
      </c>
      <c r="C72" s="379" t="s">
        <v>750</v>
      </c>
      <c r="D72" s="376" t="s">
        <v>1209</v>
      </c>
      <c r="E72" s="461">
        <v>100</v>
      </c>
      <c r="F72" s="462">
        <v>1075</v>
      </c>
      <c r="G72" s="463" t="s">
        <v>1127</v>
      </c>
      <c r="H72" s="460" t="s">
        <v>1128</v>
      </c>
      <c r="I72" s="460" t="s">
        <v>1129</v>
      </c>
      <c r="J72" s="464"/>
      <c r="K72" s="461"/>
    </row>
    <row r="73" spans="1:11" ht="15">
      <c r="A73" s="130">
        <v>66</v>
      </c>
      <c r="B73" s="460" t="s">
        <v>1130</v>
      </c>
      <c r="C73" s="379" t="s">
        <v>750</v>
      </c>
      <c r="D73" s="376" t="s">
        <v>1209</v>
      </c>
      <c r="E73" s="461">
        <v>164.21</v>
      </c>
      <c r="F73" s="462">
        <v>3225</v>
      </c>
      <c r="G73" s="463" t="s">
        <v>1131</v>
      </c>
      <c r="H73" s="460" t="s">
        <v>793</v>
      </c>
      <c r="I73" s="460" t="s">
        <v>798</v>
      </c>
      <c r="J73" s="464"/>
      <c r="K73" s="461"/>
    </row>
    <row r="74" spans="1:11" ht="15">
      <c r="A74" s="130">
        <v>67</v>
      </c>
      <c r="B74" s="465" t="s">
        <v>1132</v>
      </c>
      <c r="C74" s="379" t="s">
        <v>750</v>
      </c>
      <c r="D74" s="376" t="s">
        <v>1209</v>
      </c>
      <c r="E74" s="380">
        <v>316</v>
      </c>
      <c r="F74" s="466">
        <v>4300</v>
      </c>
      <c r="G74" s="467" t="s">
        <v>1133</v>
      </c>
      <c r="H74" s="465" t="s">
        <v>1134</v>
      </c>
      <c r="I74" s="460" t="s">
        <v>1135</v>
      </c>
      <c r="J74" s="464"/>
      <c r="K74" s="461"/>
    </row>
    <row r="75" spans="1:11" ht="15.75">
      <c r="A75" s="130">
        <v>68</v>
      </c>
      <c r="B75" s="465" t="s">
        <v>1136</v>
      </c>
      <c r="C75" s="379" t="s">
        <v>750</v>
      </c>
      <c r="D75" s="376" t="s">
        <v>1209</v>
      </c>
      <c r="E75" s="380">
        <v>80.5</v>
      </c>
      <c r="F75" s="466">
        <v>2687</v>
      </c>
      <c r="G75" s="467" t="s">
        <v>1137</v>
      </c>
      <c r="H75" s="465" t="s">
        <v>1138</v>
      </c>
      <c r="I75" s="381" t="s">
        <v>1139</v>
      </c>
      <c r="J75" s="468"/>
      <c r="K75" s="381"/>
    </row>
    <row r="76" spans="1:11" ht="15">
      <c r="A76" s="130">
        <v>69</v>
      </c>
      <c r="B76" s="465" t="s">
        <v>1140</v>
      </c>
      <c r="C76" s="379" t="s">
        <v>750</v>
      </c>
      <c r="D76" s="376" t="s">
        <v>1209</v>
      </c>
      <c r="E76" s="380">
        <v>39.9</v>
      </c>
      <c r="F76" s="466">
        <v>875</v>
      </c>
      <c r="G76" s="467" t="s">
        <v>1141</v>
      </c>
      <c r="H76" s="465" t="s">
        <v>799</v>
      </c>
      <c r="I76" s="465" t="s">
        <v>1142</v>
      </c>
      <c r="J76" s="469"/>
      <c r="K76" s="380"/>
    </row>
    <row r="77" spans="1:11" ht="15">
      <c r="A77" s="130">
        <v>70</v>
      </c>
      <c r="B77" s="465" t="s">
        <v>1143</v>
      </c>
      <c r="C77" s="379" t="s">
        <v>750</v>
      </c>
      <c r="D77" s="376" t="s">
        <v>1209</v>
      </c>
      <c r="E77" s="380">
        <v>143</v>
      </c>
      <c r="F77" s="466">
        <v>1250</v>
      </c>
      <c r="G77" s="467" t="s">
        <v>1144</v>
      </c>
      <c r="H77" s="465" t="s">
        <v>638</v>
      </c>
      <c r="I77" s="465" t="s">
        <v>1145</v>
      </c>
      <c r="J77" s="469"/>
      <c r="K77" s="380"/>
    </row>
    <row r="78" spans="1:11" ht="15">
      <c r="A78" s="130">
        <v>71</v>
      </c>
      <c r="B78" s="465" t="s">
        <v>1146</v>
      </c>
      <c r="C78" s="379" t="s">
        <v>750</v>
      </c>
      <c r="D78" s="376" t="s">
        <v>1209</v>
      </c>
      <c r="E78" s="380">
        <v>80</v>
      </c>
      <c r="F78" s="466">
        <v>1548</v>
      </c>
      <c r="G78" s="467" t="s">
        <v>1147</v>
      </c>
      <c r="H78" s="465" t="s">
        <v>592</v>
      </c>
      <c r="I78" s="465" t="s">
        <v>1148</v>
      </c>
      <c r="J78" s="469"/>
      <c r="K78" s="380"/>
    </row>
    <row r="79" spans="1:11" ht="15">
      <c r="A79" s="130">
        <v>72</v>
      </c>
      <c r="B79" s="465" t="s">
        <v>1149</v>
      </c>
      <c r="C79" s="379" t="s">
        <v>750</v>
      </c>
      <c r="D79" s="376" t="s">
        <v>1209</v>
      </c>
      <c r="E79" s="380">
        <v>35</v>
      </c>
      <c r="F79" s="466">
        <v>1000</v>
      </c>
      <c r="G79" s="467" t="s">
        <v>1150</v>
      </c>
      <c r="H79" s="465" t="s">
        <v>1151</v>
      </c>
      <c r="I79" s="465" t="s">
        <v>1152</v>
      </c>
      <c r="J79" s="469"/>
      <c r="K79" s="380"/>
    </row>
    <row r="80" spans="1:11" ht="15">
      <c r="A80" s="130">
        <v>73</v>
      </c>
      <c r="B80" s="465" t="s">
        <v>1153</v>
      </c>
      <c r="C80" s="379" t="s">
        <v>750</v>
      </c>
      <c r="D80" s="376" t="s">
        <v>1209</v>
      </c>
      <c r="E80" s="380">
        <v>141</v>
      </c>
      <c r="F80" s="466">
        <v>1000</v>
      </c>
      <c r="G80" s="467" t="s">
        <v>1154</v>
      </c>
      <c r="H80" s="465" t="s">
        <v>1155</v>
      </c>
      <c r="I80" s="465" t="s">
        <v>1156</v>
      </c>
      <c r="J80" s="469"/>
      <c r="K80" s="380"/>
    </row>
    <row r="81" spans="1:11" ht="15">
      <c r="A81" s="130">
        <v>74</v>
      </c>
      <c r="B81" s="476" t="s">
        <v>754</v>
      </c>
      <c r="C81" s="379" t="s">
        <v>750</v>
      </c>
      <c r="D81" s="476" t="s">
        <v>755</v>
      </c>
      <c r="E81" s="476">
        <v>401</v>
      </c>
      <c r="F81" s="564">
        <v>12400</v>
      </c>
      <c r="G81" s="382"/>
      <c r="H81" s="476"/>
      <c r="I81" s="476"/>
      <c r="J81" s="65">
        <v>202283135</v>
      </c>
      <c r="K81" s="65" t="s">
        <v>752</v>
      </c>
    </row>
    <row r="82" spans="1:11" ht="15">
      <c r="A82" s="130">
        <v>75</v>
      </c>
      <c r="B82" s="476" t="s">
        <v>1157</v>
      </c>
      <c r="C82" s="379" t="s">
        <v>750</v>
      </c>
      <c r="D82" s="376" t="s">
        <v>1209</v>
      </c>
      <c r="E82" s="476">
        <v>75</v>
      </c>
      <c r="F82" s="470">
        <v>1500</v>
      </c>
      <c r="G82" s="382">
        <v>24001048479</v>
      </c>
      <c r="H82" s="476" t="s">
        <v>483</v>
      </c>
      <c r="I82" s="476" t="s">
        <v>1158</v>
      </c>
      <c r="J82" s="130"/>
      <c r="K82" s="130"/>
    </row>
    <row r="83" spans="1:11" ht="15">
      <c r="A83" s="130">
        <v>76</v>
      </c>
      <c r="B83" s="476" t="s">
        <v>1159</v>
      </c>
      <c r="C83" s="379" t="s">
        <v>750</v>
      </c>
      <c r="D83" s="376" t="s">
        <v>1209</v>
      </c>
      <c r="E83" s="476">
        <v>144.63999999999999</v>
      </c>
      <c r="F83" s="564">
        <v>2350</v>
      </c>
      <c r="G83" s="382" t="s">
        <v>1160</v>
      </c>
      <c r="H83" s="476" t="s">
        <v>1161</v>
      </c>
      <c r="I83" s="476" t="s">
        <v>1162</v>
      </c>
      <c r="J83" s="130"/>
      <c r="K83" s="130"/>
    </row>
    <row r="84" spans="1:11" ht="15">
      <c r="A84" s="130">
        <v>77</v>
      </c>
      <c r="B84" s="476" t="s">
        <v>1163</v>
      </c>
      <c r="C84" s="379" t="s">
        <v>750</v>
      </c>
      <c r="D84" s="376" t="s">
        <v>1209</v>
      </c>
      <c r="E84" s="476">
        <v>211</v>
      </c>
      <c r="F84" s="564">
        <v>1150</v>
      </c>
      <c r="G84" s="382" t="s">
        <v>1164</v>
      </c>
      <c r="H84" s="476" t="s">
        <v>1165</v>
      </c>
      <c r="I84" s="476" t="s">
        <v>1166</v>
      </c>
      <c r="J84" s="130"/>
      <c r="K84" s="130"/>
    </row>
    <row r="85" spans="1:11" ht="15">
      <c r="A85" s="130">
        <v>78</v>
      </c>
      <c r="B85" s="476" t="s">
        <v>1167</v>
      </c>
      <c r="C85" s="379" t="s">
        <v>750</v>
      </c>
      <c r="D85" s="376" t="s">
        <v>1209</v>
      </c>
      <c r="E85" s="476">
        <v>350</v>
      </c>
      <c r="F85" s="564">
        <v>3345</v>
      </c>
      <c r="G85" s="382" t="s">
        <v>1168</v>
      </c>
      <c r="H85" s="476" t="s">
        <v>1169</v>
      </c>
      <c r="I85" s="476" t="s">
        <v>1170</v>
      </c>
      <c r="J85" s="130"/>
      <c r="K85" s="130"/>
    </row>
    <row r="86" spans="1:11" ht="15">
      <c r="A86" s="130">
        <v>79</v>
      </c>
      <c r="B86" s="476" t="s">
        <v>1171</v>
      </c>
      <c r="C86" s="379" t="s">
        <v>750</v>
      </c>
      <c r="D86" s="376" t="s">
        <v>1209</v>
      </c>
      <c r="E86" s="476">
        <v>25</v>
      </c>
      <c r="F86" s="564">
        <v>625</v>
      </c>
      <c r="G86" s="382" t="s">
        <v>1172</v>
      </c>
      <c r="H86" s="476" t="s">
        <v>995</v>
      </c>
      <c r="I86" s="476" t="s">
        <v>1027</v>
      </c>
      <c r="J86" s="130"/>
      <c r="K86" s="130"/>
    </row>
    <row r="87" spans="1:11" ht="15">
      <c r="A87" s="130">
        <v>80</v>
      </c>
      <c r="B87" s="476" t="s">
        <v>1171</v>
      </c>
      <c r="C87" s="379" t="s">
        <v>750</v>
      </c>
      <c r="D87" s="376" t="s">
        <v>1209</v>
      </c>
      <c r="E87" s="476">
        <v>73.849999999999994</v>
      </c>
      <c r="F87" s="564">
        <v>1250</v>
      </c>
      <c r="G87" s="382" t="s">
        <v>1173</v>
      </c>
      <c r="H87" s="476" t="s">
        <v>1174</v>
      </c>
      <c r="I87" s="476" t="s">
        <v>1175</v>
      </c>
      <c r="J87" s="130"/>
      <c r="K87" s="130"/>
    </row>
    <row r="88" spans="1:11" ht="15">
      <c r="A88" s="130">
        <v>81</v>
      </c>
      <c r="B88" s="476" t="s">
        <v>1171</v>
      </c>
      <c r="C88" s="379" t="s">
        <v>750</v>
      </c>
      <c r="D88" s="376" t="s">
        <v>1209</v>
      </c>
      <c r="E88" s="476">
        <v>49.43</v>
      </c>
      <c r="F88" s="564">
        <v>875</v>
      </c>
      <c r="G88" s="382" t="s">
        <v>1176</v>
      </c>
      <c r="H88" s="476" t="s">
        <v>1174</v>
      </c>
      <c r="I88" s="476" t="s">
        <v>1027</v>
      </c>
      <c r="J88" s="130"/>
      <c r="K88" s="130"/>
    </row>
    <row r="89" spans="1:11" ht="15">
      <c r="A89" s="130">
        <v>82</v>
      </c>
      <c r="B89" s="476" t="s">
        <v>1177</v>
      </c>
      <c r="C89" s="379" t="s">
        <v>750</v>
      </c>
      <c r="D89" s="376" t="s">
        <v>1209</v>
      </c>
      <c r="E89" s="476">
        <v>70</v>
      </c>
      <c r="F89" s="564">
        <v>625</v>
      </c>
      <c r="G89" s="382" t="s">
        <v>1178</v>
      </c>
      <c r="H89" s="476" t="s">
        <v>1179</v>
      </c>
      <c r="I89" s="476" t="s">
        <v>1180</v>
      </c>
      <c r="J89" s="130"/>
      <c r="K89" s="130"/>
    </row>
    <row r="90" spans="1:11" ht="15">
      <c r="A90" s="130">
        <v>83</v>
      </c>
      <c r="B90" s="476" t="s">
        <v>1181</v>
      </c>
      <c r="C90" s="379" t="s">
        <v>750</v>
      </c>
      <c r="D90" s="376" t="s">
        <v>1209</v>
      </c>
      <c r="E90" s="476">
        <v>60.24</v>
      </c>
      <c r="F90" s="564">
        <v>1500</v>
      </c>
      <c r="G90" s="382" t="s">
        <v>1182</v>
      </c>
      <c r="H90" s="476" t="s">
        <v>1183</v>
      </c>
      <c r="I90" s="476" t="s">
        <v>1184</v>
      </c>
      <c r="J90" s="130"/>
      <c r="K90" s="130"/>
    </row>
    <row r="91" spans="1:11" ht="15">
      <c r="A91" s="130">
        <v>84</v>
      </c>
      <c r="B91" s="476" t="s">
        <v>1185</v>
      </c>
      <c r="C91" s="379" t="s">
        <v>750</v>
      </c>
      <c r="D91" s="376" t="s">
        <v>1209</v>
      </c>
      <c r="E91" s="476">
        <v>150</v>
      </c>
      <c r="F91" s="564">
        <v>1115</v>
      </c>
      <c r="G91" s="382" t="s">
        <v>1186</v>
      </c>
      <c r="H91" s="476" t="s">
        <v>484</v>
      </c>
      <c r="I91" s="476" t="s">
        <v>1187</v>
      </c>
      <c r="J91" s="130"/>
      <c r="K91" s="130"/>
    </row>
    <row r="92" spans="1:11" ht="15">
      <c r="A92" s="130">
        <v>85</v>
      </c>
      <c r="B92" s="476" t="s">
        <v>1188</v>
      </c>
      <c r="C92" s="379" t="s">
        <v>750</v>
      </c>
      <c r="D92" s="376" t="s">
        <v>1209</v>
      </c>
      <c r="E92" s="476">
        <v>150.4</v>
      </c>
      <c r="F92" s="564">
        <v>4181</v>
      </c>
      <c r="G92" s="382" t="s">
        <v>1189</v>
      </c>
      <c r="H92" s="476" t="s">
        <v>1190</v>
      </c>
      <c r="I92" s="476" t="s">
        <v>1191</v>
      </c>
      <c r="J92" s="130"/>
      <c r="K92" s="130"/>
    </row>
    <row r="93" spans="1:11" ht="15">
      <c r="A93" s="130">
        <v>86</v>
      </c>
      <c r="B93" s="476" t="s">
        <v>1192</v>
      </c>
      <c r="C93" s="379" t="s">
        <v>750</v>
      </c>
      <c r="D93" s="376" t="s">
        <v>1209</v>
      </c>
      <c r="E93" s="476">
        <v>149.38</v>
      </c>
      <c r="F93" s="564">
        <v>2676</v>
      </c>
      <c r="G93" s="382" t="s">
        <v>1193</v>
      </c>
      <c r="H93" s="476" t="s">
        <v>484</v>
      </c>
      <c r="I93" s="476" t="s">
        <v>1194</v>
      </c>
      <c r="J93" s="130"/>
      <c r="K93" s="130"/>
    </row>
    <row r="94" spans="1:11" ht="15">
      <c r="A94" s="130">
        <v>87</v>
      </c>
      <c r="B94" s="476" t="s">
        <v>1195</v>
      </c>
      <c r="C94" s="379" t="s">
        <v>750</v>
      </c>
      <c r="D94" s="376" t="s">
        <v>1209</v>
      </c>
      <c r="E94" s="476">
        <v>26</v>
      </c>
      <c r="F94" s="564">
        <v>750</v>
      </c>
      <c r="G94" s="382" t="s">
        <v>1196</v>
      </c>
      <c r="H94" s="476" t="s">
        <v>1197</v>
      </c>
      <c r="I94" s="476" t="s">
        <v>1198</v>
      </c>
      <c r="J94" s="130"/>
      <c r="K94" s="130"/>
    </row>
    <row r="95" spans="1:11" ht="15">
      <c r="A95" s="130">
        <v>88</v>
      </c>
      <c r="B95" s="476" t="s">
        <v>1195</v>
      </c>
      <c r="C95" s="379" t="s">
        <v>750</v>
      </c>
      <c r="D95" s="376" t="s">
        <v>1209</v>
      </c>
      <c r="E95" s="476">
        <v>26.47</v>
      </c>
      <c r="F95" s="564">
        <v>750</v>
      </c>
      <c r="G95" s="382" t="s">
        <v>1199</v>
      </c>
      <c r="H95" s="476" t="s">
        <v>1200</v>
      </c>
      <c r="I95" s="476" t="s">
        <v>1201</v>
      </c>
      <c r="J95" s="130"/>
      <c r="K95" s="130"/>
    </row>
    <row r="96" spans="1:11" ht="15">
      <c r="A96" s="130">
        <v>89</v>
      </c>
      <c r="B96" s="476" t="s">
        <v>1202</v>
      </c>
      <c r="C96" s="379" t="s">
        <v>750</v>
      </c>
      <c r="D96" s="376" t="s">
        <v>1209</v>
      </c>
      <c r="E96" s="476">
        <v>152.02000000000001</v>
      </c>
      <c r="F96" s="564">
        <v>1875</v>
      </c>
      <c r="G96" s="382" t="s">
        <v>1203</v>
      </c>
      <c r="H96" s="476" t="s">
        <v>1204</v>
      </c>
      <c r="I96" s="476" t="s">
        <v>1205</v>
      </c>
      <c r="J96" s="130"/>
      <c r="K96" s="130"/>
    </row>
    <row r="97" spans="1:11" ht="15">
      <c r="A97" s="130">
        <v>90</v>
      </c>
      <c r="B97" s="476" t="s">
        <v>1206</v>
      </c>
      <c r="C97" s="379" t="s">
        <v>750</v>
      </c>
      <c r="D97" s="376" t="s">
        <v>1209</v>
      </c>
      <c r="E97" s="476">
        <v>137.37</v>
      </c>
      <c r="F97" s="564">
        <v>1968</v>
      </c>
      <c r="G97" s="382" t="s">
        <v>1207</v>
      </c>
      <c r="H97" s="476" t="s">
        <v>651</v>
      </c>
      <c r="I97" s="476" t="s">
        <v>1208</v>
      </c>
      <c r="J97" s="130"/>
      <c r="K97" s="130"/>
    </row>
    <row r="98" spans="1:11" ht="15">
      <c r="A98" s="130">
        <v>91</v>
      </c>
      <c r="B98" s="476" t="s">
        <v>756</v>
      </c>
      <c r="C98" s="379" t="s">
        <v>1211</v>
      </c>
      <c r="D98" s="376" t="s">
        <v>1209</v>
      </c>
      <c r="E98" s="476">
        <v>200</v>
      </c>
      <c r="F98" s="564">
        <v>800</v>
      </c>
      <c r="G98" s="382"/>
      <c r="H98" s="476"/>
      <c r="I98" s="476"/>
      <c r="J98" s="130">
        <v>206028485</v>
      </c>
      <c r="K98" s="130" t="s">
        <v>757</v>
      </c>
    </row>
    <row r="99" spans="1:11" ht="29.45" customHeight="1">
      <c r="A99" s="130">
        <v>92</v>
      </c>
      <c r="B99" s="471" t="s">
        <v>1214</v>
      </c>
      <c r="C99" s="379" t="s">
        <v>750</v>
      </c>
      <c r="D99" s="376" t="s">
        <v>1209</v>
      </c>
      <c r="E99" s="476">
        <v>59.2</v>
      </c>
      <c r="F99" s="564">
        <v>1000</v>
      </c>
      <c r="G99" s="565">
        <v>17001003608</v>
      </c>
      <c r="H99" s="476" t="s">
        <v>1212</v>
      </c>
      <c r="I99" s="476" t="s">
        <v>1213</v>
      </c>
    </row>
    <row r="100" spans="1:11" ht="29.45" customHeight="1">
      <c r="A100" s="130">
        <v>93</v>
      </c>
      <c r="B100" s="471" t="s">
        <v>1215</v>
      </c>
      <c r="C100" s="379" t="s">
        <v>750</v>
      </c>
      <c r="D100" s="376" t="s">
        <v>1209</v>
      </c>
      <c r="E100" s="476">
        <v>71.2</v>
      </c>
      <c r="F100" s="564">
        <v>3737</v>
      </c>
      <c r="G100" s="565">
        <v>61001007106</v>
      </c>
      <c r="H100" s="476" t="s">
        <v>950</v>
      </c>
      <c r="I100" s="476" t="s">
        <v>1228</v>
      </c>
    </row>
    <row r="101" spans="1:11" ht="29.45" customHeight="1">
      <c r="A101" s="130">
        <v>94</v>
      </c>
      <c r="B101" s="471" t="s">
        <v>1216</v>
      </c>
      <c r="C101" s="379" t="s">
        <v>750</v>
      </c>
      <c r="D101" s="376" t="s">
        <v>1209</v>
      </c>
      <c r="E101" s="476">
        <v>172.67</v>
      </c>
      <c r="F101" s="564">
        <v>1474</v>
      </c>
      <c r="G101" s="565">
        <v>61007004173</v>
      </c>
      <c r="H101" s="476" t="s">
        <v>1229</v>
      </c>
      <c r="I101" s="476" t="s">
        <v>1230</v>
      </c>
    </row>
    <row r="102" spans="1:11" ht="29.45" customHeight="1">
      <c r="A102" s="130">
        <v>95</v>
      </c>
      <c r="B102" s="471" t="s">
        <v>1217</v>
      </c>
      <c r="C102" s="379" t="s">
        <v>750</v>
      </c>
      <c r="D102" s="376" t="s">
        <v>1209</v>
      </c>
      <c r="E102" s="476">
        <v>106.8</v>
      </c>
      <c r="F102" s="564">
        <v>3737</v>
      </c>
      <c r="G102" s="565">
        <v>61006033294</v>
      </c>
      <c r="H102" s="476" t="s">
        <v>1231</v>
      </c>
      <c r="I102" s="476" t="s">
        <v>1232</v>
      </c>
    </row>
    <row r="103" spans="1:11" ht="29.45" customHeight="1">
      <c r="A103" s="130">
        <v>96</v>
      </c>
      <c r="B103" s="471" t="s">
        <v>1218</v>
      </c>
      <c r="C103" s="379" t="s">
        <v>750</v>
      </c>
      <c r="D103" s="376" t="s">
        <v>1209</v>
      </c>
      <c r="E103" s="476">
        <v>54.43</v>
      </c>
      <c r="F103" s="564">
        <v>1500</v>
      </c>
      <c r="G103" s="566" t="s">
        <v>1233</v>
      </c>
      <c r="H103" s="476" t="s">
        <v>950</v>
      </c>
      <c r="I103" s="524" t="s">
        <v>1234</v>
      </c>
    </row>
    <row r="104" spans="1:11" ht="29.45" customHeight="1">
      <c r="A104" s="130">
        <v>97</v>
      </c>
      <c r="B104" s="471" t="s">
        <v>1219</v>
      </c>
      <c r="C104" s="379" t="s">
        <v>750</v>
      </c>
      <c r="D104" s="376" t="s">
        <v>1209</v>
      </c>
      <c r="E104" s="476">
        <v>100</v>
      </c>
      <c r="F104" s="564">
        <v>1035</v>
      </c>
      <c r="G104" s="567" t="s">
        <v>1235</v>
      </c>
      <c r="H104" s="524" t="s">
        <v>1138</v>
      </c>
      <c r="I104" s="524" t="s">
        <v>1236</v>
      </c>
    </row>
    <row r="105" spans="1:11" ht="29.45" customHeight="1">
      <c r="A105" s="130">
        <v>98</v>
      </c>
      <c r="B105" s="471" t="s">
        <v>1220</v>
      </c>
      <c r="C105" s="379" t="s">
        <v>750</v>
      </c>
      <c r="D105" s="376" t="s">
        <v>1209</v>
      </c>
      <c r="E105" s="476">
        <v>80</v>
      </c>
      <c r="F105" s="564">
        <v>1656</v>
      </c>
      <c r="G105" s="567" t="s">
        <v>1147</v>
      </c>
      <c r="H105" s="524" t="s">
        <v>592</v>
      </c>
      <c r="I105" s="524" t="s">
        <v>1148</v>
      </c>
    </row>
    <row r="106" spans="1:11" ht="29.45" customHeight="1">
      <c r="A106" s="130">
        <v>99</v>
      </c>
      <c r="B106" s="471" t="s">
        <v>1221</v>
      </c>
      <c r="C106" s="379" t="s">
        <v>750</v>
      </c>
      <c r="D106" s="376" t="s">
        <v>1209</v>
      </c>
      <c r="E106" s="476">
        <v>17</v>
      </c>
      <c r="F106" s="564">
        <v>437.5</v>
      </c>
      <c r="G106" s="567" t="s">
        <v>1237</v>
      </c>
      <c r="H106" s="524" t="s">
        <v>1190</v>
      </c>
      <c r="I106" s="524" t="s">
        <v>1238</v>
      </c>
    </row>
    <row r="107" spans="1:11" ht="29.45" customHeight="1">
      <c r="A107" s="130">
        <v>100</v>
      </c>
      <c r="B107" s="471" t="s">
        <v>1222</v>
      </c>
      <c r="C107" s="379" t="s">
        <v>750</v>
      </c>
      <c r="D107" s="376" t="s">
        <v>1209</v>
      </c>
      <c r="E107" s="476">
        <v>55</v>
      </c>
      <c r="F107" s="564">
        <v>700</v>
      </c>
      <c r="G107" s="567" t="s">
        <v>1239</v>
      </c>
      <c r="H107" s="524" t="s">
        <v>1240</v>
      </c>
      <c r="I107" s="524" t="s">
        <v>1241</v>
      </c>
    </row>
    <row r="108" spans="1:11" ht="29.45" customHeight="1">
      <c r="A108" s="130">
        <v>101</v>
      </c>
      <c r="B108" s="471" t="s">
        <v>1223</v>
      </c>
      <c r="C108" s="379" t="s">
        <v>750</v>
      </c>
      <c r="D108" s="376" t="s">
        <v>1209</v>
      </c>
      <c r="E108" s="476">
        <v>288.95</v>
      </c>
      <c r="F108" s="564">
        <v>375</v>
      </c>
      <c r="G108" s="567" t="s">
        <v>1242</v>
      </c>
      <c r="H108" s="524" t="s">
        <v>1243</v>
      </c>
      <c r="I108" s="524" t="s">
        <v>1244</v>
      </c>
    </row>
    <row r="109" spans="1:11" ht="29.45" customHeight="1">
      <c r="A109" s="130">
        <v>102</v>
      </c>
      <c r="B109" s="471" t="s">
        <v>1224</v>
      </c>
      <c r="C109" s="379" t="s">
        <v>750</v>
      </c>
      <c r="D109" s="376" t="s">
        <v>1209</v>
      </c>
      <c r="E109" s="476">
        <v>85.2</v>
      </c>
      <c r="F109" s="564">
        <v>1000</v>
      </c>
      <c r="G109" s="567" t="s">
        <v>1245</v>
      </c>
      <c r="H109" s="524" t="s">
        <v>645</v>
      </c>
      <c r="I109" s="524" t="s">
        <v>1246</v>
      </c>
    </row>
    <row r="110" spans="1:11" ht="29.45" customHeight="1">
      <c r="A110" s="130">
        <v>103</v>
      </c>
      <c r="B110" s="471" t="s">
        <v>1225</v>
      </c>
      <c r="C110" s="379" t="s">
        <v>750</v>
      </c>
      <c r="D110" s="376" t="s">
        <v>1209</v>
      </c>
      <c r="E110" s="476">
        <v>214.56</v>
      </c>
      <c r="F110" s="564">
        <v>1500</v>
      </c>
      <c r="G110" s="567" t="s">
        <v>1247</v>
      </c>
      <c r="H110" s="524" t="s">
        <v>1249</v>
      </c>
      <c r="I110" s="565" t="s">
        <v>1250</v>
      </c>
    </row>
    <row r="111" spans="1:11" ht="29.45" customHeight="1">
      <c r="A111" s="130">
        <v>104</v>
      </c>
      <c r="B111" s="471" t="s">
        <v>1226</v>
      </c>
      <c r="C111" s="379" t="s">
        <v>750</v>
      </c>
      <c r="D111" s="376" t="s">
        <v>1209</v>
      </c>
      <c r="E111" s="476">
        <v>65.95</v>
      </c>
      <c r="F111" s="564">
        <v>800</v>
      </c>
      <c r="G111" s="567" t="s">
        <v>1248</v>
      </c>
      <c r="H111" s="524" t="s">
        <v>1253</v>
      </c>
      <c r="I111" s="524" t="s">
        <v>1251</v>
      </c>
    </row>
    <row r="112" spans="1:11" ht="29.45" customHeight="1">
      <c r="A112" s="130">
        <v>105</v>
      </c>
      <c r="B112" s="471" t="s">
        <v>1210</v>
      </c>
      <c r="C112" s="379" t="s">
        <v>750</v>
      </c>
      <c r="D112" s="376" t="s">
        <v>1209</v>
      </c>
      <c r="E112" s="476">
        <v>79.95</v>
      </c>
      <c r="F112" s="564">
        <v>875</v>
      </c>
      <c r="G112" s="567" t="s">
        <v>1252</v>
      </c>
      <c r="H112" s="524" t="s">
        <v>968</v>
      </c>
      <c r="I112" s="524" t="s">
        <v>1254</v>
      </c>
    </row>
    <row r="113" spans="1:11" ht="29.45" customHeight="1">
      <c r="A113" s="130">
        <v>106</v>
      </c>
      <c r="B113" s="471" t="s">
        <v>1227</v>
      </c>
      <c r="C113" s="379" t="s">
        <v>750</v>
      </c>
      <c r="D113" s="376" t="s">
        <v>1209</v>
      </c>
      <c r="E113" s="476">
        <v>26.76</v>
      </c>
      <c r="F113" s="564">
        <v>552</v>
      </c>
      <c r="G113" s="567" t="s">
        <v>1255</v>
      </c>
      <c r="H113" s="524" t="s">
        <v>804</v>
      </c>
      <c r="I113" s="524" t="s">
        <v>1256</v>
      </c>
    </row>
    <row r="114" spans="1:11" ht="15">
      <c r="A114" s="130">
        <v>107</v>
      </c>
      <c r="B114" s="597" t="s">
        <v>2808</v>
      </c>
      <c r="C114" s="597" t="s">
        <v>750</v>
      </c>
      <c r="D114" s="598" t="s">
        <v>2809</v>
      </c>
      <c r="E114" s="599">
        <v>50</v>
      </c>
      <c r="F114" s="597">
        <v>930</v>
      </c>
      <c r="G114" s="597">
        <v>12001017366</v>
      </c>
      <c r="H114" s="597" t="s">
        <v>484</v>
      </c>
      <c r="I114" s="597" t="s">
        <v>2810</v>
      </c>
      <c r="J114" s="597"/>
      <c r="K114" s="597"/>
    </row>
    <row r="115" spans="1:11" ht="15">
      <c r="A115" s="130">
        <v>108</v>
      </c>
      <c r="B115" s="600" t="s">
        <v>2811</v>
      </c>
      <c r="C115" s="597" t="s">
        <v>750</v>
      </c>
      <c r="D115" s="598" t="s">
        <v>2809</v>
      </c>
      <c r="E115" s="600">
        <v>402.6</v>
      </c>
      <c r="F115" s="600">
        <v>750</v>
      </c>
      <c r="G115" s="601" t="s">
        <v>2812</v>
      </c>
      <c r="H115" s="597" t="s">
        <v>2562</v>
      </c>
      <c r="I115" s="597" t="s">
        <v>2813</v>
      </c>
      <c r="J115" s="597"/>
      <c r="K115" s="597"/>
    </row>
    <row r="116" spans="1:11" ht="15">
      <c r="A116" s="130">
        <v>109</v>
      </c>
      <c r="B116" s="600" t="s">
        <v>2814</v>
      </c>
      <c r="C116" s="597" t="s">
        <v>750</v>
      </c>
      <c r="D116" s="598" t="s">
        <v>2809</v>
      </c>
      <c r="E116" s="600">
        <v>48.68</v>
      </c>
      <c r="F116" s="600">
        <v>300</v>
      </c>
      <c r="G116" s="600">
        <v>60001046176</v>
      </c>
      <c r="H116" s="602" t="s">
        <v>2815</v>
      </c>
      <c r="I116" s="602" t="s">
        <v>2816</v>
      </c>
      <c r="J116" s="597"/>
      <c r="K116" s="597"/>
    </row>
    <row r="117" spans="1:11" ht="29.45" customHeight="1">
      <c r="A117" s="130">
        <v>110</v>
      </c>
      <c r="B117" s="600" t="s">
        <v>2817</v>
      </c>
      <c r="C117" s="597" t="s">
        <v>750</v>
      </c>
      <c r="D117" s="598" t="s">
        <v>2809</v>
      </c>
      <c r="E117" s="600" t="s">
        <v>2818</v>
      </c>
      <c r="F117" s="600">
        <v>547.5</v>
      </c>
      <c r="G117" s="600">
        <v>60001032989</v>
      </c>
      <c r="H117" s="602" t="s">
        <v>596</v>
      </c>
      <c r="I117" s="602" t="s">
        <v>2819</v>
      </c>
      <c r="J117" s="597"/>
      <c r="K117" s="597"/>
    </row>
    <row r="118" spans="1:11" ht="29.45" customHeight="1">
      <c r="A118" s="130">
        <v>111</v>
      </c>
      <c r="B118" s="600" t="s">
        <v>2820</v>
      </c>
      <c r="C118" s="597" t="s">
        <v>750</v>
      </c>
      <c r="D118" s="598" t="s">
        <v>2809</v>
      </c>
      <c r="E118" s="600" t="s">
        <v>2821</v>
      </c>
      <c r="F118" s="600">
        <v>1125</v>
      </c>
      <c r="G118" s="600"/>
      <c r="H118" s="602"/>
      <c r="I118" s="602"/>
      <c r="J118" s="597">
        <v>400100984</v>
      </c>
      <c r="K118" s="597" t="s">
        <v>2822</v>
      </c>
    </row>
    <row r="119" spans="1:11" ht="29.45" customHeight="1">
      <c r="A119" s="130">
        <v>112</v>
      </c>
      <c r="B119" s="600" t="s">
        <v>2823</v>
      </c>
      <c r="C119" s="597" t="s">
        <v>750</v>
      </c>
      <c r="D119" s="598" t="s">
        <v>2809</v>
      </c>
      <c r="E119" s="600" t="s">
        <v>2824</v>
      </c>
      <c r="F119" s="600">
        <v>2320</v>
      </c>
      <c r="G119" s="600">
        <v>61002001335</v>
      </c>
      <c r="H119" s="602" t="s">
        <v>2825</v>
      </c>
      <c r="I119" s="602" t="s">
        <v>2826</v>
      </c>
      <c r="J119" s="597"/>
      <c r="K119" s="597"/>
    </row>
    <row r="120" spans="1:11" ht="29.45" customHeight="1">
      <c r="A120" s="130">
        <v>113</v>
      </c>
      <c r="B120" s="600" t="s">
        <v>2827</v>
      </c>
      <c r="C120" s="597" t="s">
        <v>750</v>
      </c>
      <c r="D120" s="598" t="s">
        <v>2809</v>
      </c>
      <c r="E120" s="600">
        <v>150</v>
      </c>
      <c r="F120" s="600">
        <v>500</v>
      </c>
      <c r="G120" s="601" t="s">
        <v>2828</v>
      </c>
      <c r="H120" s="602" t="s">
        <v>543</v>
      </c>
      <c r="I120" s="602" t="s">
        <v>2829</v>
      </c>
      <c r="J120" s="597"/>
      <c r="K120" s="597"/>
    </row>
    <row r="121" spans="1:11" ht="29.45" customHeight="1">
      <c r="A121" s="130">
        <v>114</v>
      </c>
      <c r="B121" s="600" t="s">
        <v>2830</v>
      </c>
      <c r="C121" s="597" t="s">
        <v>750</v>
      </c>
      <c r="D121" s="598" t="s">
        <v>2809</v>
      </c>
      <c r="E121" s="600">
        <v>109.83</v>
      </c>
      <c r="F121" s="600">
        <v>1160</v>
      </c>
      <c r="G121" s="601" t="s">
        <v>2831</v>
      </c>
      <c r="H121" s="602" t="s">
        <v>2832</v>
      </c>
      <c r="I121" s="602" t="s">
        <v>2305</v>
      </c>
      <c r="J121" s="597"/>
      <c r="K121" s="597"/>
    </row>
    <row r="123" spans="1:11">
      <c r="B123" s="195"/>
      <c r="C123" s="195"/>
      <c r="D123" s="195"/>
      <c r="E123" s="195"/>
      <c r="F123" s="195"/>
      <c r="G123" s="195"/>
    </row>
    <row r="124" spans="1:11" ht="15">
      <c r="B124" s="568" t="s">
        <v>96</v>
      </c>
      <c r="C124" s="568"/>
      <c r="D124" s="569"/>
      <c r="E124" s="569"/>
      <c r="F124" s="569"/>
      <c r="G124" s="569"/>
    </row>
    <row r="125" spans="1:11" ht="15">
      <c r="B125" s="568"/>
      <c r="C125" s="568"/>
      <c r="D125" s="569"/>
      <c r="E125" s="569"/>
      <c r="F125" s="569"/>
      <c r="G125" s="569"/>
    </row>
    <row r="126" spans="1:11" ht="15">
      <c r="B126" s="569"/>
      <c r="C126" s="569"/>
      <c r="D126" s="569"/>
      <c r="E126" s="569"/>
      <c r="F126" s="569"/>
      <c r="G126" s="569"/>
    </row>
    <row r="127" spans="1:11" ht="15">
      <c r="B127" s="569"/>
      <c r="C127" s="570" t="s">
        <v>256</v>
      </c>
      <c r="D127" s="569"/>
      <c r="E127" s="569"/>
      <c r="F127" s="568" t="s">
        <v>307</v>
      </c>
      <c r="G127" s="569"/>
    </row>
    <row r="128" spans="1:11" ht="15">
      <c r="B128" s="569"/>
      <c r="C128" s="570" t="s">
        <v>127</v>
      </c>
      <c r="D128" s="569"/>
      <c r="E128" s="569"/>
      <c r="F128" s="571" t="s">
        <v>257</v>
      </c>
      <c r="G128" s="569"/>
    </row>
  </sheetData>
  <pageMargins left="0.7" right="0.7" top="0.75" bottom="0.75" header="0.3" footer="0.3"/>
  <pageSetup scale="4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55" zoomScaleNormal="100" zoomScaleSheetLayoutView="55" workbookViewId="0">
      <selection activeCell="L2" sqref="L2"/>
    </sheetView>
  </sheetViews>
  <sheetFormatPr defaultColWidth="9.140625" defaultRowHeight="12.75"/>
  <cols>
    <col min="1" max="1" width="6.85546875" style="175" customWidth="1"/>
    <col min="2" max="2" width="21.140625" style="175" customWidth="1"/>
    <col min="3" max="3" width="21.5703125" style="175" customWidth="1"/>
    <col min="4" max="4" width="19.140625" style="175" customWidth="1"/>
    <col min="5" max="5" width="15.140625" style="175" customWidth="1"/>
    <col min="6" max="6" width="20.85546875" style="175" customWidth="1"/>
    <col min="7" max="7" width="23.85546875" style="175" customWidth="1"/>
    <col min="8" max="8" width="19" style="175" customWidth="1"/>
    <col min="9" max="9" width="21.140625" style="175" customWidth="1"/>
    <col min="10" max="10" width="17" style="175" customWidth="1"/>
    <col min="11" max="11" width="21.5703125" style="175" customWidth="1"/>
    <col min="12" max="12" width="24.42578125" style="175" customWidth="1"/>
    <col min="13" max="16384" width="9.140625" style="175"/>
  </cols>
  <sheetData>
    <row r="1" spans="1:13" customFormat="1" ht="15">
      <c r="A1" s="131" t="s">
        <v>423</v>
      </c>
      <c r="B1" s="131"/>
      <c r="C1" s="132"/>
      <c r="D1" s="132"/>
      <c r="E1" s="132"/>
      <c r="F1" s="132"/>
      <c r="G1" s="132"/>
      <c r="H1" s="132"/>
      <c r="I1" s="132"/>
      <c r="J1" s="132"/>
      <c r="K1" s="138"/>
      <c r="L1" s="75" t="s">
        <v>97</v>
      </c>
    </row>
    <row r="2" spans="1:13" customFormat="1" ht="15">
      <c r="A2" s="102" t="s">
        <v>128</v>
      </c>
      <c r="B2" s="102"/>
      <c r="C2" s="132"/>
      <c r="D2" s="132"/>
      <c r="E2" s="132"/>
      <c r="F2" s="132"/>
      <c r="G2" s="132"/>
      <c r="H2" s="132"/>
      <c r="I2" s="132"/>
      <c r="J2" s="132"/>
      <c r="K2" s="327">
        <v>42529</v>
      </c>
      <c r="L2" s="358">
        <v>42666</v>
      </c>
    </row>
    <row r="3" spans="1:13" customFormat="1" ht="1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5"/>
      <c r="L3" s="135"/>
      <c r="M3" s="175"/>
    </row>
    <row r="4" spans="1:13" customFormat="1" ht="15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4"/>
      <c r="F4" s="141"/>
      <c r="G4" s="132"/>
      <c r="H4" s="132"/>
      <c r="I4" s="132"/>
      <c r="J4" s="132"/>
      <c r="K4" s="132"/>
      <c r="L4" s="132"/>
    </row>
    <row r="5" spans="1:13" ht="15">
      <c r="A5" s="208" t="str">
        <f>'ფორმა N1'!D4</f>
        <v>მოქალაქეთა პოლიტიკური გაერთანება სახელმწიფო ხალხისთვის</v>
      </c>
      <c r="B5" s="208"/>
      <c r="C5" s="77"/>
      <c r="D5" s="77"/>
      <c r="E5" s="77"/>
      <c r="F5" s="209"/>
      <c r="G5" s="210"/>
      <c r="H5" s="210"/>
      <c r="I5" s="210"/>
      <c r="J5" s="210"/>
      <c r="K5" s="210"/>
      <c r="L5" s="209"/>
    </row>
    <row r="6" spans="1:13" customFormat="1" ht="13.5">
      <c r="A6" s="136"/>
      <c r="B6" s="136"/>
      <c r="C6" s="137"/>
      <c r="D6" s="137"/>
      <c r="E6" s="137"/>
      <c r="F6" s="132"/>
      <c r="G6" s="132"/>
      <c r="H6" s="132"/>
      <c r="I6" s="132"/>
      <c r="J6" s="132"/>
      <c r="K6" s="132"/>
      <c r="L6" s="132"/>
    </row>
    <row r="7" spans="1:13" customFormat="1" ht="60">
      <c r="A7" s="144" t="s">
        <v>64</v>
      </c>
      <c r="B7" s="128" t="s">
        <v>236</v>
      </c>
      <c r="C7" s="130" t="s">
        <v>232</v>
      </c>
      <c r="D7" s="130" t="s">
        <v>233</v>
      </c>
      <c r="E7" s="130" t="s">
        <v>334</v>
      </c>
      <c r="F7" s="130" t="s">
        <v>235</v>
      </c>
      <c r="G7" s="130" t="s">
        <v>370</v>
      </c>
      <c r="H7" s="130" t="s">
        <v>372</v>
      </c>
      <c r="I7" s="130" t="s">
        <v>366</v>
      </c>
      <c r="J7" s="130" t="s">
        <v>367</v>
      </c>
      <c r="K7" s="130" t="s">
        <v>378</v>
      </c>
      <c r="L7" s="130" t="s">
        <v>368</v>
      </c>
    </row>
    <row r="8" spans="1:13" customFormat="1" ht="15">
      <c r="A8" s="128">
        <v>1</v>
      </c>
      <c r="B8" s="128">
        <v>2</v>
      </c>
      <c r="C8" s="130">
        <v>3</v>
      </c>
      <c r="D8" s="128">
        <v>4</v>
      </c>
      <c r="E8" s="130">
        <v>5</v>
      </c>
      <c r="F8" s="128">
        <v>6</v>
      </c>
      <c r="G8" s="130">
        <v>7</v>
      </c>
      <c r="H8" s="128">
        <v>8</v>
      </c>
      <c r="I8" s="128">
        <v>9</v>
      </c>
      <c r="J8" s="128">
        <v>10</v>
      </c>
      <c r="K8" s="130">
        <v>11</v>
      </c>
      <c r="L8" s="130">
        <v>12</v>
      </c>
    </row>
    <row r="9" spans="1:13" customFormat="1" ht="15">
      <c r="A9" s="65">
        <v>1</v>
      </c>
      <c r="B9" s="65" t="s">
        <v>786</v>
      </c>
      <c r="C9" s="26" t="s">
        <v>783</v>
      </c>
      <c r="D9" s="26" t="s">
        <v>784</v>
      </c>
      <c r="E9" s="473" t="s">
        <v>1262</v>
      </c>
      <c r="F9" s="472" t="s">
        <v>1257</v>
      </c>
      <c r="G9" s="26">
        <v>4500</v>
      </c>
      <c r="H9" s="26"/>
      <c r="I9" s="207"/>
      <c r="J9" s="207"/>
      <c r="K9" s="207">
        <v>405026216</v>
      </c>
      <c r="L9" s="26" t="s">
        <v>785</v>
      </c>
    </row>
    <row r="10" spans="1:13" customFormat="1" ht="15">
      <c r="A10" s="65">
        <v>2</v>
      </c>
      <c r="B10" s="65" t="s">
        <v>786</v>
      </c>
      <c r="C10" s="26" t="s">
        <v>783</v>
      </c>
      <c r="D10" s="26" t="s">
        <v>784</v>
      </c>
      <c r="E10" s="473">
        <v>2014</v>
      </c>
      <c r="F10" s="472" t="s">
        <v>787</v>
      </c>
      <c r="G10" s="26">
        <v>3500</v>
      </c>
      <c r="H10" s="26"/>
      <c r="I10" s="207"/>
      <c r="J10" s="207"/>
      <c r="K10" s="207">
        <v>405026216</v>
      </c>
      <c r="L10" s="26" t="s">
        <v>785</v>
      </c>
    </row>
    <row r="11" spans="1:13" customFormat="1" ht="15">
      <c r="A11" s="65">
        <v>3</v>
      </c>
      <c r="B11" s="65" t="s">
        <v>782</v>
      </c>
      <c r="C11" s="26" t="s">
        <v>788</v>
      </c>
      <c r="D11" s="26" t="s">
        <v>789</v>
      </c>
      <c r="E11" s="473">
        <v>2015</v>
      </c>
      <c r="F11" s="472" t="s">
        <v>790</v>
      </c>
      <c r="G11" s="26">
        <v>8450</v>
      </c>
      <c r="H11" s="26"/>
      <c r="I11" s="207"/>
      <c r="J11" s="207"/>
      <c r="K11" s="207">
        <v>405026216</v>
      </c>
      <c r="L11" s="26" t="s">
        <v>785</v>
      </c>
    </row>
    <row r="12" spans="1:13" customFormat="1" ht="15">
      <c r="A12" s="65">
        <v>4</v>
      </c>
      <c r="B12" s="65"/>
      <c r="C12" s="26"/>
      <c r="D12" s="26"/>
      <c r="E12" s="26"/>
      <c r="F12" s="26"/>
      <c r="G12" s="26"/>
      <c r="H12" s="26"/>
      <c r="I12" s="207"/>
      <c r="J12" s="207"/>
      <c r="K12" s="207"/>
      <c r="L12" s="26"/>
    </row>
    <row r="13" spans="1:13" customFormat="1" ht="15">
      <c r="A13" s="65">
        <v>5</v>
      </c>
      <c r="B13" s="65"/>
      <c r="C13" s="26"/>
      <c r="D13" s="26"/>
      <c r="E13" s="26"/>
      <c r="F13" s="26"/>
      <c r="G13" s="26"/>
      <c r="H13" s="26"/>
      <c r="I13" s="207"/>
      <c r="J13" s="207"/>
      <c r="K13" s="207"/>
      <c r="L13" s="26"/>
    </row>
    <row r="14" spans="1:13" customFormat="1" ht="15">
      <c r="A14" s="65">
        <v>6</v>
      </c>
      <c r="B14" s="65"/>
      <c r="C14" s="26"/>
      <c r="D14" s="26"/>
      <c r="E14" s="26"/>
      <c r="F14" s="26"/>
      <c r="G14" s="26"/>
      <c r="H14" s="26"/>
      <c r="I14" s="207"/>
      <c r="J14" s="207"/>
      <c r="K14" s="207"/>
      <c r="L14" s="26"/>
    </row>
    <row r="15" spans="1:13" customFormat="1" ht="15">
      <c r="A15" s="65">
        <v>7</v>
      </c>
      <c r="B15" s="65"/>
      <c r="C15" s="26"/>
      <c r="D15" s="26"/>
      <c r="E15" s="26"/>
      <c r="F15" s="26"/>
      <c r="G15" s="26"/>
      <c r="H15" s="26"/>
      <c r="I15" s="207"/>
      <c r="J15" s="207"/>
      <c r="K15" s="207"/>
      <c r="L15" s="26"/>
    </row>
    <row r="16" spans="1:13" customFormat="1" ht="15">
      <c r="A16" s="65">
        <v>8</v>
      </c>
      <c r="B16" s="65"/>
      <c r="C16" s="26"/>
      <c r="D16" s="26"/>
      <c r="E16" s="26"/>
      <c r="F16" s="26"/>
      <c r="G16" s="26"/>
      <c r="H16" s="26"/>
      <c r="I16" s="207"/>
      <c r="J16" s="207"/>
      <c r="K16" s="207"/>
      <c r="L16" s="26"/>
    </row>
    <row r="17" spans="1:12" customFormat="1" ht="15">
      <c r="A17" s="65">
        <v>9</v>
      </c>
      <c r="B17" s="65"/>
      <c r="C17" s="26"/>
      <c r="D17" s="26"/>
      <c r="E17" s="26"/>
      <c r="F17" s="26"/>
      <c r="G17" s="26"/>
      <c r="H17" s="26"/>
      <c r="I17" s="207"/>
      <c r="J17" s="207"/>
      <c r="K17" s="207"/>
      <c r="L17" s="26"/>
    </row>
    <row r="18" spans="1:12" customFormat="1" ht="15">
      <c r="A18" s="65">
        <v>10</v>
      </c>
      <c r="B18" s="65"/>
      <c r="C18" s="26"/>
      <c r="D18" s="26"/>
      <c r="E18" s="26"/>
      <c r="F18" s="26"/>
      <c r="G18" s="26"/>
      <c r="H18" s="26"/>
      <c r="I18" s="207"/>
      <c r="J18" s="207"/>
      <c r="K18" s="207"/>
      <c r="L18" s="26"/>
    </row>
    <row r="19" spans="1:12" customFormat="1" ht="15">
      <c r="A19" s="65">
        <v>11</v>
      </c>
      <c r="B19" s="65"/>
      <c r="C19" s="26"/>
      <c r="D19" s="26"/>
      <c r="E19" s="26"/>
      <c r="F19" s="26"/>
      <c r="G19" s="26"/>
      <c r="H19" s="26"/>
      <c r="I19" s="207"/>
      <c r="J19" s="207"/>
      <c r="K19" s="207"/>
      <c r="L19" s="26"/>
    </row>
    <row r="20" spans="1:12" customFormat="1" ht="15">
      <c r="A20" s="65">
        <v>12</v>
      </c>
      <c r="B20" s="65"/>
      <c r="C20" s="26"/>
      <c r="D20" s="26"/>
      <c r="E20" s="26"/>
      <c r="F20" s="26"/>
      <c r="G20" s="26"/>
      <c r="H20" s="26"/>
      <c r="I20" s="207"/>
      <c r="J20" s="207"/>
      <c r="K20" s="207"/>
      <c r="L20" s="26"/>
    </row>
    <row r="21" spans="1:12" customFormat="1" ht="15">
      <c r="A21" s="65">
        <v>13</v>
      </c>
      <c r="B21" s="65"/>
      <c r="C21" s="26"/>
      <c r="D21" s="26"/>
      <c r="E21" s="26"/>
      <c r="F21" s="26"/>
      <c r="G21" s="26"/>
      <c r="H21" s="26"/>
      <c r="I21" s="207"/>
      <c r="J21" s="207"/>
      <c r="K21" s="207"/>
      <c r="L21" s="26"/>
    </row>
    <row r="22" spans="1:12" customFormat="1" ht="15">
      <c r="A22" s="65">
        <v>14</v>
      </c>
      <c r="B22" s="65"/>
      <c r="C22" s="26"/>
      <c r="D22" s="26"/>
      <c r="E22" s="26"/>
      <c r="F22" s="26"/>
      <c r="G22" s="26"/>
      <c r="H22" s="26"/>
      <c r="I22" s="207"/>
      <c r="J22" s="207"/>
      <c r="K22" s="207"/>
      <c r="L22" s="26"/>
    </row>
    <row r="23" spans="1:12" customFormat="1" ht="15">
      <c r="A23" s="65">
        <v>15</v>
      </c>
      <c r="B23" s="65"/>
      <c r="C23" s="26"/>
      <c r="D23" s="26"/>
      <c r="E23" s="26"/>
      <c r="F23" s="26"/>
      <c r="G23" s="26"/>
      <c r="H23" s="26"/>
      <c r="I23" s="207"/>
      <c r="J23" s="207"/>
      <c r="K23" s="207"/>
      <c r="L23" s="26"/>
    </row>
    <row r="24" spans="1:12" customFormat="1" ht="15">
      <c r="A24" s="65">
        <v>16</v>
      </c>
      <c r="B24" s="65"/>
      <c r="C24" s="26"/>
      <c r="D24" s="26"/>
      <c r="E24" s="26"/>
      <c r="F24" s="26"/>
      <c r="G24" s="26"/>
      <c r="H24" s="26"/>
      <c r="I24" s="207"/>
      <c r="J24" s="207"/>
      <c r="K24" s="207"/>
      <c r="L24" s="26"/>
    </row>
    <row r="25" spans="1:12" customFormat="1" ht="15">
      <c r="A25" s="65">
        <v>17</v>
      </c>
      <c r="B25" s="65"/>
      <c r="C25" s="26"/>
      <c r="D25" s="26"/>
      <c r="E25" s="26"/>
      <c r="F25" s="26"/>
      <c r="G25" s="26"/>
      <c r="H25" s="26"/>
      <c r="I25" s="207"/>
      <c r="J25" s="207"/>
      <c r="K25" s="207"/>
      <c r="L25" s="26"/>
    </row>
    <row r="26" spans="1:12" customFormat="1" ht="15">
      <c r="A26" s="65">
        <v>18</v>
      </c>
      <c r="B26" s="65"/>
      <c r="C26" s="26"/>
      <c r="D26" s="26"/>
      <c r="E26" s="26"/>
      <c r="F26" s="26"/>
      <c r="G26" s="26"/>
      <c r="H26" s="26"/>
      <c r="I26" s="207"/>
      <c r="J26" s="207"/>
      <c r="K26" s="207"/>
      <c r="L26" s="26"/>
    </row>
    <row r="27" spans="1:12" customFormat="1" ht="15">
      <c r="A27" s="65" t="s">
        <v>266</v>
      </c>
      <c r="B27" s="65"/>
      <c r="C27" s="26"/>
      <c r="D27" s="26"/>
      <c r="E27" s="26"/>
      <c r="F27" s="26"/>
      <c r="G27" s="26"/>
      <c r="H27" s="26"/>
      <c r="I27" s="207"/>
      <c r="J27" s="207"/>
      <c r="K27" s="207"/>
      <c r="L27" s="26"/>
    </row>
    <row r="28" spans="1:12">
      <c r="A28" s="211"/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</row>
    <row r="29" spans="1:12">
      <c r="A29" s="211"/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</row>
    <row r="30" spans="1:12">
      <c r="A30" s="212"/>
      <c r="B30" s="212"/>
      <c r="C30" s="211"/>
      <c r="D30" s="211"/>
      <c r="E30" s="211"/>
      <c r="F30" s="211"/>
      <c r="G30" s="211"/>
      <c r="H30" s="211"/>
      <c r="I30" s="211"/>
      <c r="J30" s="211"/>
      <c r="K30" s="211"/>
      <c r="L30" s="211"/>
    </row>
    <row r="31" spans="1:12" ht="15">
      <c r="A31" s="174"/>
      <c r="B31" s="174"/>
      <c r="C31" s="176" t="s">
        <v>96</v>
      </c>
      <c r="D31" s="174"/>
      <c r="E31" s="174"/>
      <c r="F31" s="177"/>
      <c r="G31" s="174"/>
      <c r="H31" s="174"/>
      <c r="I31" s="174"/>
      <c r="J31" s="174"/>
      <c r="K31" s="174"/>
      <c r="L31" s="174"/>
    </row>
    <row r="32" spans="1:12" ht="15">
      <c r="A32" s="174"/>
      <c r="B32" s="174"/>
      <c r="C32" s="174"/>
      <c r="D32" s="178"/>
      <c r="E32" s="174"/>
      <c r="G32" s="178"/>
      <c r="H32" s="216"/>
    </row>
    <row r="33" spans="3:7" ht="15">
      <c r="C33" s="174"/>
      <c r="D33" s="180" t="s">
        <v>256</v>
      </c>
      <c r="E33" s="174"/>
      <c r="G33" s="181" t="s">
        <v>261</v>
      </c>
    </row>
    <row r="34" spans="3:7" ht="15">
      <c r="C34" s="174"/>
      <c r="D34" s="182" t="s">
        <v>127</v>
      </c>
      <c r="E34" s="174"/>
      <c r="G34" s="174" t="s">
        <v>257</v>
      </c>
    </row>
    <row r="35" spans="3:7" ht="15">
      <c r="C35" s="174"/>
      <c r="D35" s="182"/>
    </row>
  </sheetData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6"/>
  <sheetViews>
    <sheetView showGridLines="0" view="pageBreakPreview" zoomScale="70" zoomScaleNormal="100" zoomScaleSheetLayoutView="70" workbookViewId="0">
      <selection activeCell="I12" activeCellId="1" sqref="I26 I12"/>
    </sheetView>
  </sheetViews>
  <sheetFormatPr defaultColWidth="9.140625" defaultRowHeight="15"/>
  <cols>
    <col min="1" max="1" width="16.28515625" style="2" customWidth="1"/>
    <col min="2" max="2" width="80" style="2" customWidth="1"/>
    <col min="3" max="8" width="14.7109375" style="2" hidden="1" customWidth="1"/>
    <col min="9" max="10" width="14.7109375" style="2" customWidth="1"/>
    <col min="11" max="16384" width="9.140625" style="2"/>
  </cols>
  <sheetData>
    <row r="1" spans="1:10">
      <c r="A1" s="71" t="s">
        <v>289</v>
      </c>
      <c r="B1" s="73"/>
      <c r="C1" s="887" t="s">
        <v>97</v>
      </c>
      <c r="D1" s="887"/>
      <c r="E1" s="887" t="s">
        <v>97</v>
      </c>
      <c r="F1" s="887"/>
      <c r="G1" s="887" t="s">
        <v>97</v>
      </c>
      <c r="H1" s="887"/>
      <c r="I1" s="887" t="s">
        <v>97</v>
      </c>
      <c r="J1" s="887"/>
    </row>
    <row r="2" spans="1:10">
      <c r="A2" s="73" t="s">
        <v>128</v>
      </c>
      <c r="B2" s="73"/>
      <c r="C2" s="327">
        <v>42592</v>
      </c>
      <c r="D2" s="358">
        <v>42612</v>
      </c>
      <c r="E2" s="327">
        <v>42613</v>
      </c>
      <c r="F2" s="358">
        <v>42633</v>
      </c>
      <c r="G2" s="327">
        <v>42634</v>
      </c>
      <c r="H2" s="358">
        <v>42651</v>
      </c>
      <c r="I2" s="327">
        <v>42529</v>
      </c>
      <c r="J2" s="358">
        <v>42666</v>
      </c>
    </row>
    <row r="3" spans="1:10">
      <c r="A3" s="71"/>
      <c r="B3" s="73"/>
      <c r="C3" s="72"/>
      <c r="D3" s="72"/>
      <c r="E3" s="579"/>
      <c r="F3" s="579"/>
      <c r="G3" s="579"/>
      <c r="H3" s="579"/>
      <c r="I3" s="579"/>
      <c r="J3" s="579"/>
    </row>
    <row r="4" spans="1:10">
      <c r="A4" s="74" t="s">
        <v>262</v>
      </c>
      <c r="B4" s="99"/>
      <c r="C4" s="100"/>
      <c r="D4" s="73"/>
      <c r="E4" s="100"/>
      <c r="F4" s="73"/>
      <c r="G4" s="100"/>
      <c r="H4" s="73"/>
      <c r="I4" s="100"/>
      <c r="J4" s="73"/>
    </row>
    <row r="5" spans="1:10">
      <c r="A5" s="354" t="str">
        <f>'ფორმა N1'!D4</f>
        <v>მოქალაქეთა პოლიტიკური გაერთანება სახელმწიფო ხალხისთვის</v>
      </c>
      <c r="B5" s="12"/>
      <c r="C5" s="12"/>
      <c r="E5" s="12"/>
      <c r="G5" s="12"/>
      <c r="I5" s="12"/>
    </row>
    <row r="6" spans="1:10">
      <c r="A6" s="101"/>
      <c r="B6" s="101"/>
      <c r="C6" s="101"/>
      <c r="D6" s="102"/>
      <c r="E6" s="101"/>
      <c r="F6" s="102"/>
      <c r="G6" s="101"/>
      <c r="H6" s="102"/>
      <c r="I6" s="101"/>
      <c r="J6" s="102"/>
    </row>
    <row r="7" spans="1:10">
      <c r="A7" s="73"/>
      <c r="B7" s="73"/>
      <c r="C7" s="73"/>
      <c r="D7" s="73"/>
      <c r="E7" s="73"/>
      <c r="F7" s="73"/>
      <c r="G7" s="73"/>
      <c r="H7" s="73"/>
      <c r="I7" s="73"/>
      <c r="J7" s="73"/>
    </row>
    <row r="8" spans="1:10" s="6" customFormat="1" ht="39" customHeight="1">
      <c r="A8" s="103" t="s">
        <v>64</v>
      </c>
      <c r="B8" s="76" t="s">
        <v>237</v>
      </c>
      <c r="C8" s="76" t="s">
        <v>66</v>
      </c>
      <c r="D8" s="76" t="s">
        <v>67</v>
      </c>
      <c r="E8" s="76" t="s">
        <v>66</v>
      </c>
      <c r="F8" s="76" t="s">
        <v>67</v>
      </c>
      <c r="G8" s="76" t="s">
        <v>66</v>
      </c>
      <c r="H8" s="76" t="s">
        <v>67</v>
      </c>
      <c r="I8" s="76" t="s">
        <v>66</v>
      </c>
      <c r="J8" s="76" t="s">
        <v>67</v>
      </c>
    </row>
    <row r="9" spans="1:10" s="7" customFormat="1" ht="16.5" customHeight="1">
      <c r="A9" s="225">
        <v>1</v>
      </c>
      <c r="B9" s="225" t="s">
        <v>65</v>
      </c>
      <c r="C9" s="82">
        <f>C10+C30</f>
        <v>609388.78</v>
      </c>
      <c r="D9" s="82">
        <f>SUM(D10,D11,D15,D18,D24,D25)</f>
        <v>593500</v>
      </c>
      <c r="E9" s="82">
        <f>E10+E30</f>
        <v>1163785.3199999998</v>
      </c>
      <c r="F9" s="82">
        <v>1162619.67</v>
      </c>
      <c r="G9" s="82">
        <f>G10+G30</f>
        <v>1050672.26</v>
      </c>
      <c r="H9" s="82">
        <f>H12</f>
        <v>1049085.8600000001</v>
      </c>
      <c r="I9" s="82">
        <f>I10+I26</f>
        <v>2822201.9699999997</v>
      </c>
      <c r="J9" s="82">
        <v>2811505.53</v>
      </c>
    </row>
    <row r="10" spans="1:10" s="7" customFormat="1" ht="16.5" customHeight="1">
      <c r="A10" s="84">
        <v>1.1000000000000001</v>
      </c>
      <c r="B10" s="84" t="s">
        <v>69</v>
      </c>
      <c r="C10" s="82">
        <f>SUM(C11,C12,C16,C19,C25,C26)</f>
        <v>601444.39</v>
      </c>
      <c r="D10" s="82">
        <f>SUM(D11,D12,D16,D19,D25,D26)</f>
        <v>593500</v>
      </c>
      <c r="E10" s="82">
        <v>1162619.67</v>
      </c>
      <c r="F10" s="82">
        <v>1162619.67</v>
      </c>
      <c r="G10" s="82">
        <f>G13</f>
        <v>1049085.8600000001</v>
      </c>
      <c r="H10" s="82">
        <f>H13</f>
        <v>1049085.8600000001</v>
      </c>
      <c r="I10" s="82">
        <v>2811505.53</v>
      </c>
      <c r="J10" s="82">
        <v>2811505.53</v>
      </c>
    </row>
    <row r="11" spans="1:10" s="9" customFormat="1" ht="16.5" customHeight="1">
      <c r="A11" s="85" t="s">
        <v>30</v>
      </c>
      <c r="B11" s="85" t="s">
        <v>68</v>
      </c>
      <c r="C11" s="8"/>
      <c r="D11" s="8"/>
      <c r="E11" s="8"/>
      <c r="F11" s="8"/>
      <c r="G11" s="8"/>
      <c r="H11" s="8"/>
      <c r="I11" s="82">
        <f t="shared" ref="I11:I35" si="0">C11+E11+G11</f>
        <v>0</v>
      </c>
      <c r="J11" s="82">
        <f>C11+F11+H11</f>
        <v>0</v>
      </c>
    </row>
    <row r="12" spans="1:10" s="10" customFormat="1" ht="16.5" customHeight="1">
      <c r="A12" s="85" t="s">
        <v>31</v>
      </c>
      <c r="B12" s="85" t="s">
        <v>296</v>
      </c>
      <c r="C12" s="104">
        <v>593500</v>
      </c>
      <c r="D12" s="104">
        <v>593500</v>
      </c>
      <c r="E12" s="8">
        <v>1162619.67</v>
      </c>
      <c r="F12" s="8">
        <f>E12</f>
        <v>1162619.67</v>
      </c>
      <c r="G12" s="8">
        <v>1049085.8600000001</v>
      </c>
      <c r="H12" s="8">
        <f>G12</f>
        <v>1049085.8600000001</v>
      </c>
      <c r="I12" s="82">
        <v>2811505.53</v>
      </c>
      <c r="J12" s="82">
        <v>2811505.53</v>
      </c>
    </row>
    <row r="13" spans="1:10" s="3" customFormat="1" ht="16.5" customHeight="1">
      <c r="A13" s="94" t="s">
        <v>70</v>
      </c>
      <c r="B13" s="94" t="s">
        <v>299</v>
      </c>
      <c r="C13" s="104">
        <v>593500</v>
      </c>
      <c r="D13" s="104">
        <v>593500</v>
      </c>
      <c r="E13" s="8">
        <v>1162619.67</v>
      </c>
      <c r="F13" s="8">
        <f>E13</f>
        <v>1162619.67</v>
      </c>
      <c r="G13" s="8">
        <v>1049085.8600000001</v>
      </c>
      <c r="H13" s="8">
        <f>G13</f>
        <v>1049085.8600000001</v>
      </c>
      <c r="I13" s="82">
        <v>2811505.53</v>
      </c>
      <c r="J13" s="82">
        <v>2811505.53</v>
      </c>
    </row>
    <row r="14" spans="1:10" s="3" customFormat="1" ht="16.5" customHeight="1">
      <c r="A14" s="94" t="s">
        <v>467</v>
      </c>
      <c r="B14" s="94" t="s">
        <v>466</v>
      </c>
      <c r="C14" s="8"/>
      <c r="D14" s="8"/>
      <c r="E14" s="8"/>
      <c r="F14" s="8"/>
      <c r="G14" s="8"/>
      <c r="H14" s="8"/>
      <c r="I14" s="82">
        <f t="shared" si="0"/>
        <v>0</v>
      </c>
      <c r="J14" s="82">
        <f t="shared" ref="J14:J35" si="1">C14+F14+H14</f>
        <v>0</v>
      </c>
    </row>
    <row r="15" spans="1:10" s="3" customFormat="1" ht="16.5" customHeight="1">
      <c r="A15" s="94" t="s">
        <v>468</v>
      </c>
      <c r="B15" s="94" t="s">
        <v>86</v>
      </c>
      <c r="C15" s="8"/>
      <c r="D15" s="8"/>
      <c r="E15" s="8"/>
      <c r="F15" s="8"/>
      <c r="G15" s="8"/>
      <c r="H15" s="8"/>
      <c r="I15" s="82">
        <f t="shared" si="0"/>
        <v>0</v>
      </c>
      <c r="J15" s="82">
        <f t="shared" si="1"/>
        <v>0</v>
      </c>
    </row>
    <row r="16" spans="1:10" s="3" customFormat="1" ht="16.5" customHeight="1">
      <c r="A16" s="85" t="s">
        <v>71</v>
      </c>
      <c r="B16" s="85" t="s">
        <v>72</v>
      </c>
      <c r="C16" s="104">
        <f t="shared" ref="C16:H16" si="2">SUM(C17:C18)</f>
        <v>0</v>
      </c>
      <c r="D16" s="104">
        <f t="shared" si="2"/>
        <v>0</v>
      </c>
      <c r="E16" s="104">
        <f t="shared" si="2"/>
        <v>0</v>
      </c>
      <c r="F16" s="104">
        <f t="shared" si="2"/>
        <v>0</v>
      </c>
      <c r="G16" s="104">
        <f t="shared" si="2"/>
        <v>0</v>
      </c>
      <c r="H16" s="104">
        <f t="shared" si="2"/>
        <v>0</v>
      </c>
      <c r="I16" s="82">
        <f t="shared" si="0"/>
        <v>0</v>
      </c>
      <c r="J16" s="82">
        <f t="shared" si="1"/>
        <v>0</v>
      </c>
    </row>
    <row r="17" spans="1:10" s="3" customFormat="1" ht="16.5" customHeight="1">
      <c r="A17" s="94" t="s">
        <v>73</v>
      </c>
      <c r="B17" s="94" t="s">
        <v>75</v>
      </c>
      <c r="C17" s="8"/>
      <c r="D17" s="8"/>
      <c r="E17" s="8"/>
      <c r="F17" s="8"/>
      <c r="G17" s="8"/>
      <c r="H17" s="8"/>
      <c r="I17" s="82">
        <f t="shared" si="0"/>
        <v>0</v>
      </c>
      <c r="J17" s="82">
        <f t="shared" si="1"/>
        <v>0</v>
      </c>
    </row>
    <row r="18" spans="1:10" s="3" customFormat="1" ht="30">
      <c r="A18" s="94" t="s">
        <v>74</v>
      </c>
      <c r="B18" s="94" t="s">
        <v>98</v>
      </c>
      <c r="C18" s="8"/>
      <c r="D18" s="8"/>
      <c r="E18" s="8"/>
      <c r="F18" s="8"/>
      <c r="G18" s="8"/>
      <c r="H18" s="8"/>
      <c r="I18" s="82">
        <f t="shared" si="0"/>
        <v>0</v>
      </c>
      <c r="J18" s="82">
        <f t="shared" si="1"/>
        <v>0</v>
      </c>
    </row>
    <row r="19" spans="1:10" s="3" customFormat="1" ht="16.5" customHeight="1">
      <c r="A19" s="85" t="s">
        <v>76</v>
      </c>
      <c r="B19" s="85" t="s">
        <v>391</v>
      </c>
      <c r="C19" s="104">
        <f t="shared" ref="C19:H19" si="3">SUM(C20:C23)</f>
        <v>0</v>
      </c>
      <c r="D19" s="104">
        <f t="shared" si="3"/>
        <v>0</v>
      </c>
      <c r="E19" s="104">
        <f t="shared" si="3"/>
        <v>0</v>
      </c>
      <c r="F19" s="104">
        <f t="shared" si="3"/>
        <v>0</v>
      </c>
      <c r="G19" s="104">
        <f t="shared" si="3"/>
        <v>0</v>
      </c>
      <c r="H19" s="104">
        <f t="shared" si="3"/>
        <v>0</v>
      </c>
      <c r="I19" s="82">
        <f t="shared" si="0"/>
        <v>0</v>
      </c>
      <c r="J19" s="82">
        <f t="shared" si="1"/>
        <v>0</v>
      </c>
    </row>
    <row r="20" spans="1:10" s="3" customFormat="1" ht="16.5" customHeight="1">
      <c r="A20" s="94" t="s">
        <v>77</v>
      </c>
      <c r="B20" s="94" t="s">
        <v>78</v>
      </c>
      <c r="C20" s="8"/>
      <c r="D20" s="8"/>
      <c r="E20" s="8"/>
      <c r="F20" s="8"/>
      <c r="G20" s="8"/>
      <c r="H20" s="8"/>
      <c r="I20" s="82">
        <f t="shared" si="0"/>
        <v>0</v>
      </c>
      <c r="J20" s="82">
        <f t="shared" si="1"/>
        <v>0</v>
      </c>
    </row>
    <row r="21" spans="1:10" s="3" customFormat="1" ht="30">
      <c r="A21" s="94" t="s">
        <v>81</v>
      </c>
      <c r="B21" s="94" t="s">
        <v>79</v>
      </c>
      <c r="C21" s="8"/>
      <c r="D21" s="8"/>
      <c r="E21" s="8"/>
      <c r="F21" s="8"/>
      <c r="G21" s="8"/>
      <c r="H21" s="8"/>
      <c r="I21" s="82">
        <f t="shared" si="0"/>
        <v>0</v>
      </c>
      <c r="J21" s="82">
        <f t="shared" si="1"/>
        <v>0</v>
      </c>
    </row>
    <row r="22" spans="1:10" s="3" customFormat="1" ht="16.5" customHeight="1">
      <c r="A22" s="94" t="s">
        <v>82</v>
      </c>
      <c r="B22" s="94" t="s">
        <v>80</v>
      </c>
      <c r="C22" s="8"/>
      <c r="D22" s="8"/>
      <c r="E22" s="8"/>
      <c r="F22" s="8"/>
      <c r="G22" s="8"/>
      <c r="H22" s="8"/>
      <c r="I22" s="82">
        <f t="shared" si="0"/>
        <v>0</v>
      </c>
      <c r="J22" s="82">
        <f t="shared" si="1"/>
        <v>0</v>
      </c>
    </row>
    <row r="23" spans="1:10" s="3" customFormat="1" ht="16.5" customHeight="1">
      <c r="A23" s="94" t="s">
        <v>83</v>
      </c>
      <c r="B23" s="94" t="s">
        <v>412</v>
      </c>
      <c r="C23" s="8"/>
      <c r="D23" s="8"/>
      <c r="E23" s="8"/>
      <c r="F23" s="8"/>
      <c r="G23" s="8"/>
      <c r="H23" s="8"/>
      <c r="I23" s="82">
        <f t="shared" si="0"/>
        <v>0</v>
      </c>
      <c r="J23" s="82">
        <f t="shared" si="1"/>
        <v>0</v>
      </c>
    </row>
    <row r="24" spans="1:10" s="3" customFormat="1" ht="16.5" customHeight="1">
      <c r="A24" s="85" t="s">
        <v>84</v>
      </c>
      <c r="B24" s="85" t="s">
        <v>413</v>
      </c>
      <c r="C24" s="258"/>
      <c r="D24" s="8"/>
      <c r="E24" s="258"/>
      <c r="F24" s="8"/>
      <c r="G24" s="258"/>
      <c r="H24" s="8"/>
      <c r="I24" s="82">
        <f t="shared" si="0"/>
        <v>0</v>
      </c>
      <c r="J24" s="82">
        <f t="shared" si="1"/>
        <v>0</v>
      </c>
    </row>
    <row r="25" spans="1:10" s="3" customFormat="1">
      <c r="A25" s="85" t="s">
        <v>239</v>
      </c>
      <c r="B25" s="85" t="s">
        <v>419</v>
      </c>
      <c r="C25" s="8"/>
      <c r="D25" s="8"/>
      <c r="E25" s="8"/>
      <c r="F25" s="8"/>
      <c r="G25" s="8"/>
      <c r="H25" s="8"/>
      <c r="I25" s="82">
        <f t="shared" si="0"/>
        <v>0</v>
      </c>
      <c r="J25" s="82">
        <f t="shared" si="1"/>
        <v>0</v>
      </c>
    </row>
    <row r="26" spans="1:10" ht="16.5" customHeight="1">
      <c r="A26" s="84">
        <v>1.2</v>
      </c>
      <c r="B26" s="84" t="s">
        <v>85</v>
      </c>
      <c r="C26" s="8">
        <v>7944.39</v>
      </c>
      <c r="D26" s="8"/>
      <c r="E26" s="8">
        <v>1165.6500000000001</v>
      </c>
      <c r="F26" s="8"/>
      <c r="G26" s="8">
        <v>1586.4</v>
      </c>
      <c r="H26" s="8"/>
      <c r="I26" s="82">
        <f>C26+E26+G26</f>
        <v>10696.44</v>
      </c>
      <c r="J26" s="82"/>
    </row>
    <row r="27" spans="1:10" ht="16.5" customHeight="1">
      <c r="A27" s="85" t="s">
        <v>32</v>
      </c>
      <c r="B27" s="85" t="s">
        <v>299</v>
      </c>
      <c r="C27" s="104"/>
      <c r="D27" s="104">
        <f>SUM(D28:D30)</f>
        <v>0</v>
      </c>
      <c r="E27" s="104"/>
      <c r="F27" s="104">
        <f>SUM(F28:F30)</f>
        <v>0</v>
      </c>
      <c r="G27" s="104"/>
      <c r="H27" s="104">
        <f>SUM(H28:H30)</f>
        <v>0</v>
      </c>
      <c r="I27" s="82">
        <f t="shared" si="0"/>
        <v>0</v>
      </c>
      <c r="J27" s="82">
        <f t="shared" si="1"/>
        <v>0</v>
      </c>
    </row>
    <row r="28" spans="1:10">
      <c r="A28" s="233" t="s">
        <v>87</v>
      </c>
      <c r="B28" s="233" t="s">
        <v>297</v>
      </c>
      <c r="C28" s="8"/>
      <c r="D28" s="8"/>
      <c r="E28" s="8"/>
      <c r="F28" s="8"/>
      <c r="G28" s="8"/>
      <c r="H28" s="8"/>
      <c r="I28" s="82">
        <f t="shared" si="0"/>
        <v>0</v>
      </c>
      <c r="J28" s="82">
        <f t="shared" si="1"/>
        <v>0</v>
      </c>
    </row>
    <row r="29" spans="1:10">
      <c r="A29" s="233" t="s">
        <v>88</v>
      </c>
      <c r="B29" s="233" t="s">
        <v>300</v>
      </c>
      <c r="C29" s="8"/>
      <c r="D29" s="8"/>
      <c r="E29" s="8"/>
      <c r="F29" s="8"/>
      <c r="G29" s="8"/>
      <c r="H29" s="8"/>
      <c r="I29" s="82">
        <f t="shared" si="0"/>
        <v>0</v>
      </c>
      <c r="J29" s="82">
        <f t="shared" si="1"/>
        <v>0</v>
      </c>
    </row>
    <row r="30" spans="1:10">
      <c r="A30" s="233" t="s">
        <v>421</v>
      </c>
      <c r="B30" s="233" t="s">
        <v>298</v>
      </c>
      <c r="C30" s="8">
        <v>7944.39</v>
      </c>
      <c r="D30" s="8"/>
      <c r="E30" s="8">
        <v>1165.6500000000001</v>
      </c>
      <c r="F30" s="8"/>
      <c r="G30" s="8">
        <v>1586.4</v>
      </c>
      <c r="H30" s="8"/>
      <c r="I30" s="82">
        <f>C30+E30+G30</f>
        <v>10696.44</v>
      </c>
      <c r="J30" s="82"/>
    </row>
    <row r="31" spans="1:10">
      <c r="A31" s="85" t="s">
        <v>33</v>
      </c>
      <c r="B31" s="85" t="s">
        <v>466</v>
      </c>
      <c r="C31" s="104">
        <f t="shared" ref="C31:H31" si="4">SUM(C32:C34)</f>
        <v>0</v>
      </c>
      <c r="D31" s="104">
        <f t="shared" si="4"/>
        <v>0</v>
      </c>
      <c r="E31" s="104">
        <f t="shared" si="4"/>
        <v>0</v>
      </c>
      <c r="F31" s="104">
        <f t="shared" si="4"/>
        <v>0</v>
      </c>
      <c r="G31" s="104">
        <f t="shared" si="4"/>
        <v>0</v>
      </c>
      <c r="H31" s="104">
        <f t="shared" si="4"/>
        <v>0</v>
      </c>
      <c r="I31" s="82">
        <f t="shared" si="0"/>
        <v>0</v>
      </c>
      <c r="J31" s="82">
        <f t="shared" si="1"/>
        <v>0</v>
      </c>
    </row>
    <row r="32" spans="1:10">
      <c r="A32" s="233" t="s">
        <v>12</v>
      </c>
      <c r="B32" s="233" t="s">
        <v>469</v>
      </c>
      <c r="C32" s="8"/>
      <c r="D32" s="8"/>
      <c r="E32" s="8"/>
      <c r="F32" s="8"/>
      <c r="G32" s="8"/>
      <c r="H32" s="8"/>
      <c r="I32" s="82">
        <f t="shared" si="0"/>
        <v>0</v>
      </c>
      <c r="J32" s="82">
        <f t="shared" si="1"/>
        <v>0</v>
      </c>
    </row>
    <row r="33" spans="1:10">
      <c r="A33" s="233" t="s">
        <v>13</v>
      </c>
      <c r="B33" s="233" t="s">
        <v>470</v>
      </c>
      <c r="C33" s="8"/>
      <c r="D33" s="8"/>
      <c r="E33" s="8"/>
      <c r="F33" s="8"/>
      <c r="G33" s="8"/>
      <c r="H33" s="8"/>
      <c r="I33" s="82">
        <f t="shared" si="0"/>
        <v>0</v>
      </c>
      <c r="J33" s="82">
        <f t="shared" si="1"/>
        <v>0</v>
      </c>
    </row>
    <row r="34" spans="1:10">
      <c r="A34" s="233" t="s">
        <v>269</v>
      </c>
      <c r="B34" s="233" t="s">
        <v>471</v>
      </c>
      <c r="C34" s="8"/>
      <c r="D34" s="8"/>
      <c r="E34" s="8"/>
      <c r="F34" s="8"/>
      <c r="G34" s="8"/>
      <c r="H34" s="8"/>
      <c r="I34" s="82">
        <f t="shared" si="0"/>
        <v>0</v>
      </c>
      <c r="J34" s="82">
        <f t="shared" si="1"/>
        <v>0</v>
      </c>
    </row>
    <row r="35" spans="1:10">
      <c r="A35" s="85" t="s">
        <v>34</v>
      </c>
      <c r="B35" s="246" t="s">
        <v>418</v>
      </c>
      <c r="C35" s="8"/>
      <c r="D35" s="8"/>
      <c r="E35" s="8"/>
      <c r="F35" s="8"/>
      <c r="G35" s="8"/>
      <c r="H35" s="8"/>
      <c r="I35" s="82">
        <f t="shared" si="0"/>
        <v>0</v>
      </c>
      <c r="J35" s="82">
        <f t="shared" si="1"/>
        <v>0</v>
      </c>
    </row>
    <row r="36" spans="1:10">
      <c r="D36" s="27"/>
      <c r="F36" s="27"/>
      <c r="H36" s="27"/>
      <c r="J36" s="27"/>
    </row>
    <row r="37" spans="1:10">
      <c r="A37" s="1"/>
      <c r="D37" s="27"/>
      <c r="F37" s="27"/>
      <c r="H37" s="27"/>
      <c r="J37" s="27"/>
    </row>
    <row r="38" spans="1:10">
      <c r="D38" s="27"/>
      <c r="F38" s="27"/>
      <c r="H38" s="27"/>
      <c r="J38" s="27"/>
    </row>
    <row r="39" spans="1:10">
      <c r="D39" s="27"/>
      <c r="F39" s="27"/>
      <c r="H39" s="27"/>
      <c r="J39" s="27"/>
    </row>
    <row r="40" spans="1:10">
      <c r="A40" s="66" t="s">
        <v>96</v>
      </c>
      <c r="D40" s="27"/>
      <c r="F40" s="27"/>
      <c r="H40" s="27"/>
      <c r="J40" s="27"/>
    </row>
    <row r="41" spans="1:10">
      <c r="D41" s="27"/>
      <c r="F41" s="27"/>
      <c r="H41" s="27"/>
      <c r="J41" s="27"/>
    </row>
    <row r="42" spans="1:10">
      <c r="D42" s="107"/>
      <c r="F42" s="107"/>
      <c r="H42" s="107"/>
      <c r="J42" s="107"/>
    </row>
    <row r="43" spans="1:10">
      <c r="A43"/>
      <c r="B43" s="66" t="s">
        <v>259</v>
      </c>
      <c r="D43" s="107"/>
      <c r="F43" s="107"/>
      <c r="H43" s="107"/>
      <c r="J43" s="107"/>
    </row>
    <row r="44" spans="1:10">
      <c r="A44"/>
      <c r="B44" s="2" t="s">
        <v>258</v>
      </c>
      <c r="D44" s="107"/>
      <c r="F44" s="107"/>
      <c r="H44" s="107"/>
      <c r="J44" s="107"/>
    </row>
    <row r="45" spans="1:10" customFormat="1" ht="12.75">
      <c r="B45" s="63" t="s">
        <v>127</v>
      </c>
      <c r="D45" s="106"/>
      <c r="F45" s="106"/>
      <c r="H45" s="106"/>
      <c r="J45" s="106"/>
    </row>
    <row r="46" spans="1:10">
      <c r="D46" s="27"/>
      <c r="F46" s="27"/>
      <c r="H46" s="27"/>
      <c r="J46" s="27"/>
    </row>
  </sheetData>
  <mergeCells count="4">
    <mergeCell ref="C1:D1"/>
    <mergeCell ref="E1:F1"/>
    <mergeCell ref="G1:H1"/>
    <mergeCell ref="I1:J1"/>
  </mergeCells>
  <printOptions gridLines="1"/>
  <pageMargins left="0.19685039370078741" right="0.19685039370078741" top="0.19685039370078741" bottom="0.19685039370078741" header="0.15748031496062992" footer="0.15748031496062992"/>
  <pageSetup paperSize="9" scale="71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2" sqref="I2"/>
    </sheetView>
  </sheetViews>
  <sheetFormatPr defaultColWidth="9.140625" defaultRowHeight="12.75"/>
  <cols>
    <col min="1" max="1" width="11.7109375" style="175" customWidth="1"/>
    <col min="2" max="2" width="21.5703125" style="175" customWidth="1"/>
    <col min="3" max="3" width="19.140625" style="175" customWidth="1"/>
    <col min="4" max="4" width="23.7109375" style="175" customWidth="1"/>
    <col min="5" max="6" width="16.5703125" style="175" bestFit="1" customWidth="1"/>
    <col min="7" max="7" width="17" style="175" customWidth="1"/>
    <col min="8" max="8" width="19" style="175" customWidth="1"/>
    <col min="9" max="9" width="24.42578125" style="175" customWidth="1"/>
    <col min="10" max="16384" width="9.140625" style="175"/>
  </cols>
  <sheetData>
    <row r="1" spans="1:13" customFormat="1" ht="15">
      <c r="A1" s="131" t="s">
        <v>424</v>
      </c>
      <c r="B1" s="132"/>
      <c r="C1" s="132"/>
      <c r="D1" s="132"/>
      <c r="E1" s="132"/>
      <c r="F1" s="132"/>
      <c r="G1" s="132"/>
      <c r="H1" s="138"/>
      <c r="I1" s="75" t="s">
        <v>97</v>
      </c>
    </row>
    <row r="2" spans="1:13" customFormat="1" ht="15">
      <c r="A2" s="102" t="s">
        <v>128</v>
      </c>
      <c r="B2" s="132"/>
      <c r="C2" s="132"/>
      <c r="D2" s="132"/>
      <c r="E2" s="132"/>
      <c r="F2" s="132"/>
      <c r="G2" s="132"/>
      <c r="H2" s="327">
        <v>42529</v>
      </c>
      <c r="I2" s="358">
        <v>42666</v>
      </c>
    </row>
    <row r="3" spans="1:13" customFormat="1" ht="15">
      <c r="A3" s="132"/>
      <c r="B3" s="132"/>
      <c r="C3" s="132"/>
      <c r="D3" s="132"/>
      <c r="E3" s="132"/>
      <c r="F3" s="132"/>
      <c r="G3" s="132"/>
      <c r="H3" s="135"/>
      <c r="I3" s="135"/>
      <c r="M3" s="175"/>
    </row>
    <row r="4" spans="1:13" customFormat="1" ht="15">
      <c r="A4" s="73" t="str">
        <f>'ფორმა N2'!A4</f>
        <v>ანგარიშვალდებული პირის დასახელება:</v>
      </c>
      <c r="B4" s="73"/>
      <c r="C4" s="73"/>
      <c r="D4" s="132"/>
      <c r="E4" s="132"/>
      <c r="F4" s="132"/>
      <c r="G4" s="132"/>
      <c r="H4" s="132"/>
      <c r="I4" s="141"/>
    </row>
    <row r="5" spans="1:13" ht="15">
      <c r="A5" s="208" t="str">
        <f>'ფორმა N1'!D4</f>
        <v>მოქალაქეთა პოლიტიკური გაერთანება სახელმწიფო ხალხისთვის</v>
      </c>
      <c r="B5" s="77"/>
      <c r="C5" s="77"/>
      <c r="D5" s="210"/>
      <c r="E5" s="210"/>
      <c r="F5" s="210"/>
      <c r="G5" s="210"/>
      <c r="H5" s="210"/>
      <c r="I5" s="209"/>
    </row>
    <row r="6" spans="1:13" customFormat="1" ht="13.5">
      <c r="A6" s="136"/>
      <c r="B6" s="137"/>
      <c r="C6" s="137"/>
      <c r="D6" s="132"/>
      <c r="E6" s="132"/>
      <c r="F6" s="132"/>
      <c r="G6" s="132"/>
      <c r="H6" s="132"/>
      <c r="I6" s="132"/>
    </row>
    <row r="7" spans="1:13" customFormat="1" ht="60">
      <c r="A7" s="144" t="s">
        <v>64</v>
      </c>
      <c r="B7" s="130" t="s">
        <v>364</v>
      </c>
      <c r="C7" s="130" t="s">
        <v>365</v>
      </c>
      <c r="D7" s="130" t="s">
        <v>370</v>
      </c>
      <c r="E7" s="130" t="s">
        <v>372</v>
      </c>
      <c r="F7" s="130" t="s">
        <v>366</v>
      </c>
      <c r="G7" s="130" t="s">
        <v>367</v>
      </c>
      <c r="H7" s="130" t="s">
        <v>378</v>
      </c>
      <c r="I7" s="130" t="s">
        <v>368</v>
      </c>
    </row>
    <row r="8" spans="1:13" customFormat="1" ht="15">
      <c r="A8" s="128">
        <v>1</v>
      </c>
      <c r="B8" s="128">
        <v>2</v>
      </c>
      <c r="C8" s="130">
        <v>3</v>
      </c>
      <c r="D8" s="128">
        <v>6</v>
      </c>
      <c r="E8" s="130">
        <v>7</v>
      </c>
      <c r="F8" s="128">
        <v>8</v>
      </c>
      <c r="G8" s="128">
        <v>9</v>
      </c>
      <c r="H8" s="128">
        <v>10</v>
      </c>
      <c r="I8" s="130">
        <v>11</v>
      </c>
    </row>
    <row r="9" spans="1:13" customFormat="1" ht="45">
      <c r="A9" s="65">
        <v>1</v>
      </c>
      <c r="B9" s="26" t="s">
        <v>758</v>
      </c>
      <c r="C9" s="26" t="s">
        <v>759</v>
      </c>
      <c r="D9" s="26">
        <v>15000</v>
      </c>
      <c r="E9" s="26"/>
      <c r="F9" s="207"/>
      <c r="G9" s="207"/>
      <c r="H9" s="207">
        <v>405123174</v>
      </c>
      <c r="I9" s="26" t="s">
        <v>760</v>
      </c>
    </row>
    <row r="10" spans="1:13" customFormat="1" ht="32.450000000000003" customHeight="1">
      <c r="A10" s="65">
        <v>2</v>
      </c>
      <c r="B10" s="26" t="s">
        <v>767</v>
      </c>
      <c r="C10" s="26" t="s">
        <v>768</v>
      </c>
      <c r="D10" s="26">
        <v>1000</v>
      </c>
      <c r="E10" s="380"/>
      <c r="F10" s="26"/>
      <c r="G10" s="26"/>
      <c r="H10" s="388" t="s">
        <v>769</v>
      </c>
      <c r="I10" s="26" t="s">
        <v>770</v>
      </c>
    </row>
    <row r="11" spans="1:13" customFormat="1" ht="15">
      <c r="A11" s="65">
        <v>3</v>
      </c>
      <c r="B11" s="26" t="s">
        <v>761</v>
      </c>
      <c r="C11" s="26" t="s">
        <v>762</v>
      </c>
      <c r="D11" s="26">
        <v>15</v>
      </c>
      <c r="E11" s="26"/>
      <c r="F11" s="207"/>
      <c r="G11" s="207"/>
      <c r="H11" s="401">
        <v>205288099</v>
      </c>
      <c r="I11" s="26" t="s">
        <v>763</v>
      </c>
    </row>
    <row r="12" spans="1:13" customFormat="1" ht="15">
      <c r="A12" s="65">
        <v>4</v>
      </c>
      <c r="B12" s="26"/>
      <c r="C12" s="26"/>
      <c r="D12" s="26"/>
      <c r="E12" s="26"/>
      <c r="F12" s="26"/>
      <c r="G12" s="26"/>
      <c r="H12" s="26"/>
      <c r="I12" s="26"/>
    </row>
    <row r="13" spans="1:13" customFormat="1" ht="15">
      <c r="A13" s="65">
        <v>5</v>
      </c>
      <c r="B13" s="26"/>
      <c r="C13" s="26"/>
      <c r="D13" s="26"/>
      <c r="E13" s="26"/>
      <c r="F13" s="26"/>
      <c r="G13" s="26"/>
      <c r="H13" s="26"/>
      <c r="I13" s="26"/>
    </row>
    <row r="14" spans="1:13" customFormat="1" ht="15">
      <c r="A14" s="65">
        <v>6</v>
      </c>
      <c r="B14" s="26"/>
      <c r="C14" s="26"/>
      <c r="D14" s="26"/>
      <c r="E14" s="26"/>
      <c r="F14" s="207"/>
      <c r="G14" s="207"/>
      <c r="H14" s="207"/>
      <c r="I14" s="26"/>
    </row>
    <row r="15" spans="1:13" customFormat="1" ht="15">
      <c r="A15" s="65">
        <v>7</v>
      </c>
      <c r="B15" s="26"/>
      <c r="C15" s="26"/>
      <c r="D15" s="26"/>
      <c r="E15" s="26"/>
      <c r="F15" s="207"/>
      <c r="G15" s="207"/>
      <c r="H15" s="207"/>
      <c r="I15" s="26"/>
    </row>
    <row r="16" spans="1:13" customFormat="1" ht="15">
      <c r="A16" s="65">
        <v>8</v>
      </c>
      <c r="B16" s="26"/>
      <c r="C16" s="26"/>
      <c r="D16" s="26"/>
      <c r="E16" s="26"/>
      <c r="F16" s="207"/>
      <c r="G16" s="207"/>
      <c r="H16" s="207"/>
      <c r="I16" s="26"/>
    </row>
    <row r="17" spans="1:9" customFormat="1" ht="15">
      <c r="A17" s="65">
        <v>9</v>
      </c>
      <c r="B17" s="26"/>
      <c r="C17" s="26"/>
      <c r="D17" s="26"/>
      <c r="E17" s="26"/>
      <c r="F17" s="207"/>
      <c r="G17" s="207"/>
      <c r="H17" s="207"/>
      <c r="I17" s="26"/>
    </row>
    <row r="18" spans="1:9" customFormat="1" ht="15">
      <c r="A18" s="65">
        <v>10</v>
      </c>
      <c r="B18" s="26"/>
      <c r="C18" s="26"/>
      <c r="D18" s="26"/>
      <c r="E18" s="26"/>
      <c r="F18" s="207"/>
      <c r="G18" s="207"/>
      <c r="H18" s="207"/>
      <c r="I18" s="26"/>
    </row>
    <row r="19" spans="1:9" customFormat="1" ht="15">
      <c r="A19" s="65">
        <v>11</v>
      </c>
      <c r="B19" s="26"/>
      <c r="C19" s="26"/>
      <c r="D19" s="26"/>
      <c r="E19" s="26"/>
      <c r="F19" s="207"/>
      <c r="G19" s="207"/>
      <c r="H19" s="207"/>
      <c r="I19" s="26"/>
    </row>
    <row r="20" spans="1:9" customFormat="1" ht="15">
      <c r="A20" s="65">
        <v>12</v>
      </c>
      <c r="B20" s="26"/>
      <c r="C20" s="26"/>
      <c r="D20" s="26"/>
      <c r="E20" s="26"/>
      <c r="F20" s="207"/>
      <c r="G20" s="207"/>
      <c r="H20" s="207"/>
      <c r="I20" s="26"/>
    </row>
    <row r="21" spans="1:9" customFormat="1" ht="15">
      <c r="A21" s="65">
        <v>13</v>
      </c>
      <c r="B21" s="26"/>
      <c r="C21" s="26"/>
      <c r="D21" s="26"/>
      <c r="E21" s="26"/>
      <c r="F21" s="207"/>
      <c r="G21" s="207"/>
      <c r="H21" s="207"/>
      <c r="I21" s="26"/>
    </row>
    <row r="22" spans="1:9" customFormat="1" ht="15">
      <c r="A22" s="65">
        <v>14</v>
      </c>
      <c r="B22" s="26"/>
      <c r="C22" s="26"/>
      <c r="D22" s="26"/>
      <c r="E22" s="26"/>
      <c r="F22" s="207"/>
      <c r="G22" s="207"/>
      <c r="H22" s="207"/>
      <c r="I22" s="26"/>
    </row>
    <row r="23" spans="1:9" customFormat="1" ht="15">
      <c r="A23" s="65">
        <v>15</v>
      </c>
      <c r="B23" s="26"/>
      <c r="C23" s="26"/>
      <c r="D23" s="26"/>
      <c r="E23" s="26"/>
      <c r="F23" s="207"/>
      <c r="G23" s="207"/>
      <c r="H23" s="207"/>
      <c r="I23" s="26"/>
    </row>
    <row r="24" spans="1:9" customFormat="1" ht="15">
      <c r="A24" s="65">
        <v>16</v>
      </c>
      <c r="B24" s="26"/>
      <c r="C24" s="26"/>
      <c r="D24" s="26"/>
      <c r="E24" s="26"/>
      <c r="F24" s="207"/>
      <c r="G24" s="207"/>
      <c r="H24" s="207"/>
      <c r="I24" s="26"/>
    </row>
    <row r="25" spans="1:9" customFormat="1" ht="15">
      <c r="A25" s="65">
        <v>17</v>
      </c>
      <c r="B25" s="26"/>
      <c r="C25" s="26"/>
      <c r="D25" s="26"/>
      <c r="E25" s="26"/>
      <c r="F25" s="207"/>
      <c r="G25" s="207"/>
      <c r="H25" s="207"/>
      <c r="I25" s="26"/>
    </row>
    <row r="26" spans="1:9" customFormat="1" ht="15">
      <c r="A26" s="65">
        <v>18</v>
      </c>
      <c r="B26" s="26"/>
      <c r="C26" s="26"/>
      <c r="D26" s="26"/>
      <c r="E26" s="26"/>
      <c r="F26" s="207"/>
      <c r="G26" s="207"/>
      <c r="H26" s="207"/>
      <c r="I26" s="26"/>
    </row>
    <row r="27" spans="1:9" customFormat="1" ht="15">
      <c r="A27" s="65" t="s">
        <v>266</v>
      </c>
      <c r="B27" s="26"/>
      <c r="C27" s="26"/>
      <c r="D27" s="26"/>
      <c r="E27" s="26"/>
      <c r="F27" s="207"/>
      <c r="G27" s="207"/>
      <c r="H27" s="207"/>
      <c r="I27" s="26"/>
    </row>
    <row r="28" spans="1:9">
      <c r="A28" s="211"/>
      <c r="B28" s="211"/>
      <c r="C28" s="211"/>
      <c r="D28" s="211"/>
      <c r="E28" s="211"/>
      <c r="F28" s="211"/>
      <c r="G28" s="211"/>
      <c r="H28" s="211"/>
      <c r="I28" s="211"/>
    </row>
    <row r="29" spans="1:9">
      <c r="A29" s="211"/>
      <c r="B29" s="211"/>
      <c r="C29" s="211"/>
      <c r="D29" s="211"/>
      <c r="E29" s="211"/>
      <c r="F29" s="211"/>
      <c r="G29" s="211"/>
      <c r="H29" s="211"/>
      <c r="I29" s="211"/>
    </row>
    <row r="30" spans="1:9">
      <c r="A30" s="212"/>
      <c r="B30" s="211"/>
      <c r="C30" s="211"/>
      <c r="D30" s="211"/>
      <c r="E30" s="211"/>
      <c r="F30" s="211"/>
      <c r="G30" s="211"/>
      <c r="H30" s="211"/>
      <c r="I30" s="211"/>
    </row>
    <row r="31" spans="1:9" ht="15">
      <c r="A31" s="174"/>
      <c r="B31" s="176" t="s">
        <v>96</v>
      </c>
      <c r="C31" s="174"/>
      <c r="D31" s="174"/>
      <c r="E31" s="177"/>
      <c r="F31" s="174"/>
      <c r="G31" s="174"/>
      <c r="H31" s="174"/>
      <c r="I31" s="174"/>
    </row>
    <row r="32" spans="1:9" ht="15">
      <c r="A32" s="174"/>
      <c r="B32" s="174"/>
      <c r="C32" s="178"/>
      <c r="D32" s="174"/>
      <c r="F32" s="178"/>
      <c r="G32" s="216"/>
    </row>
    <row r="33" spans="2:6" ht="15">
      <c r="B33" s="174"/>
      <c r="C33" s="180" t="s">
        <v>256</v>
      </c>
      <c r="D33" s="174"/>
      <c r="F33" s="181" t="s">
        <v>261</v>
      </c>
    </row>
    <row r="34" spans="2:6" ht="15">
      <c r="B34" s="174"/>
      <c r="C34" s="182" t="s">
        <v>127</v>
      </c>
      <c r="D34" s="174"/>
      <c r="F34" s="174" t="s">
        <v>257</v>
      </c>
    </row>
    <row r="35" spans="2:6" ht="15">
      <c r="B35" s="174"/>
      <c r="C35" s="182"/>
    </row>
  </sheetData>
  <pageMargins left="0.7" right="0.7" top="0.75" bottom="0.75" header="0.3" footer="0.3"/>
  <pageSetup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7"/>
  <sheetViews>
    <sheetView zoomScale="85" zoomScaleNormal="85" zoomScaleSheetLayoutView="80" workbookViewId="0">
      <selection activeCell="K1" sqref="K1:AB1048576"/>
    </sheetView>
  </sheetViews>
  <sheetFormatPr defaultColWidth="9.140625" defaultRowHeight="15"/>
  <cols>
    <col min="1" max="1" width="7.140625" style="174" customWidth="1"/>
    <col min="2" max="2" width="15.7109375" style="174" customWidth="1"/>
    <col min="3" max="3" width="33" style="174" customWidth="1"/>
    <col min="4" max="4" width="25.5703125" style="174" customWidth="1"/>
    <col min="5" max="5" width="43.7109375" style="174" customWidth="1"/>
    <col min="6" max="6" width="20" style="174" customWidth="1"/>
    <col min="7" max="7" width="29.28515625" style="174" customWidth="1"/>
    <col min="8" max="8" width="20.5703125" style="174" customWidth="1"/>
    <col min="9" max="9" width="30.85546875" style="174" customWidth="1"/>
    <col min="10" max="10" width="0.5703125" style="174" hidden="1" customWidth="1"/>
    <col min="11" max="28" width="0" style="174" hidden="1" customWidth="1"/>
    <col min="29" max="16384" width="9.140625" style="174"/>
  </cols>
  <sheetData>
    <row r="1" spans="1:12">
      <c r="A1" s="71" t="s">
        <v>379</v>
      </c>
      <c r="B1" s="73"/>
      <c r="C1" s="73"/>
      <c r="D1" s="73"/>
      <c r="E1" s="73"/>
      <c r="F1" s="73"/>
      <c r="G1" s="73"/>
      <c r="H1" s="73"/>
      <c r="I1" s="578" t="s">
        <v>186</v>
      </c>
      <c r="J1" s="155"/>
    </row>
    <row r="2" spans="1:12">
      <c r="A2" s="73" t="s">
        <v>128</v>
      </c>
      <c r="B2" s="73"/>
      <c r="C2" s="73"/>
      <c r="D2" s="73"/>
      <c r="E2" s="73"/>
      <c r="F2" s="73"/>
      <c r="G2" s="73"/>
      <c r="H2" s="73"/>
      <c r="I2" s="892" t="s">
        <v>2833</v>
      </c>
      <c r="J2" s="893"/>
    </row>
    <row r="3" spans="1:12">
      <c r="A3" s="73"/>
      <c r="B3" s="73"/>
      <c r="C3" s="73"/>
      <c r="D3" s="73"/>
      <c r="E3" s="73"/>
      <c r="F3" s="73"/>
      <c r="G3" s="73"/>
      <c r="H3" s="73"/>
      <c r="I3" s="99"/>
      <c r="J3" s="155"/>
    </row>
    <row r="4" spans="1:12">
      <c r="A4" s="74" t="str">
        <f>'[5]ფორმა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3"/>
      <c r="H4" s="73"/>
      <c r="I4" s="73"/>
      <c r="J4" s="101"/>
    </row>
    <row r="5" spans="1:12">
      <c r="A5" s="208"/>
      <c r="B5" s="208"/>
      <c r="C5" s="208"/>
      <c r="D5" s="208"/>
      <c r="E5" s="208"/>
      <c r="F5" s="208"/>
      <c r="G5" s="208"/>
      <c r="H5" s="208"/>
      <c r="I5" s="208"/>
      <c r="J5" s="181"/>
    </row>
    <row r="6" spans="1:12">
      <c r="A6" s="74"/>
      <c r="B6" s="73"/>
      <c r="C6" s="73"/>
      <c r="D6" s="73"/>
      <c r="E6" s="73"/>
      <c r="F6" s="73"/>
      <c r="G6" s="73"/>
      <c r="H6" s="73"/>
      <c r="I6" s="73"/>
      <c r="J6" s="101"/>
    </row>
    <row r="7" spans="1:12">
      <c r="A7" s="73"/>
      <c r="B7" s="73"/>
      <c r="C7" s="73"/>
      <c r="D7" s="73"/>
      <c r="E7" s="73"/>
      <c r="F7" s="73"/>
      <c r="G7" s="73"/>
      <c r="H7" s="73"/>
      <c r="I7" s="73"/>
      <c r="J7" s="102"/>
    </row>
    <row r="8" spans="1:12" ht="63.75" customHeight="1">
      <c r="A8" s="526" t="s">
        <v>64</v>
      </c>
      <c r="B8" s="527" t="s">
        <v>356</v>
      </c>
      <c r="C8" s="528" t="s">
        <v>409</v>
      </c>
      <c r="D8" s="350" t="s">
        <v>410</v>
      </c>
      <c r="E8" s="350" t="s">
        <v>357</v>
      </c>
      <c r="F8" s="350" t="s">
        <v>375</v>
      </c>
      <c r="G8" s="350" t="s">
        <v>376</v>
      </c>
      <c r="H8" s="350" t="s">
        <v>411</v>
      </c>
      <c r="I8" s="157" t="s">
        <v>377</v>
      </c>
      <c r="J8" s="102"/>
    </row>
    <row r="9" spans="1:12" s="636" customFormat="1" ht="36">
      <c r="A9" s="628">
        <v>1</v>
      </c>
      <c r="B9" s="530" t="s">
        <v>1559</v>
      </c>
      <c r="C9" s="629" t="s">
        <v>820</v>
      </c>
      <c r="D9" s="630">
        <v>405123174</v>
      </c>
      <c r="E9" s="631" t="s">
        <v>2914</v>
      </c>
      <c r="F9" s="632">
        <v>38300</v>
      </c>
      <c r="G9" s="633"/>
      <c r="H9" s="634">
        <v>2200</v>
      </c>
      <c r="I9" s="635">
        <v>36100</v>
      </c>
    </row>
    <row r="10" spans="1:12" s="636" customFormat="1" ht="30">
      <c r="A10" s="529">
        <v>2</v>
      </c>
      <c r="B10" s="530" t="s">
        <v>1559</v>
      </c>
      <c r="C10" s="637" t="s">
        <v>821</v>
      </c>
      <c r="D10" s="638">
        <v>419991021</v>
      </c>
      <c r="E10" s="639" t="s">
        <v>1560</v>
      </c>
      <c r="F10" s="640">
        <v>1737.8</v>
      </c>
      <c r="G10" s="641"/>
      <c r="H10" s="641">
        <v>500</v>
      </c>
      <c r="I10" s="642">
        <v>1237.8</v>
      </c>
    </row>
    <row r="11" spans="1:12" s="636" customFormat="1" ht="30">
      <c r="A11" s="628">
        <v>3</v>
      </c>
      <c r="B11" s="532" t="s">
        <v>1561</v>
      </c>
      <c r="C11" s="643" t="s">
        <v>1562</v>
      </c>
      <c r="D11" s="638">
        <v>400019494</v>
      </c>
      <c r="E11" s="639" t="s">
        <v>1563</v>
      </c>
      <c r="F11" s="644">
        <v>1300</v>
      </c>
      <c r="G11" s="645"/>
      <c r="H11" s="641"/>
      <c r="I11" s="646">
        <v>1300</v>
      </c>
      <c r="L11" s="636">
        <v>419261</v>
      </c>
    </row>
    <row r="12" spans="1:12" s="636" customFormat="1" ht="30">
      <c r="A12" s="529">
        <v>4</v>
      </c>
      <c r="B12" s="532" t="s">
        <v>1564</v>
      </c>
      <c r="C12" s="643" t="s">
        <v>1565</v>
      </c>
      <c r="D12" s="638">
        <v>205166210</v>
      </c>
      <c r="E12" s="639" t="s">
        <v>1566</v>
      </c>
      <c r="F12" s="644">
        <v>25</v>
      </c>
      <c r="G12" s="647"/>
      <c r="H12" s="641"/>
      <c r="I12" s="648">
        <v>25</v>
      </c>
      <c r="L12" s="636">
        <v>110136</v>
      </c>
    </row>
    <row r="13" spans="1:12" s="636" customFormat="1" ht="36">
      <c r="A13" s="529">
        <v>6</v>
      </c>
      <c r="B13" s="530" t="s">
        <v>1559</v>
      </c>
      <c r="C13" s="629" t="s">
        <v>1567</v>
      </c>
      <c r="D13" s="649">
        <v>406044301</v>
      </c>
      <c r="E13" s="531" t="s">
        <v>1568</v>
      </c>
      <c r="F13" s="650">
        <v>1325</v>
      </c>
      <c r="G13" s="651">
        <v>1500</v>
      </c>
      <c r="H13" s="651">
        <v>790</v>
      </c>
      <c r="I13" s="652">
        <v>615</v>
      </c>
      <c r="L13" s="636">
        <v>43660</v>
      </c>
    </row>
    <row r="14" spans="1:12" s="636" customFormat="1" ht="36">
      <c r="A14" s="628">
        <v>7</v>
      </c>
      <c r="B14" s="530" t="s">
        <v>1564</v>
      </c>
      <c r="C14" s="629" t="s">
        <v>1569</v>
      </c>
      <c r="D14" s="649">
        <v>419983432</v>
      </c>
      <c r="E14" s="531" t="s">
        <v>1570</v>
      </c>
      <c r="F14" s="650">
        <v>500</v>
      </c>
      <c r="G14" s="647"/>
      <c r="H14" s="651"/>
      <c r="I14" s="652">
        <v>500</v>
      </c>
      <c r="L14" s="636">
        <v>4482</v>
      </c>
    </row>
    <row r="15" spans="1:12" s="636" customFormat="1" ht="30">
      <c r="A15" s="529">
        <v>8</v>
      </c>
      <c r="B15" s="530" t="s">
        <v>1558</v>
      </c>
      <c r="C15" s="533" t="s">
        <v>1571</v>
      </c>
      <c r="D15" s="533">
        <v>205288099</v>
      </c>
      <c r="E15" s="534" t="s">
        <v>1572</v>
      </c>
      <c r="F15" s="533">
        <v>25</v>
      </c>
      <c r="G15" s="651"/>
      <c r="H15" s="651"/>
      <c r="I15" s="652">
        <v>25</v>
      </c>
    </row>
    <row r="16" spans="1:12" s="636" customFormat="1" ht="72">
      <c r="A16" s="628">
        <v>9</v>
      </c>
      <c r="B16" s="530" t="s">
        <v>1558</v>
      </c>
      <c r="C16" s="653" t="s">
        <v>829</v>
      </c>
      <c r="D16" s="533">
        <v>404502739</v>
      </c>
      <c r="E16" s="534" t="s">
        <v>2915</v>
      </c>
      <c r="F16" s="533">
        <v>29185.1</v>
      </c>
      <c r="G16" s="650"/>
      <c r="H16" s="650"/>
      <c r="I16" s="654">
        <v>29185.1</v>
      </c>
    </row>
    <row r="17" spans="1:9" s="636" customFormat="1" ht="30">
      <c r="A17" s="529">
        <v>10</v>
      </c>
      <c r="B17" s="532" t="s">
        <v>2916</v>
      </c>
      <c r="C17" s="653" t="s">
        <v>2917</v>
      </c>
      <c r="D17" s="533">
        <v>211323735</v>
      </c>
      <c r="E17" s="534" t="s">
        <v>2918</v>
      </c>
      <c r="F17" s="533">
        <v>500</v>
      </c>
      <c r="G17" s="651">
        <v>500</v>
      </c>
      <c r="H17" s="651"/>
      <c r="I17" s="654">
        <v>1000</v>
      </c>
    </row>
    <row r="18" spans="1:9" s="636" customFormat="1" ht="30">
      <c r="A18" s="628">
        <v>11</v>
      </c>
      <c r="B18" s="532" t="s">
        <v>2916</v>
      </c>
      <c r="C18" s="655" t="s">
        <v>2919</v>
      </c>
      <c r="D18" s="533">
        <v>205075014</v>
      </c>
      <c r="E18" s="656" t="s">
        <v>2918</v>
      </c>
      <c r="F18" s="533">
        <v>885</v>
      </c>
      <c r="G18" s="657">
        <v>885</v>
      </c>
      <c r="H18" s="651"/>
      <c r="I18" s="654">
        <v>1770</v>
      </c>
    </row>
    <row r="19" spans="1:9" s="636" customFormat="1" ht="30">
      <c r="A19" s="529">
        <v>12</v>
      </c>
      <c r="B19" s="532" t="s">
        <v>2920</v>
      </c>
      <c r="C19" s="655" t="s">
        <v>2921</v>
      </c>
      <c r="D19" s="533">
        <v>400056265</v>
      </c>
      <c r="E19" s="656" t="s">
        <v>2918</v>
      </c>
      <c r="F19" s="533">
        <v>500</v>
      </c>
      <c r="G19" s="657">
        <v>580</v>
      </c>
      <c r="H19" s="651">
        <v>580</v>
      </c>
      <c r="I19" s="654">
        <v>500</v>
      </c>
    </row>
    <row r="20" spans="1:9" s="636" customFormat="1" ht="30">
      <c r="A20" s="628">
        <v>13</v>
      </c>
      <c r="B20" s="532" t="s">
        <v>2916</v>
      </c>
      <c r="C20" s="655" t="s">
        <v>2922</v>
      </c>
      <c r="D20" s="533">
        <v>203836233</v>
      </c>
      <c r="E20" s="656" t="s">
        <v>2923</v>
      </c>
      <c r="F20" s="533"/>
      <c r="G20" s="650">
        <v>270.60000000000002</v>
      </c>
      <c r="H20" s="650">
        <v>3.5</v>
      </c>
      <c r="I20" s="654">
        <v>267.10000000000002</v>
      </c>
    </row>
    <row r="21" spans="1:9" s="636" customFormat="1" ht="36">
      <c r="A21" s="529">
        <v>14</v>
      </c>
      <c r="B21" s="532" t="s">
        <v>2924</v>
      </c>
      <c r="C21" s="655" t="s">
        <v>2925</v>
      </c>
      <c r="D21" s="533">
        <v>203841940</v>
      </c>
      <c r="E21" s="656" t="s">
        <v>2926</v>
      </c>
      <c r="F21" s="533"/>
      <c r="G21" s="650">
        <v>609.16</v>
      </c>
      <c r="H21" s="651"/>
      <c r="I21" s="654">
        <v>609.16</v>
      </c>
    </row>
    <row r="22" spans="1:9" s="636" customFormat="1" ht="18">
      <c r="A22" s="628">
        <v>15</v>
      </c>
      <c r="B22" s="532" t="s">
        <v>2927</v>
      </c>
      <c r="C22" s="658" t="s">
        <v>2928</v>
      </c>
      <c r="D22" s="649">
        <v>419992146</v>
      </c>
      <c r="E22" s="656" t="s">
        <v>2929</v>
      </c>
      <c r="F22" s="214"/>
      <c r="G22" s="650">
        <v>51</v>
      </c>
      <c r="H22" s="651"/>
      <c r="I22" s="652">
        <v>51</v>
      </c>
    </row>
    <row r="23" spans="1:9" s="636" customFormat="1" ht="18">
      <c r="A23" s="529">
        <v>16</v>
      </c>
      <c r="B23" s="532"/>
      <c r="C23" s="659" t="s">
        <v>2930</v>
      </c>
      <c r="D23" s="649">
        <v>202913106</v>
      </c>
      <c r="E23" s="534" t="s">
        <v>2931</v>
      </c>
      <c r="F23" s="650"/>
      <c r="G23" s="651">
        <v>27.3</v>
      </c>
      <c r="H23" s="651"/>
      <c r="I23" s="654">
        <v>27.3</v>
      </c>
    </row>
    <row r="24" spans="1:9" s="636" customFormat="1" ht="30">
      <c r="A24" s="628">
        <v>17</v>
      </c>
      <c r="B24" s="530" t="s">
        <v>2932</v>
      </c>
      <c r="C24" s="659" t="s">
        <v>2933</v>
      </c>
      <c r="D24" s="649">
        <v>404865151</v>
      </c>
      <c r="E24" s="534" t="s">
        <v>2934</v>
      </c>
      <c r="F24" s="650"/>
      <c r="G24" s="651">
        <v>150</v>
      </c>
      <c r="H24" s="651"/>
      <c r="I24" s="654">
        <v>150</v>
      </c>
    </row>
    <row r="25" spans="1:9" s="636" customFormat="1" ht="36">
      <c r="A25" s="529">
        <v>18</v>
      </c>
      <c r="B25" s="530" t="s">
        <v>2935</v>
      </c>
      <c r="C25" s="659" t="s">
        <v>2936</v>
      </c>
      <c r="D25" s="649">
        <v>406105584</v>
      </c>
      <c r="E25" s="534" t="s">
        <v>2937</v>
      </c>
      <c r="F25" s="650"/>
      <c r="G25" s="650">
        <v>234.6</v>
      </c>
      <c r="H25" s="651"/>
      <c r="I25" s="654">
        <v>234.6</v>
      </c>
    </row>
    <row r="26" spans="1:9" s="636" customFormat="1" ht="30">
      <c r="A26" s="628">
        <v>19</v>
      </c>
      <c r="B26" s="532" t="s">
        <v>2938</v>
      </c>
      <c r="C26" s="659" t="s">
        <v>2939</v>
      </c>
      <c r="D26" s="649">
        <v>245385355</v>
      </c>
      <c r="E26" s="534" t="s">
        <v>822</v>
      </c>
      <c r="F26" s="650">
        <v>201.5</v>
      </c>
      <c r="G26" s="651"/>
      <c r="H26" s="651"/>
      <c r="I26" s="654">
        <v>201.5</v>
      </c>
    </row>
    <row r="27" spans="1:9" s="636" customFormat="1" ht="25.5">
      <c r="A27" s="529">
        <v>20</v>
      </c>
      <c r="B27" s="660" t="s">
        <v>2940</v>
      </c>
      <c r="C27" s="661" t="s">
        <v>2941</v>
      </c>
      <c r="D27" s="662">
        <v>204564113</v>
      </c>
      <c r="E27" s="663" t="s">
        <v>2942</v>
      </c>
      <c r="F27" s="664">
        <v>118.8</v>
      </c>
      <c r="G27" s="665"/>
      <c r="H27" s="665"/>
      <c r="I27" s="666">
        <v>118.8</v>
      </c>
    </row>
    <row r="28" spans="1:9" s="636" customFormat="1" ht="25.5">
      <c r="A28" s="529">
        <v>22</v>
      </c>
      <c r="B28" s="667" t="s">
        <v>2943</v>
      </c>
      <c r="C28" s="668" t="s">
        <v>2944</v>
      </c>
      <c r="D28" s="669">
        <v>204435511</v>
      </c>
      <c r="E28" s="536" t="s">
        <v>2945</v>
      </c>
      <c r="F28" s="670">
        <v>56.07</v>
      </c>
      <c r="G28" s="536"/>
      <c r="H28" s="665"/>
      <c r="I28" s="666">
        <v>56.07</v>
      </c>
    </row>
    <row r="29" spans="1:9" s="636" customFormat="1" ht="25.5">
      <c r="A29" s="628">
        <v>23</v>
      </c>
      <c r="B29" s="667" t="s">
        <v>2946</v>
      </c>
      <c r="C29" s="668" t="s">
        <v>2947</v>
      </c>
      <c r="D29" s="669">
        <v>406116028</v>
      </c>
      <c r="E29" s="536" t="s">
        <v>2948</v>
      </c>
      <c r="F29" s="670">
        <v>406</v>
      </c>
      <c r="G29" s="536">
        <v>493</v>
      </c>
      <c r="H29" s="665">
        <v>406</v>
      </c>
      <c r="I29" s="666">
        <v>493</v>
      </c>
    </row>
    <row r="30" spans="1:9" s="636" customFormat="1" ht="25.5">
      <c r="A30" s="529">
        <v>24</v>
      </c>
      <c r="B30" s="671" t="s">
        <v>2932</v>
      </c>
      <c r="C30" s="672" t="s">
        <v>2851</v>
      </c>
      <c r="D30" s="673">
        <v>216314227</v>
      </c>
      <c r="E30" s="536" t="s">
        <v>2949</v>
      </c>
      <c r="F30" s="670">
        <v>1180</v>
      </c>
      <c r="G30" s="536"/>
      <c r="H30" s="665"/>
      <c r="I30" s="666">
        <v>1180</v>
      </c>
    </row>
    <row r="31" spans="1:9" s="636" customFormat="1" ht="25.5">
      <c r="A31" s="628">
        <v>25</v>
      </c>
      <c r="B31" s="671" t="s">
        <v>2950</v>
      </c>
      <c r="C31" s="668" t="s">
        <v>2951</v>
      </c>
      <c r="D31" s="669" t="s">
        <v>2952</v>
      </c>
      <c r="E31" s="536" t="s">
        <v>2953</v>
      </c>
      <c r="F31" s="670">
        <v>350</v>
      </c>
      <c r="G31" s="536"/>
      <c r="H31" s="665"/>
      <c r="I31" s="666">
        <v>350</v>
      </c>
    </row>
    <row r="32" spans="1:9" s="636" customFormat="1" ht="25.5">
      <c r="A32" s="529">
        <v>26</v>
      </c>
      <c r="B32" s="671" t="s">
        <v>2935</v>
      </c>
      <c r="C32" s="668" t="s">
        <v>2954</v>
      </c>
      <c r="D32" s="669" t="s">
        <v>2955</v>
      </c>
      <c r="E32" s="536" t="s">
        <v>2953</v>
      </c>
      <c r="F32" s="670">
        <v>400</v>
      </c>
      <c r="G32" s="536"/>
      <c r="H32" s="665"/>
      <c r="I32" s="666">
        <v>400</v>
      </c>
    </row>
    <row r="33" spans="1:9" s="636" customFormat="1" ht="25.5">
      <c r="A33" s="628">
        <v>27</v>
      </c>
      <c r="B33" s="671" t="s">
        <v>2956</v>
      </c>
      <c r="C33" s="668" t="s">
        <v>2957</v>
      </c>
      <c r="D33" s="669" t="s">
        <v>2958</v>
      </c>
      <c r="E33" s="536"/>
      <c r="F33" s="670">
        <v>600</v>
      </c>
      <c r="G33" s="536"/>
      <c r="H33" s="665"/>
      <c r="I33" s="666">
        <v>600</v>
      </c>
    </row>
    <row r="34" spans="1:9" s="636" customFormat="1" ht="25.5">
      <c r="A34" s="529">
        <v>28</v>
      </c>
      <c r="B34" s="667" t="s">
        <v>2943</v>
      </c>
      <c r="C34" s="668" t="s">
        <v>2859</v>
      </c>
      <c r="D34" s="669">
        <v>404416324</v>
      </c>
      <c r="E34" s="536" t="s">
        <v>2959</v>
      </c>
      <c r="F34" s="670">
        <v>31579.200000000001</v>
      </c>
      <c r="G34" s="536">
        <v>1032</v>
      </c>
      <c r="H34" s="536">
        <v>31992</v>
      </c>
      <c r="I34" s="666">
        <v>619.20000000000005</v>
      </c>
    </row>
    <row r="35" spans="1:9" s="636" customFormat="1" ht="25.5">
      <c r="A35" s="628">
        <v>29</v>
      </c>
      <c r="B35" s="667" t="s">
        <v>2960</v>
      </c>
      <c r="C35" s="668" t="s">
        <v>2961</v>
      </c>
      <c r="D35" s="669">
        <v>205261107</v>
      </c>
      <c r="E35" s="536" t="s">
        <v>2959</v>
      </c>
      <c r="F35" s="670">
        <v>1212</v>
      </c>
      <c r="G35" s="536"/>
      <c r="H35" s="536"/>
      <c r="I35" s="666">
        <v>1212</v>
      </c>
    </row>
    <row r="36" spans="1:9" s="636" customFormat="1" ht="25.5">
      <c r="A36" s="529">
        <v>30</v>
      </c>
      <c r="B36" s="667" t="s">
        <v>2962</v>
      </c>
      <c r="C36" s="668" t="s">
        <v>2963</v>
      </c>
      <c r="D36" s="669">
        <v>204964039</v>
      </c>
      <c r="E36" s="536" t="s">
        <v>2964</v>
      </c>
      <c r="F36" s="670">
        <v>620</v>
      </c>
      <c r="G36" s="536"/>
      <c r="H36" s="536"/>
      <c r="I36" s="666">
        <v>620</v>
      </c>
    </row>
    <row r="37" spans="1:9" s="636" customFormat="1" ht="38.25">
      <c r="A37" s="628">
        <v>31</v>
      </c>
      <c r="B37" s="667" t="s">
        <v>2965</v>
      </c>
      <c r="C37" s="668" t="s">
        <v>2863</v>
      </c>
      <c r="D37" s="669">
        <v>216312915</v>
      </c>
      <c r="E37" s="536" t="s">
        <v>2966</v>
      </c>
      <c r="F37" s="674"/>
      <c r="G37" s="665">
        <v>1340</v>
      </c>
      <c r="H37" s="665">
        <v>850</v>
      </c>
      <c r="I37" s="666">
        <v>490</v>
      </c>
    </row>
    <row r="38" spans="1:9" s="636" customFormat="1" ht="25.5">
      <c r="A38" s="529">
        <v>32</v>
      </c>
      <c r="B38" s="667" t="s">
        <v>2967</v>
      </c>
      <c r="C38" s="668" t="s">
        <v>785</v>
      </c>
      <c r="D38" s="669">
        <v>405026216</v>
      </c>
      <c r="E38" s="536" t="s">
        <v>2968</v>
      </c>
      <c r="F38" s="670">
        <v>15999</v>
      </c>
      <c r="G38" s="536"/>
      <c r="H38" s="536">
        <v>8000</v>
      </c>
      <c r="I38" s="666">
        <v>7999</v>
      </c>
    </row>
    <row r="39" spans="1:9" s="636" customFormat="1" ht="25.5">
      <c r="A39" s="628">
        <v>33</v>
      </c>
      <c r="B39" s="671" t="s">
        <v>2932</v>
      </c>
      <c r="C39" s="668" t="s">
        <v>2969</v>
      </c>
      <c r="D39" s="669" t="s">
        <v>2970</v>
      </c>
      <c r="E39" s="536" t="s">
        <v>2971</v>
      </c>
      <c r="F39" s="670"/>
      <c r="G39" s="536">
        <v>322.38</v>
      </c>
      <c r="H39" s="536"/>
      <c r="I39" s="666">
        <v>322.38</v>
      </c>
    </row>
    <row r="40" spans="1:9" s="636" customFormat="1" ht="25.5">
      <c r="A40" s="529">
        <v>34</v>
      </c>
      <c r="B40" s="437" t="s">
        <v>2943</v>
      </c>
      <c r="C40" s="668" t="s">
        <v>2864</v>
      </c>
      <c r="D40" s="669">
        <v>415080227</v>
      </c>
      <c r="E40" s="536" t="s">
        <v>2959</v>
      </c>
      <c r="F40" s="670">
        <v>225</v>
      </c>
      <c r="G40" s="536">
        <v>465</v>
      </c>
      <c r="H40" s="665"/>
      <c r="I40" s="666">
        <v>690</v>
      </c>
    </row>
    <row r="41" spans="1:9" s="680" customFormat="1" ht="30">
      <c r="A41" s="675">
        <v>35</v>
      </c>
      <c r="B41" s="676" t="s">
        <v>2972</v>
      </c>
      <c r="C41" s="677" t="s">
        <v>1594</v>
      </c>
      <c r="D41" s="678" t="s">
        <v>1595</v>
      </c>
      <c r="E41" s="679" t="s">
        <v>2973</v>
      </c>
      <c r="F41" s="674">
        <v>527.89</v>
      </c>
      <c r="G41" s="679">
        <v>2877.12</v>
      </c>
      <c r="H41" s="679">
        <v>3398.01</v>
      </c>
      <c r="I41" s="679">
        <v>7</v>
      </c>
    </row>
    <row r="42" spans="1:9" s="636" customFormat="1" ht="30">
      <c r="A42" s="529">
        <v>36</v>
      </c>
      <c r="B42" s="667" t="s">
        <v>2974</v>
      </c>
      <c r="C42" s="668" t="s">
        <v>2975</v>
      </c>
      <c r="D42" s="669">
        <v>203866824</v>
      </c>
      <c r="E42" s="536" t="s">
        <v>2976</v>
      </c>
      <c r="F42" s="670"/>
      <c r="G42" s="536">
        <v>12.28</v>
      </c>
      <c r="H42" s="536"/>
      <c r="I42" s="666">
        <v>12.28</v>
      </c>
    </row>
    <row r="43" spans="1:9" s="636" customFormat="1">
      <c r="A43" s="628">
        <v>37</v>
      </c>
      <c r="B43" s="667" t="s">
        <v>2977</v>
      </c>
      <c r="C43" s="668" t="s">
        <v>2978</v>
      </c>
      <c r="D43" s="669"/>
      <c r="E43" s="536" t="s">
        <v>2976</v>
      </c>
      <c r="F43" s="670"/>
      <c r="G43" s="536">
        <v>598.59</v>
      </c>
      <c r="H43" s="536">
        <v>596.59</v>
      </c>
      <c r="I43" s="666">
        <v>2</v>
      </c>
    </row>
    <row r="44" spans="1:9" s="27" customFormat="1" ht="25.5">
      <c r="A44" s="529">
        <v>38</v>
      </c>
      <c r="B44" s="681" t="s">
        <v>2979</v>
      </c>
      <c r="C44" s="682" t="s">
        <v>817</v>
      </c>
      <c r="D44" s="683" t="s">
        <v>2980</v>
      </c>
      <c r="E44" s="682" t="s">
        <v>2981</v>
      </c>
      <c r="F44" s="684">
        <v>11850</v>
      </c>
      <c r="G44" s="685"/>
      <c r="H44" s="685"/>
      <c r="I44" s="686">
        <v>11850</v>
      </c>
    </row>
    <row r="45" spans="1:9" s="27" customFormat="1" ht="25.5">
      <c r="A45" s="628">
        <v>39</v>
      </c>
      <c r="B45" s="681" t="s">
        <v>2982</v>
      </c>
      <c r="C45" s="687" t="s">
        <v>819</v>
      </c>
      <c r="D45" s="669">
        <v>406108590</v>
      </c>
      <c r="E45" s="536" t="s">
        <v>2983</v>
      </c>
      <c r="F45" s="670">
        <v>8500</v>
      </c>
      <c r="G45" s="536"/>
      <c r="H45" s="536">
        <v>3000</v>
      </c>
      <c r="I45" s="666">
        <v>5500</v>
      </c>
    </row>
    <row r="46" spans="1:9" s="27" customFormat="1" ht="25.5">
      <c r="A46" s="529">
        <v>40</v>
      </c>
      <c r="B46" s="681" t="s">
        <v>2984</v>
      </c>
      <c r="C46" s="687" t="s">
        <v>2985</v>
      </c>
      <c r="D46" s="669">
        <v>406123760</v>
      </c>
      <c r="E46" s="536" t="s">
        <v>2986</v>
      </c>
      <c r="F46" s="670">
        <v>7454</v>
      </c>
      <c r="G46" s="536"/>
      <c r="H46" s="536">
        <v>1500</v>
      </c>
      <c r="I46" s="666">
        <v>5954</v>
      </c>
    </row>
    <row r="47" spans="1:9" s="27" customFormat="1">
      <c r="A47" s="628">
        <v>41</v>
      </c>
      <c r="B47" s="437" t="s">
        <v>824</v>
      </c>
      <c r="C47" s="687" t="s">
        <v>825</v>
      </c>
      <c r="D47" s="669" t="s">
        <v>2987</v>
      </c>
      <c r="E47" s="536" t="s">
        <v>826</v>
      </c>
      <c r="F47" s="670">
        <v>12600</v>
      </c>
      <c r="G47" s="536"/>
      <c r="H47" s="536"/>
      <c r="I47" s="666">
        <v>12600</v>
      </c>
    </row>
    <row r="48" spans="1:9" s="27" customFormat="1">
      <c r="A48" s="529">
        <v>42</v>
      </c>
      <c r="B48" s="437" t="s">
        <v>818</v>
      </c>
      <c r="C48" s="687" t="s">
        <v>827</v>
      </c>
      <c r="D48" s="669">
        <v>205235618</v>
      </c>
      <c r="E48" s="536" t="s">
        <v>822</v>
      </c>
      <c r="F48" s="670">
        <v>1097.2</v>
      </c>
      <c r="G48" s="536"/>
      <c r="H48" s="536"/>
      <c r="I48" s="666">
        <v>1097.2</v>
      </c>
    </row>
    <row r="49" spans="1:9" s="27" customFormat="1">
      <c r="A49" s="628">
        <v>43</v>
      </c>
      <c r="B49" s="437" t="s">
        <v>830</v>
      </c>
      <c r="C49" s="381" t="s">
        <v>831</v>
      </c>
      <c r="D49" s="688">
        <v>205286199</v>
      </c>
      <c r="E49" s="381" t="s">
        <v>1563</v>
      </c>
      <c r="F49" s="689">
        <v>2200</v>
      </c>
      <c r="G49" s="381"/>
      <c r="H49" s="381">
        <v>1100</v>
      </c>
      <c r="I49" s="690">
        <v>1100</v>
      </c>
    </row>
    <row r="50" spans="1:9" s="27" customFormat="1" ht="30">
      <c r="A50" s="529">
        <v>44</v>
      </c>
      <c r="B50" s="437" t="s">
        <v>832</v>
      </c>
      <c r="C50" s="691" t="s">
        <v>2988</v>
      </c>
      <c r="D50" s="692">
        <v>205232728</v>
      </c>
      <c r="E50" s="693" t="s">
        <v>2989</v>
      </c>
      <c r="F50" s="694">
        <v>3572.7</v>
      </c>
      <c r="G50" s="693"/>
      <c r="H50" s="693">
        <v>2000</v>
      </c>
      <c r="I50" s="695">
        <v>1572.7</v>
      </c>
    </row>
    <row r="51" spans="1:9" s="27" customFormat="1">
      <c r="A51" s="628">
        <v>45</v>
      </c>
      <c r="B51" s="437" t="s">
        <v>812</v>
      </c>
      <c r="C51" s="696" t="s">
        <v>834</v>
      </c>
      <c r="D51" s="697" t="s">
        <v>2990</v>
      </c>
      <c r="E51" s="538" t="s">
        <v>2991</v>
      </c>
      <c r="F51" s="698">
        <v>10656.55</v>
      </c>
      <c r="G51" s="538"/>
      <c r="H51" s="538"/>
      <c r="I51" s="539">
        <v>10565.55</v>
      </c>
    </row>
    <row r="52" spans="1:9" s="27" customFormat="1" ht="45">
      <c r="A52" s="529">
        <v>46</v>
      </c>
      <c r="B52" s="437" t="s">
        <v>836</v>
      </c>
      <c r="C52" s="696" t="s">
        <v>2992</v>
      </c>
      <c r="D52" s="697">
        <v>404437720</v>
      </c>
      <c r="E52" s="538" t="s">
        <v>837</v>
      </c>
      <c r="F52" s="698">
        <v>14794.74</v>
      </c>
      <c r="G52" s="538">
        <v>4000</v>
      </c>
      <c r="H52" s="538">
        <v>12500</v>
      </c>
      <c r="I52" s="539">
        <v>6294.74</v>
      </c>
    </row>
    <row r="53" spans="1:9" s="27" customFormat="1">
      <c r="A53" s="628">
        <v>47</v>
      </c>
      <c r="B53" s="699" t="s">
        <v>838</v>
      </c>
      <c r="C53" s="700" t="s">
        <v>839</v>
      </c>
      <c r="D53" s="701">
        <v>202177205</v>
      </c>
      <c r="E53" s="702" t="s">
        <v>813</v>
      </c>
      <c r="F53" s="703">
        <v>800</v>
      </c>
      <c r="G53" s="702"/>
      <c r="H53" s="702"/>
      <c r="I53" s="704">
        <v>800</v>
      </c>
    </row>
    <row r="54" spans="1:9" s="27" customFormat="1" ht="45">
      <c r="A54" s="529">
        <v>48</v>
      </c>
      <c r="B54" s="705" t="s">
        <v>810</v>
      </c>
      <c r="C54" s="687" t="s">
        <v>809</v>
      </c>
      <c r="D54" s="706">
        <v>404404122</v>
      </c>
      <c r="E54" s="707" t="s">
        <v>811</v>
      </c>
      <c r="F54" s="664">
        <v>219649.85</v>
      </c>
      <c r="G54" s="708">
        <v>223079.18</v>
      </c>
      <c r="H54" s="665">
        <v>405998</v>
      </c>
      <c r="I54" s="666">
        <v>36731.03</v>
      </c>
    </row>
    <row r="55" spans="1:9" s="27" customFormat="1" ht="30">
      <c r="A55" s="628">
        <v>49</v>
      </c>
      <c r="B55" s="709" t="s">
        <v>2993</v>
      </c>
      <c r="C55" s="687" t="s">
        <v>820</v>
      </c>
      <c r="D55" s="669" t="s">
        <v>2994</v>
      </c>
      <c r="E55" s="710" t="s">
        <v>2995</v>
      </c>
      <c r="F55" s="711">
        <v>34429.4</v>
      </c>
      <c r="G55" s="712"/>
      <c r="H55" s="713"/>
      <c r="I55" s="666">
        <v>34429.4</v>
      </c>
    </row>
    <row r="56" spans="1:9" s="27" customFormat="1">
      <c r="A56" s="628">
        <v>51</v>
      </c>
      <c r="B56" s="437" t="s">
        <v>828</v>
      </c>
      <c r="C56" s="696" t="s">
        <v>840</v>
      </c>
      <c r="D56" s="697">
        <v>37804160481</v>
      </c>
      <c r="E56" s="538" t="s">
        <v>801</v>
      </c>
      <c r="F56" s="698">
        <v>4300</v>
      </c>
      <c r="G56" s="693"/>
      <c r="H56" s="693"/>
      <c r="I56" s="539">
        <v>4300</v>
      </c>
    </row>
    <row r="57" spans="1:9" s="27" customFormat="1">
      <c r="A57" s="529">
        <v>52</v>
      </c>
      <c r="B57" s="437" t="s">
        <v>835</v>
      </c>
      <c r="C57" s="696" t="s">
        <v>841</v>
      </c>
      <c r="D57" s="697" t="s">
        <v>778</v>
      </c>
      <c r="E57" s="538" t="s">
        <v>842</v>
      </c>
      <c r="F57" s="698">
        <v>3519.52</v>
      </c>
      <c r="G57" s="538"/>
      <c r="H57" s="538"/>
      <c r="I57" s="539">
        <v>3519.52</v>
      </c>
    </row>
    <row r="58" spans="1:9" s="27" customFormat="1" ht="15.75">
      <c r="A58" s="628">
        <v>53</v>
      </c>
      <c r="B58" s="705" t="s">
        <v>1596</v>
      </c>
      <c r="C58" s="687" t="s">
        <v>1597</v>
      </c>
      <c r="D58" s="706">
        <v>27001007904</v>
      </c>
      <c r="E58" s="714" t="s">
        <v>2996</v>
      </c>
      <c r="F58" s="664">
        <v>468.32</v>
      </c>
      <c r="G58" s="715"/>
      <c r="H58" s="665"/>
      <c r="I58" s="666">
        <v>468.32</v>
      </c>
    </row>
    <row r="59" spans="1:9" s="27" customFormat="1" ht="25.5">
      <c r="A59" s="628">
        <v>55</v>
      </c>
      <c r="B59" s="681" t="s">
        <v>2997</v>
      </c>
      <c r="C59" s="687" t="s">
        <v>1573</v>
      </c>
      <c r="D59" s="611" t="s">
        <v>1553</v>
      </c>
      <c r="E59" s="714" t="s">
        <v>2998</v>
      </c>
      <c r="F59" s="664"/>
      <c r="G59" s="716">
        <v>50</v>
      </c>
      <c r="H59" s="665"/>
      <c r="I59" s="666">
        <v>50</v>
      </c>
    </row>
    <row r="60" spans="1:9" s="27" customFormat="1">
      <c r="A60" s="628"/>
      <c r="B60" s="681"/>
      <c r="C60" s="687" t="s">
        <v>1598</v>
      </c>
      <c r="D60" s="542" t="s">
        <v>481</v>
      </c>
      <c r="E60" s="714"/>
      <c r="F60" s="664"/>
      <c r="G60" s="716">
        <v>494.5</v>
      </c>
      <c r="H60" s="665"/>
      <c r="I60" s="666">
        <v>494.5</v>
      </c>
    </row>
    <row r="61" spans="1:9" s="27" customFormat="1">
      <c r="A61" s="628">
        <v>57</v>
      </c>
      <c r="B61" s="437"/>
      <c r="C61" s="682" t="s">
        <v>1593</v>
      </c>
      <c r="D61" s="683" t="s">
        <v>917</v>
      </c>
      <c r="E61" s="682" t="s">
        <v>2999</v>
      </c>
      <c r="F61" s="684"/>
      <c r="G61" s="685">
        <v>21750.400000000001</v>
      </c>
      <c r="H61" s="685">
        <v>10800</v>
      </c>
      <c r="I61" s="717">
        <v>10950.4</v>
      </c>
    </row>
    <row r="62" spans="1:9" s="27" customFormat="1" ht="38.25">
      <c r="A62" s="529">
        <v>58</v>
      </c>
      <c r="B62" s="437" t="s">
        <v>814</v>
      </c>
      <c r="C62" s="687" t="s">
        <v>815</v>
      </c>
      <c r="D62" s="669">
        <v>202283135</v>
      </c>
      <c r="E62" s="536" t="s">
        <v>816</v>
      </c>
      <c r="F62" s="670">
        <v>101267.31</v>
      </c>
      <c r="G62" s="718">
        <v>130081.62</v>
      </c>
      <c r="H62" s="719">
        <v>104900</v>
      </c>
      <c r="I62" s="720">
        <v>126448.93</v>
      </c>
    </row>
    <row r="63" spans="1:9" s="726" customFormat="1" ht="30">
      <c r="A63" s="628">
        <v>59</v>
      </c>
      <c r="B63" s="532" t="s">
        <v>3000</v>
      </c>
      <c r="C63" s="629" t="s">
        <v>1122</v>
      </c>
      <c r="D63" s="721">
        <v>204568119</v>
      </c>
      <c r="E63" s="722" t="s">
        <v>3001</v>
      </c>
      <c r="F63" s="723"/>
      <c r="G63" s="724">
        <v>3375</v>
      </c>
      <c r="H63" s="724">
        <v>2250</v>
      </c>
      <c r="I63" s="725">
        <v>1125</v>
      </c>
    </row>
    <row r="64" spans="1:9" s="726" customFormat="1" ht="30">
      <c r="A64" s="529">
        <v>60</v>
      </c>
      <c r="B64" s="532" t="s">
        <v>1574</v>
      </c>
      <c r="C64" s="727" t="s">
        <v>3002</v>
      </c>
      <c r="D64" s="721">
        <v>1011019836</v>
      </c>
      <c r="E64" s="722" t="s">
        <v>3003</v>
      </c>
      <c r="F64" s="723"/>
      <c r="G64" s="724">
        <v>8304</v>
      </c>
      <c r="H64" s="724">
        <v>5520</v>
      </c>
      <c r="I64" s="725">
        <v>2784</v>
      </c>
    </row>
    <row r="65" spans="1:9" s="726" customFormat="1" ht="33" customHeight="1">
      <c r="A65" s="628">
        <v>61</v>
      </c>
      <c r="B65" s="530" t="s">
        <v>1574</v>
      </c>
      <c r="C65" s="727" t="s">
        <v>3004</v>
      </c>
      <c r="D65" s="728">
        <v>61001009868</v>
      </c>
      <c r="E65" s="722" t="s">
        <v>3005</v>
      </c>
      <c r="F65" s="723"/>
      <c r="G65" s="724">
        <v>8710</v>
      </c>
      <c r="H65" s="724">
        <v>5810</v>
      </c>
      <c r="I65" s="725">
        <v>2900</v>
      </c>
    </row>
    <row r="66" spans="1:9" s="726" customFormat="1" ht="33" customHeight="1">
      <c r="A66" s="529">
        <v>62</v>
      </c>
      <c r="B66" s="530" t="s">
        <v>1574</v>
      </c>
      <c r="C66" s="727" t="s">
        <v>3006</v>
      </c>
      <c r="D66" s="729">
        <v>1027024934</v>
      </c>
      <c r="E66" s="722" t="s">
        <v>3007</v>
      </c>
      <c r="F66" s="723"/>
      <c r="G66" s="724">
        <v>6968</v>
      </c>
      <c r="H66" s="724">
        <v>4648</v>
      </c>
      <c r="I66" s="725">
        <v>2320</v>
      </c>
    </row>
    <row r="67" spans="1:9" s="726" customFormat="1" ht="33" customHeight="1">
      <c r="A67" s="628">
        <v>63</v>
      </c>
      <c r="B67" s="530" t="s">
        <v>1574</v>
      </c>
      <c r="C67" s="727" t="s">
        <v>3008</v>
      </c>
      <c r="D67" s="721">
        <v>1019010719</v>
      </c>
      <c r="E67" s="722" t="s">
        <v>3009</v>
      </c>
      <c r="F67" s="723"/>
      <c r="G67" s="724">
        <v>10452</v>
      </c>
      <c r="H67" s="724">
        <v>6972</v>
      </c>
      <c r="I67" s="725">
        <v>3480</v>
      </c>
    </row>
    <row r="68" spans="1:9" s="726" customFormat="1" ht="33" customHeight="1">
      <c r="A68" s="529">
        <v>64</v>
      </c>
      <c r="B68" s="530" t="s">
        <v>1574</v>
      </c>
      <c r="C68" s="727" t="s">
        <v>3010</v>
      </c>
      <c r="D68" s="721">
        <v>7001018039</v>
      </c>
      <c r="E68" s="722" t="s">
        <v>3011</v>
      </c>
      <c r="F68" s="723"/>
      <c r="G68" s="724">
        <v>3480</v>
      </c>
      <c r="H68" s="724">
        <v>2320</v>
      </c>
      <c r="I68" s="725">
        <v>1160</v>
      </c>
    </row>
    <row r="69" spans="1:9" s="726" customFormat="1" ht="33" customHeight="1">
      <c r="A69" s="628">
        <v>65</v>
      </c>
      <c r="B69" s="530" t="s">
        <v>1574</v>
      </c>
      <c r="C69" s="727" t="s">
        <v>3012</v>
      </c>
      <c r="D69" s="730">
        <v>1008022978</v>
      </c>
      <c r="E69" s="722" t="s">
        <v>3013</v>
      </c>
      <c r="F69" s="723"/>
      <c r="G69" s="724">
        <v>1875</v>
      </c>
      <c r="H69" s="724">
        <v>1250</v>
      </c>
      <c r="I69" s="725">
        <v>625</v>
      </c>
    </row>
    <row r="70" spans="1:9" s="726" customFormat="1" ht="33" customHeight="1">
      <c r="A70" s="529">
        <v>66</v>
      </c>
      <c r="B70" s="530" t="s">
        <v>1574</v>
      </c>
      <c r="C70" s="727" t="s">
        <v>3014</v>
      </c>
      <c r="D70" s="730">
        <v>1033000100</v>
      </c>
      <c r="E70" s="722" t="s">
        <v>3013</v>
      </c>
      <c r="F70" s="723"/>
      <c r="G70" s="724">
        <v>2625</v>
      </c>
      <c r="H70" s="724">
        <v>1750</v>
      </c>
      <c r="I70" s="725">
        <v>875</v>
      </c>
    </row>
    <row r="71" spans="1:9" s="726" customFormat="1" ht="33" customHeight="1">
      <c r="A71" s="628">
        <v>67</v>
      </c>
      <c r="B71" s="530" t="s">
        <v>1574</v>
      </c>
      <c r="C71" s="727" t="s">
        <v>3015</v>
      </c>
      <c r="D71" s="721">
        <v>1021005033</v>
      </c>
      <c r="E71" s="722" t="s">
        <v>3009</v>
      </c>
      <c r="F71" s="723"/>
      <c r="G71" s="724">
        <v>7688</v>
      </c>
      <c r="H71" s="724">
        <v>5136</v>
      </c>
      <c r="I71" s="725">
        <v>2552</v>
      </c>
    </row>
    <row r="72" spans="1:9" s="726" customFormat="1" ht="33" customHeight="1">
      <c r="A72" s="529">
        <v>68</v>
      </c>
      <c r="B72" s="530" t="s">
        <v>3016</v>
      </c>
      <c r="C72" s="731" t="s">
        <v>3017</v>
      </c>
      <c r="D72" s="732">
        <v>14001004307</v>
      </c>
      <c r="E72" s="733" t="s">
        <v>3018</v>
      </c>
      <c r="F72" s="734"/>
      <c r="G72" s="733">
        <v>1875</v>
      </c>
      <c r="H72" s="733">
        <v>1250</v>
      </c>
      <c r="I72" s="735">
        <v>625</v>
      </c>
    </row>
    <row r="73" spans="1:9" s="726" customFormat="1" ht="33" customHeight="1">
      <c r="A73" s="628">
        <v>69</v>
      </c>
      <c r="B73" s="530" t="s">
        <v>3016</v>
      </c>
      <c r="C73" s="731" t="s">
        <v>3019</v>
      </c>
      <c r="D73" s="732">
        <v>1009011236</v>
      </c>
      <c r="E73" s="733" t="s">
        <v>3020</v>
      </c>
      <c r="F73" s="734"/>
      <c r="G73" s="733">
        <v>11484</v>
      </c>
      <c r="H73" s="733">
        <v>7656</v>
      </c>
      <c r="I73" s="735">
        <v>3828</v>
      </c>
    </row>
    <row r="74" spans="1:9" s="726" customFormat="1" ht="33" customHeight="1">
      <c r="A74" s="529">
        <v>70</v>
      </c>
      <c r="B74" s="530" t="s">
        <v>3016</v>
      </c>
      <c r="C74" s="731" t="s">
        <v>3021</v>
      </c>
      <c r="D74" s="732">
        <v>59001101395</v>
      </c>
      <c r="E74" s="733" t="s">
        <v>3022</v>
      </c>
      <c r="F74" s="736"/>
      <c r="G74" s="733">
        <v>9758</v>
      </c>
      <c r="H74" s="733">
        <v>6510</v>
      </c>
      <c r="I74" s="735">
        <v>3248</v>
      </c>
    </row>
    <row r="75" spans="1:9" s="726" customFormat="1" ht="33" customHeight="1">
      <c r="A75" s="628">
        <v>71</v>
      </c>
      <c r="B75" s="530" t="s">
        <v>3016</v>
      </c>
      <c r="C75" s="731" t="s">
        <v>3023</v>
      </c>
      <c r="D75" s="732">
        <v>45001013925</v>
      </c>
      <c r="E75" s="733" t="s">
        <v>3024</v>
      </c>
      <c r="F75" s="736"/>
      <c r="G75" s="733">
        <v>2625</v>
      </c>
      <c r="H75" s="733">
        <v>1750</v>
      </c>
      <c r="I75" s="735">
        <v>875</v>
      </c>
    </row>
    <row r="76" spans="1:9" s="726" customFormat="1" ht="33" customHeight="1">
      <c r="A76" s="529">
        <v>72</v>
      </c>
      <c r="B76" s="530" t="s">
        <v>1574</v>
      </c>
      <c r="C76" s="727" t="s">
        <v>3025</v>
      </c>
      <c r="D76" s="721">
        <v>47001029377</v>
      </c>
      <c r="E76" s="722" t="s">
        <v>3026</v>
      </c>
      <c r="F76" s="723"/>
      <c r="G76" s="724">
        <v>4879</v>
      </c>
      <c r="H76" s="724">
        <v>3255</v>
      </c>
      <c r="I76" s="725">
        <v>1624</v>
      </c>
    </row>
    <row r="77" spans="1:9" s="726" customFormat="1" ht="33" customHeight="1">
      <c r="A77" s="628">
        <v>73</v>
      </c>
      <c r="B77" s="530" t="s">
        <v>1574</v>
      </c>
      <c r="C77" s="727" t="s">
        <v>3027</v>
      </c>
      <c r="D77" s="721">
        <v>35001010859</v>
      </c>
      <c r="E77" s="722" t="s">
        <v>3028</v>
      </c>
      <c r="F77" s="723"/>
      <c r="G77" s="724">
        <v>5001</v>
      </c>
      <c r="H77" s="724">
        <v>3334</v>
      </c>
      <c r="I77" s="725">
        <v>1667</v>
      </c>
    </row>
    <row r="78" spans="1:9" s="726" customFormat="1" ht="33" customHeight="1">
      <c r="A78" s="529">
        <v>74</v>
      </c>
      <c r="B78" s="530" t="s">
        <v>1574</v>
      </c>
      <c r="C78" s="727" t="s">
        <v>3029</v>
      </c>
      <c r="D78" s="721">
        <v>35001067646</v>
      </c>
      <c r="E78" s="722" t="s">
        <v>3030</v>
      </c>
      <c r="F78" s="723"/>
      <c r="G78" s="724">
        <v>2499</v>
      </c>
      <c r="H78" s="724">
        <v>1666</v>
      </c>
      <c r="I78" s="725">
        <v>833</v>
      </c>
    </row>
    <row r="79" spans="1:9" s="726" customFormat="1" ht="33" customHeight="1">
      <c r="A79" s="628">
        <v>75</v>
      </c>
      <c r="B79" s="530" t="s">
        <v>3016</v>
      </c>
      <c r="C79" s="731" t="s">
        <v>3031</v>
      </c>
      <c r="D79" s="732">
        <v>42001003756</v>
      </c>
      <c r="E79" s="733" t="s">
        <v>3032</v>
      </c>
      <c r="F79" s="736"/>
      <c r="G79" s="733">
        <v>4356.25</v>
      </c>
      <c r="H79" s="733">
        <v>2906.25</v>
      </c>
      <c r="I79" s="735">
        <v>1450</v>
      </c>
    </row>
    <row r="80" spans="1:9" s="726" customFormat="1" ht="33" customHeight="1">
      <c r="A80" s="529">
        <v>76</v>
      </c>
      <c r="B80" s="530" t="s">
        <v>3016</v>
      </c>
      <c r="C80" s="731" t="s">
        <v>3033</v>
      </c>
      <c r="D80" s="732">
        <v>33001004331</v>
      </c>
      <c r="E80" s="733" t="s">
        <v>3034</v>
      </c>
      <c r="F80" s="736"/>
      <c r="G80" s="733">
        <v>6970</v>
      </c>
      <c r="H80" s="733">
        <v>4650</v>
      </c>
      <c r="I80" s="735">
        <v>2320</v>
      </c>
    </row>
    <row r="81" spans="1:9" s="726" customFormat="1" ht="30">
      <c r="A81" s="628">
        <v>77</v>
      </c>
      <c r="B81" s="530" t="s">
        <v>1574</v>
      </c>
      <c r="C81" s="727" t="s">
        <v>3035</v>
      </c>
      <c r="D81" s="721">
        <v>9001000474</v>
      </c>
      <c r="E81" s="722" t="s">
        <v>3036</v>
      </c>
      <c r="F81" s="723"/>
      <c r="G81" s="723">
        <v>2375.64</v>
      </c>
      <c r="H81" s="723">
        <v>1625.64</v>
      </c>
      <c r="I81" s="725">
        <v>750</v>
      </c>
    </row>
    <row r="82" spans="1:9" s="726" customFormat="1">
      <c r="A82" s="529">
        <v>78</v>
      </c>
      <c r="B82" s="530" t="s">
        <v>3016</v>
      </c>
      <c r="C82" s="731" t="s">
        <v>3037</v>
      </c>
      <c r="D82" s="732">
        <v>19001003131</v>
      </c>
      <c r="E82" s="733" t="s">
        <v>3038</v>
      </c>
      <c r="F82" s="736"/>
      <c r="G82" s="733">
        <v>9061</v>
      </c>
      <c r="H82" s="733">
        <v>6045</v>
      </c>
      <c r="I82" s="735">
        <v>3016</v>
      </c>
    </row>
    <row r="83" spans="1:9" s="726" customFormat="1">
      <c r="A83" s="628">
        <v>79</v>
      </c>
      <c r="B83" s="737" t="s">
        <v>3016</v>
      </c>
      <c r="C83" s="731" t="s">
        <v>3039</v>
      </c>
      <c r="D83" s="732">
        <v>415589571</v>
      </c>
      <c r="E83" s="733" t="s">
        <v>3040</v>
      </c>
      <c r="F83" s="738"/>
      <c r="G83" s="735">
        <v>1250</v>
      </c>
      <c r="H83" s="735">
        <v>1125</v>
      </c>
      <c r="I83" s="735">
        <v>125</v>
      </c>
    </row>
    <row r="84" spans="1:9" s="726" customFormat="1" ht="30">
      <c r="A84" s="529">
        <v>80</v>
      </c>
      <c r="B84" s="532" t="s">
        <v>1574</v>
      </c>
      <c r="C84" s="727" t="s">
        <v>1575</v>
      </c>
      <c r="D84" s="721">
        <v>38001006136</v>
      </c>
      <c r="E84" s="722" t="s">
        <v>1576</v>
      </c>
      <c r="F84" s="723"/>
      <c r="G84" s="724">
        <v>1250</v>
      </c>
      <c r="H84" s="724">
        <v>625</v>
      </c>
      <c r="I84" s="725">
        <v>625</v>
      </c>
    </row>
    <row r="85" spans="1:9" s="726" customFormat="1">
      <c r="A85" s="628">
        <v>81</v>
      </c>
      <c r="B85" s="660" t="s">
        <v>3016</v>
      </c>
      <c r="C85" s="739" t="s">
        <v>3041</v>
      </c>
      <c r="D85" s="732">
        <v>26001005414</v>
      </c>
      <c r="E85" s="733" t="s">
        <v>3042</v>
      </c>
      <c r="F85" s="734"/>
      <c r="G85" s="733">
        <v>3000</v>
      </c>
      <c r="H85" s="733">
        <v>2000</v>
      </c>
      <c r="I85" s="735">
        <v>1000</v>
      </c>
    </row>
    <row r="86" spans="1:9" s="726" customFormat="1">
      <c r="A86" s="529">
        <v>82</v>
      </c>
      <c r="B86" s="437" t="s">
        <v>3016</v>
      </c>
      <c r="C86" s="739" t="s">
        <v>987</v>
      </c>
      <c r="D86" s="732">
        <v>204533175</v>
      </c>
      <c r="E86" s="733" t="s">
        <v>3013</v>
      </c>
      <c r="F86" s="734"/>
      <c r="G86" s="733">
        <v>2400</v>
      </c>
      <c r="H86" s="733">
        <v>1600</v>
      </c>
      <c r="I86" s="735">
        <v>800</v>
      </c>
    </row>
    <row r="87" spans="1:9" s="726" customFormat="1" ht="30">
      <c r="A87" s="628">
        <v>83</v>
      </c>
      <c r="B87" s="530" t="s">
        <v>1574</v>
      </c>
      <c r="C87" s="727" t="s">
        <v>3043</v>
      </c>
      <c r="D87" s="721">
        <v>231954249</v>
      </c>
      <c r="E87" s="722" t="s">
        <v>3044</v>
      </c>
      <c r="F87" s="723"/>
      <c r="G87" s="724">
        <v>2100</v>
      </c>
      <c r="H87" s="724">
        <v>1400</v>
      </c>
      <c r="I87" s="725">
        <v>700</v>
      </c>
    </row>
    <row r="88" spans="1:9" s="726" customFormat="1" ht="36">
      <c r="A88" s="529">
        <v>84</v>
      </c>
      <c r="B88" s="530" t="s">
        <v>1574</v>
      </c>
      <c r="C88" s="727" t="s">
        <v>3045</v>
      </c>
      <c r="D88" s="721">
        <v>221291144</v>
      </c>
      <c r="E88" s="722" t="s">
        <v>3046</v>
      </c>
      <c r="F88" s="723"/>
      <c r="G88" s="724">
        <v>2700</v>
      </c>
      <c r="H88" s="724">
        <v>1800</v>
      </c>
      <c r="I88" s="725">
        <v>900</v>
      </c>
    </row>
    <row r="89" spans="1:9" s="726" customFormat="1">
      <c r="A89" s="628">
        <v>85</v>
      </c>
      <c r="B89" s="437" t="s">
        <v>3016</v>
      </c>
      <c r="C89" s="739" t="s">
        <v>3047</v>
      </c>
      <c r="D89" s="732">
        <v>248385787</v>
      </c>
      <c r="E89" s="733" t="s">
        <v>3013</v>
      </c>
      <c r="F89" s="734"/>
      <c r="G89" s="733">
        <v>3271.4</v>
      </c>
      <c r="H89" s="733">
        <v>2181</v>
      </c>
      <c r="I89" s="735">
        <v>1090.4000000000001</v>
      </c>
    </row>
    <row r="90" spans="1:9" s="726" customFormat="1" ht="30">
      <c r="A90" s="529">
        <v>86</v>
      </c>
      <c r="B90" s="437" t="s">
        <v>3016</v>
      </c>
      <c r="C90" s="739" t="s">
        <v>1066</v>
      </c>
      <c r="D90" s="732">
        <v>447860020</v>
      </c>
      <c r="E90" s="733" t="s">
        <v>3013</v>
      </c>
      <c r="F90" s="734"/>
      <c r="G90" s="733">
        <v>3120</v>
      </c>
      <c r="H90" s="733">
        <v>2080</v>
      </c>
      <c r="I90" s="735">
        <v>1040</v>
      </c>
    </row>
    <row r="91" spans="1:9" s="726" customFormat="1">
      <c r="A91" s="628">
        <v>87</v>
      </c>
      <c r="B91" s="437" t="s">
        <v>3016</v>
      </c>
      <c r="C91" s="739" t="s">
        <v>3048</v>
      </c>
      <c r="D91" s="732" t="s">
        <v>1097</v>
      </c>
      <c r="E91" s="733" t="s">
        <v>3049</v>
      </c>
      <c r="F91" s="734"/>
      <c r="G91" s="733">
        <v>3750</v>
      </c>
      <c r="H91" s="733">
        <v>2500</v>
      </c>
      <c r="I91" s="735">
        <v>1250</v>
      </c>
    </row>
    <row r="92" spans="1:9" s="726" customFormat="1" ht="30">
      <c r="A92" s="529">
        <v>88</v>
      </c>
      <c r="B92" s="530" t="s">
        <v>1574</v>
      </c>
      <c r="C92" s="727" t="s">
        <v>3050</v>
      </c>
      <c r="D92" s="740" t="s">
        <v>1173</v>
      </c>
      <c r="E92" s="722" t="s">
        <v>3051</v>
      </c>
      <c r="F92" s="723"/>
      <c r="G92" s="724">
        <v>3750</v>
      </c>
      <c r="H92" s="724">
        <v>2500</v>
      </c>
      <c r="I92" s="725">
        <v>1250</v>
      </c>
    </row>
    <row r="93" spans="1:9" s="726" customFormat="1">
      <c r="A93" s="628">
        <v>89</v>
      </c>
      <c r="B93" s="437" t="s">
        <v>3016</v>
      </c>
      <c r="C93" s="731" t="s">
        <v>3052</v>
      </c>
      <c r="D93" s="732">
        <v>61004008339</v>
      </c>
      <c r="E93" s="733" t="s">
        <v>3053</v>
      </c>
      <c r="F93" s="734"/>
      <c r="G93" s="733">
        <v>3612.08</v>
      </c>
      <c r="H93" s="733">
        <v>2408</v>
      </c>
      <c r="I93" s="738">
        <v>1204.08</v>
      </c>
    </row>
    <row r="94" spans="1:9" s="726" customFormat="1">
      <c r="A94" s="529">
        <v>90</v>
      </c>
      <c r="B94" s="437" t="s">
        <v>3016</v>
      </c>
      <c r="C94" s="731" t="s">
        <v>3054</v>
      </c>
      <c r="D94" s="732">
        <v>2001019883</v>
      </c>
      <c r="E94" s="733" t="s">
        <v>3055</v>
      </c>
      <c r="F94" s="734"/>
      <c r="G94" s="733">
        <v>3000</v>
      </c>
      <c r="H94" s="733">
        <v>2000</v>
      </c>
      <c r="I94" s="735">
        <v>1000</v>
      </c>
    </row>
    <row r="95" spans="1:9" s="726" customFormat="1" ht="30">
      <c r="A95" s="628">
        <v>91</v>
      </c>
      <c r="B95" s="530" t="s">
        <v>3056</v>
      </c>
      <c r="C95" s="727" t="s">
        <v>3057</v>
      </c>
      <c r="D95" s="740" t="s">
        <v>1203</v>
      </c>
      <c r="E95" s="722" t="s">
        <v>3058</v>
      </c>
      <c r="F95" s="723"/>
      <c r="G95" s="724">
        <v>8472</v>
      </c>
      <c r="H95" s="724">
        <v>6972</v>
      </c>
      <c r="I95" s="725">
        <v>1500</v>
      </c>
    </row>
    <row r="96" spans="1:9" s="726" customFormat="1" ht="36">
      <c r="A96" s="529">
        <v>92</v>
      </c>
      <c r="B96" s="530" t="s">
        <v>3056</v>
      </c>
      <c r="C96" s="727" t="s">
        <v>3059</v>
      </c>
      <c r="D96" s="741" t="s">
        <v>3060</v>
      </c>
      <c r="E96" s="722" t="s">
        <v>3013</v>
      </c>
      <c r="F96" s="723"/>
      <c r="G96" s="723">
        <v>13802.8</v>
      </c>
      <c r="H96" s="723">
        <v>9162.7999999999993</v>
      </c>
      <c r="I96" s="725">
        <v>4640</v>
      </c>
    </row>
    <row r="97" spans="1:9" s="726" customFormat="1">
      <c r="A97" s="628">
        <v>93</v>
      </c>
      <c r="B97" s="437" t="s">
        <v>3016</v>
      </c>
      <c r="C97" s="739" t="s">
        <v>3061</v>
      </c>
      <c r="D97" s="732">
        <v>52001017729</v>
      </c>
      <c r="E97" s="733" t="s">
        <v>3062</v>
      </c>
      <c r="F97" s="734"/>
      <c r="G97" s="733">
        <v>1800</v>
      </c>
      <c r="H97" s="733">
        <v>1200</v>
      </c>
      <c r="I97" s="735">
        <v>600</v>
      </c>
    </row>
    <row r="98" spans="1:9" s="726" customFormat="1" ht="30">
      <c r="A98" s="529">
        <v>94</v>
      </c>
      <c r="B98" s="530" t="s">
        <v>1574</v>
      </c>
      <c r="C98" s="727" t="s">
        <v>3063</v>
      </c>
      <c r="D98" s="721">
        <v>1008009067</v>
      </c>
      <c r="E98" s="722" t="s">
        <v>3064</v>
      </c>
      <c r="F98" s="723"/>
      <c r="G98" s="724">
        <v>8361</v>
      </c>
      <c r="H98" s="724">
        <v>5577</v>
      </c>
      <c r="I98" s="725">
        <v>2784</v>
      </c>
    </row>
    <row r="99" spans="1:9" s="726" customFormat="1" ht="30">
      <c r="A99" s="628">
        <v>95</v>
      </c>
      <c r="B99" s="530" t="s">
        <v>2916</v>
      </c>
      <c r="C99" s="727" t="s">
        <v>3065</v>
      </c>
      <c r="D99" s="721">
        <v>206028485</v>
      </c>
      <c r="E99" s="722" t="s">
        <v>3058</v>
      </c>
      <c r="F99" s="723"/>
      <c r="G99" s="724">
        <v>2400</v>
      </c>
      <c r="H99" s="724">
        <v>1600</v>
      </c>
      <c r="I99" s="725">
        <v>800</v>
      </c>
    </row>
    <row r="100" spans="1:9" s="726" customFormat="1">
      <c r="A100" s="529">
        <v>96</v>
      </c>
      <c r="B100" s="437" t="s">
        <v>3016</v>
      </c>
      <c r="C100" s="739" t="s">
        <v>3066</v>
      </c>
      <c r="D100" s="732">
        <v>25001000955</v>
      </c>
      <c r="E100" s="733" t="s">
        <v>3067</v>
      </c>
      <c r="F100" s="734"/>
      <c r="G100" s="733">
        <v>2257.6799999999998</v>
      </c>
      <c r="H100" s="733">
        <v>1506</v>
      </c>
      <c r="I100" s="735">
        <v>751.68</v>
      </c>
    </row>
    <row r="101" spans="1:9" s="726" customFormat="1" ht="30">
      <c r="A101" s="628">
        <v>97</v>
      </c>
      <c r="B101" s="530" t="s">
        <v>3068</v>
      </c>
      <c r="C101" s="727" t="s">
        <v>3069</v>
      </c>
      <c r="D101" s="721">
        <v>40001007609</v>
      </c>
      <c r="E101" s="722" t="s">
        <v>3070</v>
      </c>
      <c r="F101" s="723"/>
      <c r="G101" s="724">
        <v>3060</v>
      </c>
      <c r="H101" s="724">
        <v>1960</v>
      </c>
      <c r="I101" s="725">
        <v>1100</v>
      </c>
    </row>
    <row r="102" spans="1:9" s="726" customFormat="1" ht="30">
      <c r="A102" s="529">
        <v>98</v>
      </c>
      <c r="B102" s="530" t="s">
        <v>3071</v>
      </c>
      <c r="C102" s="727" t="s">
        <v>3072</v>
      </c>
      <c r="D102" s="740" t="s">
        <v>1255</v>
      </c>
      <c r="E102" s="722" t="s">
        <v>3073</v>
      </c>
      <c r="F102" s="723"/>
      <c r="G102" s="723">
        <v>1470.8</v>
      </c>
      <c r="H102" s="724">
        <v>914</v>
      </c>
      <c r="I102" s="742">
        <v>556.79999999999995</v>
      </c>
    </row>
    <row r="103" spans="1:9" s="726" customFormat="1" ht="25.5">
      <c r="A103" s="628">
        <v>99</v>
      </c>
      <c r="B103" s="743" t="s">
        <v>2916</v>
      </c>
      <c r="C103" s="739" t="s">
        <v>3074</v>
      </c>
      <c r="D103" s="732">
        <v>19001030986</v>
      </c>
      <c r="E103" s="733" t="s">
        <v>3038</v>
      </c>
      <c r="F103" s="734"/>
      <c r="G103" s="733">
        <v>3310</v>
      </c>
      <c r="H103" s="733">
        <v>2310</v>
      </c>
      <c r="I103" s="735">
        <v>1000</v>
      </c>
    </row>
    <row r="104" spans="1:9" s="726" customFormat="1" ht="25.5">
      <c r="A104" s="529">
        <v>100</v>
      </c>
      <c r="B104" s="743" t="s">
        <v>2916</v>
      </c>
      <c r="C104" s="739" t="s">
        <v>3075</v>
      </c>
      <c r="D104" s="732" t="s">
        <v>1248</v>
      </c>
      <c r="E104" s="733" t="s">
        <v>3076</v>
      </c>
      <c r="F104" s="734"/>
      <c r="G104" s="733">
        <v>1600</v>
      </c>
      <c r="H104" s="733">
        <v>800</v>
      </c>
      <c r="I104" s="735">
        <v>800</v>
      </c>
    </row>
    <row r="105" spans="1:9" s="726" customFormat="1">
      <c r="A105" s="628">
        <v>101</v>
      </c>
      <c r="B105" s="743" t="s">
        <v>3077</v>
      </c>
      <c r="C105" s="739" t="s">
        <v>3078</v>
      </c>
      <c r="D105" s="732" t="s">
        <v>3079</v>
      </c>
      <c r="E105" s="733" t="s">
        <v>3080</v>
      </c>
      <c r="F105" s="734"/>
      <c r="G105" s="733">
        <v>2263</v>
      </c>
      <c r="H105" s="733">
        <v>1335</v>
      </c>
      <c r="I105" s="735">
        <v>928</v>
      </c>
    </row>
    <row r="106" spans="1:9" s="726" customFormat="1" ht="30">
      <c r="A106" s="529">
        <v>102</v>
      </c>
      <c r="B106" s="530" t="s">
        <v>3081</v>
      </c>
      <c r="C106" s="727" t="s">
        <v>3082</v>
      </c>
      <c r="D106" s="721">
        <v>60001046176</v>
      </c>
      <c r="E106" s="722" t="s">
        <v>3083</v>
      </c>
      <c r="F106" s="723"/>
      <c r="G106" s="724">
        <v>300</v>
      </c>
      <c r="H106" s="724"/>
      <c r="I106" s="725">
        <v>300</v>
      </c>
    </row>
    <row r="107" spans="1:9" s="726" customFormat="1" ht="18">
      <c r="A107" s="529"/>
      <c r="B107" s="530"/>
      <c r="C107" s="727" t="s">
        <v>3084</v>
      </c>
      <c r="D107" s="721"/>
      <c r="E107" s="722" t="s">
        <v>3085</v>
      </c>
      <c r="F107" s="723"/>
      <c r="G107" s="724">
        <v>1875</v>
      </c>
      <c r="H107" s="724">
        <v>1250</v>
      </c>
      <c r="I107" s="725">
        <v>625</v>
      </c>
    </row>
    <row r="108" spans="1:9" s="726" customFormat="1" ht="18">
      <c r="A108" s="529"/>
      <c r="B108" s="530"/>
      <c r="C108" s="727" t="s">
        <v>3086</v>
      </c>
      <c r="D108" s="721"/>
      <c r="E108" s="722" t="s">
        <v>3058</v>
      </c>
      <c r="F108" s="723"/>
      <c r="G108" s="724">
        <v>2000</v>
      </c>
      <c r="H108" s="724">
        <v>1000</v>
      </c>
      <c r="I108" s="725">
        <v>1000</v>
      </c>
    </row>
    <row r="109" spans="1:9" s="27" customFormat="1">
      <c r="A109" s="529">
        <v>104</v>
      </c>
      <c r="B109" s="744" t="s">
        <v>3016</v>
      </c>
      <c r="C109" s="745" t="s">
        <v>3087</v>
      </c>
      <c r="D109" s="746">
        <v>1017007990</v>
      </c>
      <c r="E109" s="745" t="s">
        <v>3088</v>
      </c>
      <c r="F109" s="747"/>
      <c r="G109" s="748">
        <v>3000</v>
      </c>
      <c r="H109" s="748">
        <v>2200</v>
      </c>
      <c r="I109" s="745">
        <v>800</v>
      </c>
    </row>
    <row r="110" spans="1:9" s="27" customFormat="1">
      <c r="A110" s="628">
        <v>105</v>
      </c>
      <c r="B110" s="744" t="s">
        <v>3016</v>
      </c>
      <c r="C110" s="745" t="s">
        <v>3089</v>
      </c>
      <c r="D110" s="746">
        <v>4001002669</v>
      </c>
      <c r="E110" s="745" t="s">
        <v>3090</v>
      </c>
      <c r="F110" s="747"/>
      <c r="G110" s="748">
        <v>1875</v>
      </c>
      <c r="H110" s="748">
        <v>1375</v>
      </c>
      <c r="I110" s="745">
        <v>500</v>
      </c>
    </row>
    <row r="111" spans="1:9" s="107" customFormat="1">
      <c r="A111" s="529">
        <v>106</v>
      </c>
      <c r="B111" s="744" t="s">
        <v>3016</v>
      </c>
      <c r="C111" s="745" t="s">
        <v>3091</v>
      </c>
      <c r="D111" s="746">
        <v>5001003979</v>
      </c>
      <c r="E111" s="745" t="s">
        <v>3092</v>
      </c>
      <c r="F111" s="747"/>
      <c r="G111" s="748">
        <v>1875</v>
      </c>
      <c r="H111" s="748">
        <v>1375</v>
      </c>
      <c r="I111" s="745">
        <v>500</v>
      </c>
    </row>
    <row r="112" spans="1:9" s="107" customFormat="1" ht="18">
      <c r="A112" s="628">
        <v>107</v>
      </c>
      <c r="B112" s="744" t="s">
        <v>3016</v>
      </c>
      <c r="C112" s="749" t="s">
        <v>3093</v>
      </c>
      <c r="D112" s="750">
        <v>10001042444</v>
      </c>
      <c r="E112" s="751" t="s">
        <v>3094</v>
      </c>
      <c r="F112" s="752"/>
      <c r="G112" s="753">
        <v>6000</v>
      </c>
      <c r="H112" s="753">
        <v>4400</v>
      </c>
      <c r="I112" s="754">
        <v>1600</v>
      </c>
    </row>
    <row r="113" spans="1:9" s="107" customFormat="1">
      <c r="A113" s="529">
        <v>108</v>
      </c>
      <c r="B113" s="744" t="s">
        <v>3016</v>
      </c>
      <c r="C113" s="745" t="s">
        <v>3095</v>
      </c>
      <c r="D113" s="746">
        <v>11001027880</v>
      </c>
      <c r="E113" s="745" t="s">
        <v>3096</v>
      </c>
      <c r="F113" s="747"/>
      <c r="G113" s="748">
        <v>2625</v>
      </c>
      <c r="H113" s="748">
        <v>1925</v>
      </c>
      <c r="I113" s="745">
        <v>700</v>
      </c>
    </row>
    <row r="114" spans="1:9" s="107" customFormat="1">
      <c r="A114" s="628">
        <v>109</v>
      </c>
      <c r="B114" s="744" t="s">
        <v>3016</v>
      </c>
      <c r="C114" s="745" t="s">
        <v>3097</v>
      </c>
      <c r="D114" s="746">
        <v>1001012012</v>
      </c>
      <c r="E114" s="745" t="s">
        <v>3098</v>
      </c>
      <c r="F114" s="747"/>
      <c r="G114" s="748">
        <v>4500</v>
      </c>
      <c r="H114" s="748">
        <v>3300</v>
      </c>
      <c r="I114" s="745">
        <v>1200</v>
      </c>
    </row>
    <row r="115" spans="1:9" s="107" customFormat="1">
      <c r="A115" s="529">
        <v>110</v>
      </c>
      <c r="B115" s="744" t="s">
        <v>3016</v>
      </c>
      <c r="C115" s="745" t="s">
        <v>3099</v>
      </c>
      <c r="D115" s="746">
        <v>1011025293</v>
      </c>
      <c r="E115" s="745" t="s">
        <v>3098</v>
      </c>
      <c r="F115" s="747"/>
      <c r="G115" s="748">
        <v>2250</v>
      </c>
      <c r="H115" s="748">
        <v>1650</v>
      </c>
      <c r="I115" s="745">
        <v>600</v>
      </c>
    </row>
    <row r="116" spans="1:9" s="107" customFormat="1">
      <c r="A116" s="628">
        <v>111</v>
      </c>
      <c r="B116" s="744" t="s">
        <v>3016</v>
      </c>
      <c r="C116" s="745" t="s">
        <v>3100</v>
      </c>
      <c r="D116" s="746" t="s">
        <v>1199</v>
      </c>
      <c r="E116" s="745" t="s">
        <v>3098</v>
      </c>
      <c r="F116" s="747"/>
      <c r="G116" s="748">
        <v>2250</v>
      </c>
      <c r="H116" s="748">
        <v>1650</v>
      </c>
      <c r="I116" s="745">
        <v>600</v>
      </c>
    </row>
    <row r="117" spans="1:9" s="107" customFormat="1">
      <c r="A117" s="529">
        <v>112</v>
      </c>
      <c r="B117" s="744" t="s">
        <v>3016</v>
      </c>
      <c r="C117" s="745" t="s">
        <v>3101</v>
      </c>
      <c r="D117" s="746">
        <v>13001012641</v>
      </c>
      <c r="E117" s="745" t="s">
        <v>3102</v>
      </c>
      <c r="F117" s="747"/>
      <c r="G117" s="748">
        <v>3000</v>
      </c>
      <c r="H117" s="748">
        <v>2200</v>
      </c>
      <c r="I117" s="745">
        <v>800</v>
      </c>
    </row>
    <row r="118" spans="1:9" s="107" customFormat="1" ht="18">
      <c r="A118" s="628">
        <v>113</v>
      </c>
      <c r="B118" s="744" t="s">
        <v>3016</v>
      </c>
      <c r="C118" s="752" t="s">
        <v>3103</v>
      </c>
      <c r="D118" s="750">
        <v>61007004173</v>
      </c>
      <c r="E118" s="751" t="s">
        <v>3020</v>
      </c>
      <c r="F118" s="752"/>
      <c r="G118" s="755">
        <v>4426.26</v>
      </c>
      <c r="H118" s="755">
        <v>3236.1</v>
      </c>
      <c r="I118" s="756">
        <v>1190.1600000000001</v>
      </c>
    </row>
    <row r="119" spans="1:9" s="107" customFormat="1">
      <c r="A119" s="529">
        <v>114</v>
      </c>
      <c r="B119" s="744" t="s">
        <v>3016</v>
      </c>
      <c r="C119" s="745" t="s">
        <v>3104</v>
      </c>
      <c r="D119" s="746">
        <v>1025002181</v>
      </c>
      <c r="E119" s="745" t="s">
        <v>3105</v>
      </c>
      <c r="F119" s="747"/>
      <c r="G119" s="748">
        <v>3750</v>
      </c>
      <c r="H119" s="748">
        <v>2750</v>
      </c>
      <c r="I119" s="745">
        <v>1000</v>
      </c>
    </row>
    <row r="120" spans="1:9" s="107" customFormat="1">
      <c r="A120" s="628">
        <v>115</v>
      </c>
      <c r="B120" s="744" t="s">
        <v>3016</v>
      </c>
      <c r="C120" s="745" t="s">
        <v>3106</v>
      </c>
      <c r="D120" s="746" t="s">
        <v>1105</v>
      </c>
      <c r="E120" s="745" t="s">
        <v>3107</v>
      </c>
      <c r="F120" s="747"/>
      <c r="G120" s="748">
        <v>1875</v>
      </c>
      <c r="H120" s="748">
        <v>1375</v>
      </c>
      <c r="I120" s="745">
        <v>500</v>
      </c>
    </row>
    <row r="121" spans="1:9" s="107" customFormat="1" ht="18">
      <c r="A121" s="529">
        <v>116</v>
      </c>
      <c r="B121" s="744" t="s">
        <v>3016</v>
      </c>
      <c r="C121" s="752" t="s">
        <v>3108</v>
      </c>
      <c r="D121" s="750">
        <v>61001007106</v>
      </c>
      <c r="E121" s="751" t="s">
        <v>3020</v>
      </c>
      <c r="F121" s="752"/>
      <c r="G121" s="753">
        <v>11322.84</v>
      </c>
      <c r="H121" s="753">
        <v>8306.84</v>
      </c>
      <c r="I121" s="756">
        <v>3016</v>
      </c>
    </row>
    <row r="122" spans="1:9" s="107" customFormat="1" ht="18">
      <c r="A122" s="628">
        <v>117</v>
      </c>
      <c r="B122" s="744" t="s">
        <v>3016</v>
      </c>
      <c r="C122" s="752" t="s">
        <v>3109</v>
      </c>
      <c r="D122" s="750" t="s">
        <v>1101</v>
      </c>
      <c r="E122" s="751" t="s">
        <v>3110</v>
      </c>
      <c r="F122" s="752"/>
      <c r="G122" s="753">
        <v>1875</v>
      </c>
      <c r="H122" s="753">
        <v>1375</v>
      </c>
      <c r="I122" s="756">
        <v>500</v>
      </c>
    </row>
    <row r="123" spans="1:9" s="107" customFormat="1" ht="18">
      <c r="A123" s="529">
        <v>118</v>
      </c>
      <c r="B123" s="744" t="s">
        <v>3016</v>
      </c>
      <c r="C123" s="757" t="s">
        <v>3111</v>
      </c>
      <c r="D123" s="758" t="s">
        <v>1127</v>
      </c>
      <c r="E123" s="759" t="s">
        <v>3112</v>
      </c>
      <c r="F123" s="747"/>
      <c r="G123" s="748">
        <v>3525.62</v>
      </c>
      <c r="H123" s="748">
        <v>2597.62</v>
      </c>
      <c r="I123" s="745">
        <v>928</v>
      </c>
    </row>
    <row r="124" spans="1:9" s="107" customFormat="1" ht="18">
      <c r="A124" s="628">
        <v>119</v>
      </c>
      <c r="B124" s="744" t="s">
        <v>3113</v>
      </c>
      <c r="C124" s="752" t="s">
        <v>3114</v>
      </c>
      <c r="D124" s="750">
        <v>17001011615</v>
      </c>
      <c r="E124" s="760" t="s">
        <v>3115</v>
      </c>
      <c r="F124" s="752"/>
      <c r="G124" s="753">
        <v>1125</v>
      </c>
      <c r="H124" s="753">
        <v>825</v>
      </c>
      <c r="I124" s="756">
        <v>300</v>
      </c>
    </row>
    <row r="125" spans="1:9" s="107" customFormat="1" ht="18">
      <c r="A125" s="529">
        <v>120</v>
      </c>
      <c r="B125" s="744" t="s">
        <v>3016</v>
      </c>
      <c r="C125" s="752" t="s">
        <v>3116</v>
      </c>
      <c r="D125" s="750">
        <v>17001003608</v>
      </c>
      <c r="E125" s="760" t="s">
        <v>3117</v>
      </c>
      <c r="F125" s="752"/>
      <c r="G125" s="753">
        <v>3000</v>
      </c>
      <c r="H125" s="753">
        <v>2200</v>
      </c>
      <c r="I125" s="756">
        <v>800</v>
      </c>
    </row>
    <row r="126" spans="1:9" s="107" customFormat="1" ht="30">
      <c r="A126" s="628">
        <v>121</v>
      </c>
      <c r="B126" s="744" t="s">
        <v>3056</v>
      </c>
      <c r="C126" s="745" t="s">
        <v>3118</v>
      </c>
      <c r="D126" s="761">
        <v>35001056789</v>
      </c>
      <c r="E126" s="745" t="s">
        <v>3119</v>
      </c>
      <c r="F126" s="747"/>
      <c r="G126" s="748">
        <v>1160</v>
      </c>
      <c r="H126" s="748">
        <v>232</v>
      </c>
      <c r="I126" s="762">
        <v>928</v>
      </c>
    </row>
    <row r="127" spans="1:9" s="107" customFormat="1" ht="18">
      <c r="A127" s="529">
        <v>122</v>
      </c>
      <c r="B127" s="744" t="s">
        <v>3016</v>
      </c>
      <c r="C127" s="752" t="s">
        <v>3120</v>
      </c>
      <c r="D127" s="750">
        <v>23001005017</v>
      </c>
      <c r="E127" s="751" t="s">
        <v>3121</v>
      </c>
      <c r="F127" s="752"/>
      <c r="G127" s="753">
        <v>2500</v>
      </c>
      <c r="H127" s="753">
        <v>2000</v>
      </c>
      <c r="I127" s="756">
        <v>500</v>
      </c>
    </row>
    <row r="128" spans="1:9" s="107" customFormat="1">
      <c r="A128" s="628">
        <v>123</v>
      </c>
      <c r="B128" s="744" t="s">
        <v>3016</v>
      </c>
      <c r="C128" s="763" t="s">
        <v>3122</v>
      </c>
      <c r="D128" s="764">
        <v>24001048479</v>
      </c>
      <c r="E128" s="745" t="s">
        <v>3123</v>
      </c>
      <c r="F128" s="747"/>
      <c r="G128" s="748">
        <v>4500</v>
      </c>
      <c r="H128" s="748">
        <v>3300</v>
      </c>
      <c r="I128" s="745">
        <v>1200</v>
      </c>
    </row>
    <row r="129" spans="1:9" s="107" customFormat="1">
      <c r="A129" s="529">
        <v>124</v>
      </c>
      <c r="B129" s="765" t="s">
        <v>3016</v>
      </c>
      <c r="C129" s="766" t="s">
        <v>3124</v>
      </c>
      <c r="D129" s="767">
        <v>27001001219</v>
      </c>
      <c r="E129" s="768" t="s">
        <v>3125</v>
      </c>
      <c r="F129" s="769"/>
      <c r="G129" s="770">
        <v>1312.5</v>
      </c>
      <c r="H129" s="770">
        <v>962.5</v>
      </c>
      <c r="I129" s="771">
        <v>350</v>
      </c>
    </row>
    <row r="130" spans="1:9" s="107" customFormat="1">
      <c r="A130" s="628">
        <v>125</v>
      </c>
      <c r="B130" s="744" t="s">
        <v>3126</v>
      </c>
      <c r="C130" s="745" t="s">
        <v>3127</v>
      </c>
      <c r="D130" s="767" t="s">
        <v>1237</v>
      </c>
      <c r="E130" s="745" t="s">
        <v>3128</v>
      </c>
      <c r="F130" s="747"/>
      <c r="G130" s="748">
        <v>990</v>
      </c>
      <c r="H130" s="748">
        <v>640</v>
      </c>
      <c r="I130" s="745">
        <v>350</v>
      </c>
    </row>
    <row r="131" spans="1:9" s="107" customFormat="1">
      <c r="A131" s="529">
        <v>126</v>
      </c>
      <c r="B131" s="744" t="s">
        <v>3016</v>
      </c>
      <c r="C131" s="745" t="s">
        <v>3129</v>
      </c>
      <c r="D131" s="767" t="s">
        <v>1029</v>
      </c>
      <c r="E131" s="745" t="s">
        <v>3130</v>
      </c>
      <c r="F131" s="747"/>
      <c r="G131" s="748">
        <v>3000</v>
      </c>
      <c r="H131" s="748">
        <v>2200</v>
      </c>
      <c r="I131" s="745">
        <v>800</v>
      </c>
    </row>
    <row r="132" spans="1:9" s="107" customFormat="1">
      <c r="A132" s="628"/>
      <c r="B132" s="744" t="s">
        <v>3016</v>
      </c>
      <c r="C132" s="745" t="s">
        <v>3131</v>
      </c>
      <c r="D132" s="767"/>
      <c r="E132" s="745" t="s">
        <v>3132</v>
      </c>
      <c r="F132" s="747"/>
      <c r="G132" s="748">
        <v>2812.5</v>
      </c>
      <c r="H132" s="748">
        <v>2062.5</v>
      </c>
      <c r="I132" s="745">
        <v>750</v>
      </c>
    </row>
    <row r="133" spans="1:9" s="107" customFormat="1">
      <c r="A133" s="628">
        <v>127</v>
      </c>
      <c r="B133" s="744" t="s">
        <v>3016</v>
      </c>
      <c r="C133" s="745" t="s">
        <v>3133</v>
      </c>
      <c r="D133" s="767" t="s">
        <v>3134</v>
      </c>
      <c r="E133" s="745" t="s">
        <v>3135</v>
      </c>
      <c r="F133" s="747"/>
      <c r="G133" s="748">
        <v>9085</v>
      </c>
      <c r="H133" s="748">
        <v>6069</v>
      </c>
      <c r="I133" s="745">
        <v>3016</v>
      </c>
    </row>
    <row r="134" spans="1:9" s="107" customFormat="1">
      <c r="A134" s="529">
        <v>128</v>
      </c>
      <c r="B134" s="744" t="s">
        <v>3016</v>
      </c>
      <c r="C134" s="745" t="s">
        <v>3136</v>
      </c>
      <c r="D134" s="767" t="s">
        <v>1154</v>
      </c>
      <c r="E134" s="745" t="s">
        <v>3137</v>
      </c>
      <c r="F134" s="747"/>
      <c r="G134" s="748">
        <v>3750</v>
      </c>
      <c r="H134" s="748">
        <v>2750</v>
      </c>
      <c r="I134" s="745">
        <v>1000</v>
      </c>
    </row>
    <row r="135" spans="1:9" s="107" customFormat="1" ht="30">
      <c r="A135" s="628">
        <v>129</v>
      </c>
      <c r="B135" s="744" t="s">
        <v>3056</v>
      </c>
      <c r="C135" s="745" t="s">
        <v>3138</v>
      </c>
      <c r="D135" s="767" t="s">
        <v>2828</v>
      </c>
      <c r="E135" s="745" t="s">
        <v>3139</v>
      </c>
      <c r="F135" s="747"/>
      <c r="G135" s="748">
        <v>500</v>
      </c>
      <c r="H135" s="748">
        <v>100</v>
      </c>
      <c r="I135" s="745">
        <v>400</v>
      </c>
    </row>
    <row r="136" spans="1:9" s="107" customFormat="1">
      <c r="A136" s="529">
        <v>130</v>
      </c>
      <c r="B136" s="744" t="s">
        <v>3016</v>
      </c>
      <c r="C136" s="745" t="s">
        <v>3140</v>
      </c>
      <c r="D136" s="767" t="s">
        <v>1016</v>
      </c>
      <c r="E136" s="745" t="s">
        <v>3058</v>
      </c>
      <c r="F136" s="747"/>
      <c r="G136" s="748">
        <v>937.5</v>
      </c>
      <c r="H136" s="748">
        <v>687.5</v>
      </c>
      <c r="I136" s="745">
        <v>250</v>
      </c>
    </row>
    <row r="137" spans="1:9" s="107" customFormat="1">
      <c r="A137" s="628">
        <v>131</v>
      </c>
      <c r="B137" s="744" t="s">
        <v>3016</v>
      </c>
      <c r="C137" s="745" t="s">
        <v>3141</v>
      </c>
      <c r="D137" s="772">
        <v>36001020527</v>
      </c>
      <c r="E137" s="745" t="s">
        <v>3142</v>
      </c>
      <c r="F137" s="747"/>
      <c r="G137" s="748">
        <v>4000</v>
      </c>
      <c r="H137" s="748">
        <v>3200</v>
      </c>
      <c r="I137" s="745">
        <v>800</v>
      </c>
    </row>
    <row r="138" spans="1:9" s="107" customFormat="1">
      <c r="A138" s="529">
        <v>132</v>
      </c>
      <c r="B138" s="744" t="s">
        <v>3016</v>
      </c>
      <c r="C138" s="745" t="s">
        <v>3143</v>
      </c>
      <c r="D138" s="772">
        <v>39001010767</v>
      </c>
      <c r="E138" s="745" t="s">
        <v>3144</v>
      </c>
      <c r="F138" s="747"/>
      <c r="G138" s="748">
        <v>2625</v>
      </c>
      <c r="H138" s="748">
        <v>1925</v>
      </c>
      <c r="I138" s="745">
        <v>700</v>
      </c>
    </row>
    <row r="139" spans="1:9" s="107" customFormat="1">
      <c r="A139" s="628">
        <v>133</v>
      </c>
      <c r="B139" s="744" t="s">
        <v>3016</v>
      </c>
      <c r="C139" s="745" t="s">
        <v>3145</v>
      </c>
      <c r="D139" s="746">
        <v>43001028583</v>
      </c>
      <c r="E139" s="745" t="s">
        <v>3146</v>
      </c>
      <c r="F139" s="747"/>
      <c r="G139" s="748">
        <v>6091.38</v>
      </c>
      <c r="H139" s="748">
        <v>4467.38</v>
      </c>
      <c r="I139" s="745">
        <v>1624</v>
      </c>
    </row>
    <row r="140" spans="1:9" s="107" customFormat="1">
      <c r="A140" s="529">
        <v>134</v>
      </c>
      <c r="B140" s="744" t="s">
        <v>3016</v>
      </c>
      <c r="C140" s="745" t="s">
        <v>3147</v>
      </c>
      <c r="D140" s="746">
        <v>61008001280</v>
      </c>
      <c r="E140" s="745" t="s">
        <v>3148</v>
      </c>
      <c r="F140" s="747"/>
      <c r="G140" s="748">
        <v>3191.25</v>
      </c>
      <c r="H140" s="748">
        <v>2340.25</v>
      </c>
      <c r="I140" s="745">
        <v>851</v>
      </c>
    </row>
    <row r="141" spans="1:9" s="107" customFormat="1">
      <c r="A141" s="628">
        <v>135</v>
      </c>
      <c r="B141" s="744" t="s">
        <v>3016</v>
      </c>
      <c r="C141" s="745" t="s">
        <v>3149</v>
      </c>
      <c r="D141" s="746"/>
      <c r="E141" s="745" t="s">
        <v>3076</v>
      </c>
      <c r="F141" s="747"/>
      <c r="G141" s="748">
        <v>14529</v>
      </c>
      <c r="H141" s="748">
        <v>10654.6</v>
      </c>
      <c r="I141" s="745">
        <v>3874</v>
      </c>
    </row>
    <row r="142" spans="1:9" s="107" customFormat="1">
      <c r="A142" s="529">
        <v>136</v>
      </c>
      <c r="B142" s="744" t="s">
        <v>3016</v>
      </c>
      <c r="C142" s="745" t="s">
        <v>3150</v>
      </c>
      <c r="D142" s="746">
        <v>46001004676</v>
      </c>
      <c r="E142" s="745" t="s">
        <v>3151</v>
      </c>
      <c r="F142" s="747"/>
      <c r="G142" s="748">
        <v>2700</v>
      </c>
      <c r="H142" s="748">
        <v>1980</v>
      </c>
      <c r="I142" s="745">
        <v>720</v>
      </c>
    </row>
    <row r="143" spans="1:9" s="107" customFormat="1">
      <c r="A143" s="628">
        <v>137</v>
      </c>
      <c r="B143" s="744" t="s">
        <v>3016</v>
      </c>
      <c r="C143" s="745" t="s">
        <v>3152</v>
      </c>
      <c r="D143" s="746">
        <v>48001002277</v>
      </c>
      <c r="E143" s="745" t="s">
        <v>3153</v>
      </c>
      <c r="F143" s="747"/>
      <c r="G143" s="748">
        <v>2437</v>
      </c>
      <c r="H143" s="748">
        <v>1787.5</v>
      </c>
      <c r="I143" s="745">
        <v>650</v>
      </c>
    </row>
    <row r="144" spans="1:9" s="107" customFormat="1">
      <c r="A144" s="529">
        <v>138</v>
      </c>
      <c r="B144" s="744" t="s">
        <v>3016</v>
      </c>
      <c r="C144" s="745" t="s">
        <v>3154</v>
      </c>
      <c r="D144" s="746" t="s">
        <v>1008</v>
      </c>
      <c r="E144" s="745" t="s">
        <v>3155</v>
      </c>
      <c r="F144" s="747"/>
      <c r="G144" s="748">
        <v>1406.25</v>
      </c>
      <c r="H144" s="748">
        <v>1031.25</v>
      </c>
      <c r="I144" s="745">
        <v>375</v>
      </c>
    </row>
    <row r="145" spans="1:10" s="107" customFormat="1">
      <c r="A145" s="628">
        <v>139</v>
      </c>
      <c r="B145" s="744" t="s">
        <v>3016</v>
      </c>
      <c r="C145" s="745" t="s">
        <v>3156</v>
      </c>
      <c r="D145" s="746">
        <v>51001007197</v>
      </c>
      <c r="E145" s="745" t="s">
        <v>3157</v>
      </c>
      <c r="F145" s="747"/>
      <c r="G145" s="748">
        <v>3000</v>
      </c>
      <c r="H145" s="748">
        <v>2200</v>
      </c>
      <c r="I145" s="745">
        <v>800</v>
      </c>
    </row>
    <row r="146" spans="1:10" s="107" customFormat="1">
      <c r="A146" s="529">
        <v>140</v>
      </c>
      <c r="B146" s="744" t="s">
        <v>3016</v>
      </c>
      <c r="C146" s="745" t="s">
        <v>3158</v>
      </c>
      <c r="D146" s="746">
        <v>40001016967</v>
      </c>
      <c r="E146" s="745" t="s">
        <v>3159</v>
      </c>
      <c r="F146" s="747"/>
      <c r="G146" s="748">
        <v>1875</v>
      </c>
      <c r="H146" s="748">
        <v>1375</v>
      </c>
      <c r="I146" s="745">
        <v>500</v>
      </c>
    </row>
    <row r="147" spans="1:10" s="107" customFormat="1">
      <c r="A147" s="628">
        <v>141</v>
      </c>
      <c r="B147" s="744" t="s">
        <v>3016</v>
      </c>
      <c r="C147" s="745" t="s">
        <v>3160</v>
      </c>
      <c r="D147" s="746">
        <v>57001021002</v>
      </c>
      <c r="E147" s="745" t="s">
        <v>3161</v>
      </c>
      <c r="F147" s="747"/>
      <c r="G147" s="748">
        <v>3750</v>
      </c>
      <c r="H147" s="748">
        <v>2750</v>
      </c>
      <c r="I147" s="745">
        <v>1000</v>
      </c>
    </row>
    <row r="148" spans="1:10" s="107" customFormat="1">
      <c r="A148" s="529">
        <v>142</v>
      </c>
      <c r="B148" s="744" t="s">
        <v>3016</v>
      </c>
      <c r="C148" s="745" t="s">
        <v>3162</v>
      </c>
      <c r="D148" s="746">
        <v>58001005478</v>
      </c>
      <c r="E148" s="745" t="s">
        <v>3163</v>
      </c>
      <c r="F148" s="747"/>
      <c r="G148" s="748">
        <v>3750</v>
      </c>
      <c r="H148" s="748">
        <v>2750</v>
      </c>
      <c r="I148" s="745">
        <v>1000</v>
      </c>
    </row>
    <row r="149" spans="1:10">
      <c r="A149" s="628">
        <v>143</v>
      </c>
      <c r="B149" s="744" t="s">
        <v>3016</v>
      </c>
      <c r="C149" s="745" t="s">
        <v>3164</v>
      </c>
      <c r="D149" s="746">
        <v>55001007224</v>
      </c>
      <c r="E149" s="745" t="s">
        <v>3165</v>
      </c>
      <c r="F149" s="747"/>
      <c r="G149" s="748">
        <v>3000</v>
      </c>
      <c r="H149" s="748">
        <v>2200</v>
      </c>
      <c r="I149" s="745">
        <v>800</v>
      </c>
      <c r="J149" s="102"/>
    </row>
    <row r="150" spans="1:10">
      <c r="A150" s="529">
        <v>144</v>
      </c>
      <c r="B150" s="744" t="s">
        <v>3016</v>
      </c>
      <c r="C150" s="745" t="s">
        <v>3166</v>
      </c>
      <c r="D150" s="746">
        <v>61009007673</v>
      </c>
      <c r="E150" s="745" t="s">
        <v>3167</v>
      </c>
      <c r="F150" s="747"/>
      <c r="G150" s="748">
        <v>2017.5</v>
      </c>
      <c r="H150" s="748">
        <v>1479.5</v>
      </c>
      <c r="I150" s="745">
        <v>538</v>
      </c>
      <c r="J150" s="102"/>
    </row>
    <row r="151" spans="1:10" ht="30">
      <c r="A151" s="529">
        <v>146</v>
      </c>
      <c r="B151" s="530" t="s">
        <v>1574</v>
      </c>
      <c r="C151" s="533" t="s">
        <v>1577</v>
      </c>
      <c r="D151" s="533" t="s">
        <v>1264</v>
      </c>
      <c r="E151" s="534" t="s">
        <v>1578</v>
      </c>
      <c r="F151" s="773">
        <v>10000</v>
      </c>
      <c r="G151" s="724"/>
      <c r="H151" s="724"/>
      <c r="I151" s="774">
        <v>10000</v>
      </c>
      <c r="J151" s="102"/>
    </row>
    <row r="152" spans="1:10" ht="30">
      <c r="A152" s="628">
        <v>147</v>
      </c>
      <c r="B152" s="530" t="s">
        <v>1574</v>
      </c>
      <c r="C152" s="533" t="s">
        <v>1579</v>
      </c>
      <c r="D152" s="533" t="s">
        <v>499</v>
      </c>
      <c r="E152" s="534" t="s">
        <v>1578</v>
      </c>
      <c r="F152" s="773">
        <v>3000</v>
      </c>
      <c r="G152" s="724"/>
      <c r="H152" s="724"/>
      <c r="I152" s="774">
        <v>3000</v>
      </c>
      <c r="J152" s="102"/>
    </row>
    <row r="153" spans="1:10" ht="30">
      <c r="A153" s="529">
        <v>148</v>
      </c>
      <c r="B153" s="530" t="s">
        <v>1574</v>
      </c>
      <c r="C153" s="533" t="s">
        <v>1580</v>
      </c>
      <c r="D153" s="533" t="s">
        <v>1265</v>
      </c>
      <c r="E153" s="534" t="s">
        <v>1578</v>
      </c>
      <c r="F153" s="773">
        <v>5000</v>
      </c>
      <c r="G153" s="724"/>
      <c r="H153" s="724"/>
      <c r="I153" s="774">
        <v>5000</v>
      </c>
      <c r="J153" s="102"/>
    </row>
    <row r="154" spans="1:10" ht="30">
      <c r="A154" s="628">
        <v>149</v>
      </c>
      <c r="B154" s="530" t="s">
        <v>1574</v>
      </c>
      <c r="C154" s="533" t="s">
        <v>883</v>
      </c>
      <c r="D154" s="533" t="s">
        <v>845</v>
      </c>
      <c r="E154" s="534" t="s">
        <v>1578</v>
      </c>
      <c r="F154" s="773">
        <v>10000</v>
      </c>
      <c r="G154" s="724"/>
      <c r="H154" s="724"/>
      <c r="I154" s="774">
        <v>10000</v>
      </c>
      <c r="J154" s="102"/>
    </row>
    <row r="155" spans="1:10" ht="30">
      <c r="A155" s="529">
        <v>150</v>
      </c>
      <c r="B155" s="530" t="s">
        <v>1574</v>
      </c>
      <c r="C155" s="533" t="s">
        <v>1581</v>
      </c>
      <c r="D155" s="533" t="s">
        <v>486</v>
      </c>
      <c r="E155" s="534" t="s">
        <v>1578</v>
      </c>
      <c r="F155" s="773">
        <v>4000</v>
      </c>
      <c r="G155" s="724"/>
      <c r="H155" s="724"/>
      <c r="I155" s="774">
        <v>4000</v>
      </c>
      <c r="J155" s="102"/>
    </row>
    <row r="156" spans="1:10" ht="30">
      <c r="A156" s="628">
        <v>151</v>
      </c>
      <c r="B156" s="530" t="s">
        <v>1574</v>
      </c>
      <c r="C156" s="533" t="s">
        <v>1582</v>
      </c>
      <c r="D156" s="533" t="s">
        <v>485</v>
      </c>
      <c r="E156" s="534" t="s">
        <v>1578</v>
      </c>
      <c r="F156" s="773">
        <v>7500</v>
      </c>
      <c r="G156" s="724"/>
      <c r="H156" s="724"/>
      <c r="I156" s="774">
        <v>7500</v>
      </c>
      <c r="J156" s="102"/>
    </row>
    <row r="157" spans="1:10" ht="30">
      <c r="A157" s="529">
        <v>152</v>
      </c>
      <c r="B157" s="530" t="s">
        <v>1574</v>
      </c>
      <c r="C157" s="533" t="s">
        <v>1583</v>
      </c>
      <c r="D157" s="533" t="s">
        <v>491</v>
      </c>
      <c r="E157" s="534" t="s">
        <v>1578</v>
      </c>
      <c r="F157" s="773">
        <v>2000</v>
      </c>
      <c r="G157" s="724"/>
      <c r="H157" s="724"/>
      <c r="I157" s="774">
        <v>2000</v>
      </c>
      <c r="J157" s="102"/>
    </row>
    <row r="158" spans="1:10" ht="30">
      <c r="A158" s="628">
        <v>153</v>
      </c>
      <c r="B158" s="530" t="s">
        <v>1574</v>
      </c>
      <c r="C158" s="533" t="s">
        <v>1584</v>
      </c>
      <c r="D158" s="533" t="s">
        <v>488</v>
      </c>
      <c r="E158" s="534" t="s">
        <v>1578</v>
      </c>
      <c r="F158" s="773">
        <v>7000</v>
      </c>
      <c r="G158" s="724"/>
      <c r="H158" s="724"/>
      <c r="I158" s="774">
        <v>7000</v>
      </c>
      <c r="J158" s="102"/>
    </row>
    <row r="159" spans="1:10" ht="30">
      <c r="A159" s="529">
        <v>154</v>
      </c>
      <c r="B159" s="530" t="s">
        <v>1574</v>
      </c>
      <c r="C159" s="533" t="s">
        <v>1585</v>
      </c>
      <c r="D159" s="533" t="s">
        <v>1266</v>
      </c>
      <c r="E159" s="534" t="s">
        <v>1578</v>
      </c>
      <c r="F159" s="773">
        <v>2500</v>
      </c>
      <c r="G159" s="724"/>
      <c r="H159" s="724"/>
      <c r="I159" s="774">
        <v>2500</v>
      </c>
      <c r="J159" s="102"/>
    </row>
    <row r="160" spans="1:10" ht="30">
      <c r="A160" s="628">
        <v>155</v>
      </c>
      <c r="B160" s="532" t="s">
        <v>1574</v>
      </c>
      <c r="C160" s="533" t="s">
        <v>1586</v>
      </c>
      <c r="D160" s="533" t="s">
        <v>542</v>
      </c>
      <c r="E160" s="534" t="s">
        <v>1578</v>
      </c>
      <c r="F160" s="773">
        <v>2500</v>
      </c>
      <c r="G160" s="724"/>
      <c r="H160" s="724"/>
      <c r="I160" s="774">
        <v>2500</v>
      </c>
      <c r="J160" s="102"/>
    </row>
    <row r="161" spans="1:10" ht="30">
      <c r="A161" s="529">
        <v>156</v>
      </c>
      <c r="B161" s="532" t="s">
        <v>1574</v>
      </c>
      <c r="C161" s="533" t="s">
        <v>1587</v>
      </c>
      <c r="D161" s="533" t="s">
        <v>679</v>
      </c>
      <c r="E161" s="534" t="s">
        <v>1578</v>
      </c>
      <c r="F161" s="773">
        <v>6000</v>
      </c>
      <c r="G161" s="724"/>
      <c r="H161" s="724"/>
      <c r="I161" s="774">
        <v>6000</v>
      </c>
      <c r="J161" s="102"/>
    </row>
    <row r="162" spans="1:10" ht="30">
      <c r="A162" s="628">
        <v>157</v>
      </c>
      <c r="B162" s="532" t="s">
        <v>1574</v>
      </c>
      <c r="C162" s="533" t="s">
        <v>1588</v>
      </c>
      <c r="D162" s="533" t="s">
        <v>1267</v>
      </c>
      <c r="E162" s="534" t="s">
        <v>1578</v>
      </c>
      <c r="F162" s="773">
        <v>600</v>
      </c>
      <c r="G162" s="724"/>
      <c r="H162" s="724"/>
      <c r="I162" s="774">
        <v>600</v>
      </c>
      <c r="J162" s="102"/>
    </row>
    <row r="163" spans="1:10" ht="30">
      <c r="A163" s="529">
        <v>158</v>
      </c>
      <c r="B163" s="532" t="s">
        <v>1574</v>
      </c>
      <c r="C163" s="533" t="s">
        <v>1589</v>
      </c>
      <c r="D163" s="533" t="s">
        <v>1268</v>
      </c>
      <c r="E163" s="534" t="s">
        <v>1578</v>
      </c>
      <c r="F163" s="773">
        <v>600</v>
      </c>
      <c r="G163" s="724"/>
      <c r="H163" s="724"/>
      <c r="I163" s="774">
        <v>600</v>
      </c>
      <c r="J163" s="102"/>
    </row>
    <row r="164" spans="1:10" ht="30">
      <c r="A164" s="628">
        <v>159</v>
      </c>
      <c r="B164" s="532" t="s">
        <v>1574</v>
      </c>
      <c r="C164" s="533" t="s">
        <v>884</v>
      </c>
      <c r="D164" s="533" t="s">
        <v>846</v>
      </c>
      <c r="E164" s="534" t="s">
        <v>1578</v>
      </c>
      <c r="F164" s="773">
        <v>3000</v>
      </c>
      <c r="G164" s="724"/>
      <c r="H164" s="724"/>
      <c r="I164" s="774">
        <v>3000</v>
      </c>
      <c r="J164" s="102"/>
    </row>
    <row r="165" spans="1:10" ht="30">
      <c r="A165" s="529">
        <v>160</v>
      </c>
      <c r="B165" s="532" t="s">
        <v>1574</v>
      </c>
      <c r="C165" s="533" t="s">
        <v>1590</v>
      </c>
      <c r="D165" s="533" t="s">
        <v>1269</v>
      </c>
      <c r="E165" s="534" t="s">
        <v>1578</v>
      </c>
      <c r="F165" s="773">
        <v>1000</v>
      </c>
      <c r="G165" s="724"/>
      <c r="H165" s="724"/>
      <c r="I165" s="774">
        <v>1000</v>
      </c>
      <c r="J165" s="102"/>
    </row>
    <row r="166" spans="1:10" ht="30">
      <c r="A166" s="628">
        <v>161</v>
      </c>
      <c r="B166" s="532" t="s">
        <v>1574</v>
      </c>
      <c r="C166" s="533" t="s">
        <v>1591</v>
      </c>
      <c r="D166" s="533" t="s">
        <v>1270</v>
      </c>
      <c r="E166" s="534" t="s">
        <v>1578</v>
      </c>
      <c r="F166" s="773">
        <v>3000</v>
      </c>
      <c r="G166" s="775"/>
      <c r="H166" s="724"/>
      <c r="I166" s="774">
        <v>3000</v>
      </c>
      <c r="J166" s="102"/>
    </row>
    <row r="167" spans="1:10" ht="30">
      <c r="A167" s="529">
        <v>162</v>
      </c>
      <c r="B167" s="532" t="s">
        <v>1574</v>
      </c>
      <c r="C167" s="533" t="s">
        <v>1258</v>
      </c>
      <c r="D167" s="533" t="s">
        <v>1259</v>
      </c>
      <c r="E167" s="534" t="s">
        <v>1578</v>
      </c>
      <c r="F167" s="773">
        <v>3000</v>
      </c>
      <c r="G167" s="775"/>
      <c r="H167" s="724"/>
      <c r="I167" s="774">
        <v>3000</v>
      </c>
      <c r="J167" s="102"/>
    </row>
    <row r="168" spans="1:10" ht="30">
      <c r="A168" s="628">
        <v>163</v>
      </c>
      <c r="B168" s="532" t="s">
        <v>1574</v>
      </c>
      <c r="C168" s="533" t="s">
        <v>1592</v>
      </c>
      <c r="D168" s="533" t="s">
        <v>513</v>
      </c>
      <c r="E168" s="534" t="s">
        <v>1578</v>
      </c>
      <c r="F168" s="773">
        <v>5000</v>
      </c>
      <c r="G168" s="724"/>
      <c r="H168" s="724"/>
      <c r="I168" s="774">
        <v>5000</v>
      </c>
      <c r="J168" s="102"/>
    </row>
    <row r="169" spans="1:10" ht="15.75">
      <c r="A169" s="529">
        <v>164</v>
      </c>
      <c r="B169" s="776" t="s">
        <v>828</v>
      </c>
      <c r="C169" s="777" t="s">
        <v>1598</v>
      </c>
      <c r="D169" s="542" t="s">
        <v>481</v>
      </c>
      <c r="E169" s="540" t="s">
        <v>331</v>
      </c>
      <c r="F169" s="664">
        <v>10000</v>
      </c>
      <c r="G169" s="715"/>
      <c r="H169" s="665"/>
      <c r="I169" s="778">
        <v>10000</v>
      </c>
      <c r="J169" s="102"/>
    </row>
    <row r="170" spans="1:10" ht="15.75">
      <c r="A170" s="628">
        <v>165</v>
      </c>
      <c r="B170" s="776" t="s">
        <v>828</v>
      </c>
      <c r="C170" s="543" t="s">
        <v>1599</v>
      </c>
      <c r="D170" s="545" t="s">
        <v>491</v>
      </c>
      <c r="E170" s="540" t="s">
        <v>331</v>
      </c>
      <c r="F170" s="664">
        <v>1000</v>
      </c>
      <c r="G170" s="715"/>
      <c r="H170" s="665"/>
      <c r="I170" s="778">
        <v>1000</v>
      </c>
      <c r="J170" s="102"/>
    </row>
    <row r="171" spans="1:10" ht="15.75">
      <c r="A171" s="529">
        <v>166</v>
      </c>
      <c r="B171" s="776" t="s">
        <v>828</v>
      </c>
      <c r="C171" s="779" t="s">
        <v>1600</v>
      </c>
      <c r="D171" s="545" t="s">
        <v>495</v>
      </c>
      <c r="E171" s="540" t="s">
        <v>331</v>
      </c>
      <c r="F171" s="664">
        <v>1400</v>
      </c>
      <c r="G171" s="715"/>
      <c r="H171" s="665"/>
      <c r="I171" s="778">
        <v>1400</v>
      </c>
      <c r="J171" s="102"/>
    </row>
    <row r="172" spans="1:10" ht="15.75">
      <c r="A172" s="628">
        <v>167</v>
      </c>
      <c r="B172" s="776" t="s">
        <v>828</v>
      </c>
      <c r="C172" s="779" t="s">
        <v>1579</v>
      </c>
      <c r="D172" s="545" t="s">
        <v>499</v>
      </c>
      <c r="E172" s="540" t="s">
        <v>331</v>
      </c>
      <c r="F172" s="664">
        <v>1500</v>
      </c>
      <c r="G172" s="715"/>
      <c r="H172" s="665"/>
      <c r="I172" s="778">
        <v>1500</v>
      </c>
      <c r="J172" s="102"/>
    </row>
    <row r="173" spans="1:10" ht="15.75">
      <c r="A173" s="529">
        <v>168</v>
      </c>
      <c r="B173" s="776" t="s">
        <v>823</v>
      </c>
      <c r="C173" s="779" t="s">
        <v>1601</v>
      </c>
      <c r="D173" s="545" t="s">
        <v>746</v>
      </c>
      <c r="E173" s="540" t="s">
        <v>331</v>
      </c>
      <c r="F173" s="664">
        <v>100</v>
      </c>
      <c r="G173" s="715"/>
      <c r="H173" s="665"/>
      <c r="I173" s="778">
        <v>100</v>
      </c>
      <c r="J173" s="102"/>
    </row>
    <row r="174" spans="1:10" ht="15.75">
      <c r="A174" s="628">
        <v>169</v>
      </c>
      <c r="B174" s="776" t="s">
        <v>823</v>
      </c>
      <c r="C174" s="779" t="s">
        <v>1602</v>
      </c>
      <c r="D174" s="545">
        <v>39001040068</v>
      </c>
      <c r="E174" s="540" t="s">
        <v>331</v>
      </c>
      <c r="F174" s="664">
        <v>100</v>
      </c>
      <c r="G174" s="715"/>
      <c r="H174" s="780"/>
      <c r="I174" s="778">
        <v>100</v>
      </c>
      <c r="J174" s="102"/>
    </row>
    <row r="175" spans="1:10" ht="15.75">
      <c r="A175" s="529">
        <v>170</v>
      </c>
      <c r="B175" s="776" t="s">
        <v>828</v>
      </c>
      <c r="C175" s="779" t="s">
        <v>1603</v>
      </c>
      <c r="D175" s="545" t="s">
        <v>503</v>
      </c>
      <c r="E175" s="540" t="s">
        <v>331</v>
      </c>
      <c r="F175" s="664">
        <v>200</v>
      </c>
      <c r="G175" s="715"/>
      <c r="H175" s="665"/>
      <c r="I175" s="778">
        <v>200</v>
      </c>
      <c r="J175" s="102"/>
    </row>
    <row r="176" spans="1:10" s="636" customFormat="1" ht="15.75">
      <c r="A176" s="628">
        <v>171</v>
      </c>
      <c r="B176" s="776" t="s">
        <v>828</v>
      </c>
      <c r="C176" s="779" t="s">
        <v>1604</v>
      </c>
      <c r="D176" s="545" t="s">
        <v>507</v>
      </c>
      <c r="E176" s="540" t="s">
        <v>331</v>
      </c>
      <c r="F176" s="664">
        <v>300</v>
      </c>
      <c r="G176" s="715"/>
      <c r="H176" s="665"/>
      <c r="I176" s="778">
        <v>300</v>
      </c>
    </row>
    <row r="177" spans="1:10" ht="15.75">
      <c r="A177" s="529">
        <v>172</v>
      </c>
      <c r="B177" s="776" t="s">
        <v>828</v>
      </c>
      <c r="C177" s="779" t="s">
        <v>1605</v>
      </c>
      <c r="D177" s="545" t="s">
        <v>511</v>
      </c>
      <c r="E177" s="540" t="s">
        <v>331</v>
      </c>
      <c r="F177" s="664">
        <v>800</v>
      </c>
      <c r="G177" s="715"/>
      <c r="H177" s="665"/>
      <c r="I177" s="778">
        <v>800</v>
      </c>
      <c r="J177" s="102"/>
    </row>
    <row r="178" spans="1:10" ht="15.75">
      <c r="A178" s="628">
        <v>173</v>
      </c>
      <c r="B178" s="776" t="s">
        <v>828</v>
      </c>
      <c r="C178" s="779" t="s">
        <v>1606</v>
      </c>
      <c r="D178" s="545" t="s">
        <v>516</v>
      </c>
      <c r="E178" s="540" t="s">
        <v>331</v>
      </c>
      <c r="F178" s="664">
        <v>800</v>
      </c>
      <c r="G178" s="715"/>
      <c r="H178" s="665"/>
      <c r="I178" s="778">
        <v>800</v>
      </c>
      <c r="J178" s="102"/>
    </row>
    <row r="179" spans="1:10" ht="15.75">
      <c r="A179" s="529">
        <v>174</v>
      </c>
      <c r="B179" s="776" t="s">
        <v>828</v>
      </c>
      <c r="C179" s="779" t="s">
        <v>1607</v>
      </c>
      <c r="D179" s="545" t="s">
        <v>520</v>
      </c>
      <c r="E179" s="540" t="s">
        <v>331</v>
      </c>
      <c r="F179" s="664">
        <v>150</v>
      </c>
      <c r="G179" s="715"/>
      <c r="H179" s="665"/>
      <c r="I179" s="778">
        <v>150</v>
      </c>
      <c r="J179" s="102"/>
    </row>
    <row r="180" spans="1:10" ht="15.75">
      <c r="A180" s="628">
        <v>175</v>
      </c>
      <c r="B180" s="776" t="s">
        <v>828</v>
      </c>
      <c r="C180" s="779" t="s">
        <v>1608</v>
      </c>
      <c r="D180" s="545" t="s">
        <v>524</v>
      </c>
      <c r="E180" s="540" t="s">
        <v>331</v>
      </c>
      <c r="F180" s="664">
        <v>900</v>
      </c>
      <c r="G180" s="715"/>
      <c r="H180" s="665"/>
      <c r="I180" s="778">
        <v>900</v>
      </c>
      <c r="J180" s="102"/>
    </row>
    <row r="181" spans="1:10" ht="15.75">
      <c r="A181" s="529">
        <v>176</v>
      </c>
      <c r="B181" s="776" t="s">
        <v>828</v>
      </c>
      <c r="C181" s="779" t="s">
        <v>909</v>
      </c>
      <c r="D181" s="545" t="s">
        <v>529</v>
      </c>
      <c r="E181" s="540" t="s">
        <v>331</v>
      </c>
      <c r="F181" s="664">
        <v>800</v>
      </c>
      <c r="G181" s="715"/>
      <c r="H181" s="665"/>
      <c r="I181" s="778">
        <v>800</v>
      </c>
      <c r="J181" s="102"/>
    </row>
    <row r="182" spans="1:10" ht="15.75">
      <c r="A182" s="628">
        <v>177</v>
      </c>
      <c r="B182" s="776" t="s">
        <v>828</v>
      </c>
      <c r="C182" s="779" t="s">
        <v>1609</v>
      </c>
      <c r="D182" s="545" t="s">
        <v>533</v>
      </c>
      <c r="E182" s="540" t="s">
        <v>331</v>
      </c>
      <c r="F182" s="664">
        <v>800</v>
      </c>
      <c r="G182" s="715"/>
      <c r="H182" s="665"/>
      <c r="I182" s="778">
        <v>800</v>
      </c>
      <c r="J182" s="102"/>
    </row>
    <row r="183" spans="1:10" ht="15.75">
      <c r="A183" s="529">
        <v>178</v>
      </c>
      <c r="B183" s="776" t="s">
        <v>828</v>
      </c>
      <c r="C183" s="779" t="s">
        <v>1610</v>
      </c>
      <c r="D183" s="545" t="s">
        <v>538</v>
      </c>
      <c r="E183" s="540" t="s">
        <v>331</v>
      </c>
      <c r="F183" s="664">
        <v>150</v>
      </c>
      <c r="G183" s="715"/>
      <c r="H183" s="665"/>
      <c r="I183" s="778">
        <v>150</v>
      </c>
      <c r="J183" s="102"/>
    </row>
    <row r="184" spans="1:10" ht="15.75">
      <c r="A184" s="628">
        <v>179</v>
      </c>
      <c r="B184" s="776" t="s">
        <v>828</v>
      </c>
      <c r="C184" s="779" t="s">
        <v>1611</v>
      </c>
      <c r="D184" s="545" t="s">
        <v>545</v>
      </c>
      <c r="E184" s="540" t="s">
        <v>331</v>
      </c>
      <c r="F184" s="664">
        <v>800</v>
      </c>
      <c r="G184" s="715"/>
      <c r="H184" s="665"/>
      <c r="I184" s="778">
        <v>800</v>
      </c>
      <c r="J184" s="102"/>
    </row>
    <row r="185" spans="1:10" ht="15.75">
      <c r="A185" s="529">
        <v>180</v>
      </c>
      <c r="B185" s="781" t="s">
        <v>828</v>
      </c>
      <c r="C185" s="779" t="s">
        <v>1612</v>
      </c>
      <c r="D185" s="782" t="s">
        <v>549</v>
      </c>
      <c r="E185" s="540" t="s">
        <v>331</v>
      </c>
      <c r="F185" s="664">
        <v>150</v>
      </c>
      <c r="G185" s="715"/>
      <c r="H185" s="665"/>
      <c r="I185" s="778">
        <v>150</v>
      </c>
      <c r="J185" s="102"/>
    </row>
    <row r="186" spans="1:10" ht="15.75">
      <c r="A186" s="628">
        <v>181</v>
      </c>
      <c r="B186" s="776" t="s">
        <v>828</v>
      </c>
      <c r="C186" s="783" t="s">
        <v>1613</v>
      </c>
      <c r="D186" s="545" t="s">
        <v>553</v>
      </c>
      <c r="E186" s="540" t="s">
        <v>331</v>
      </c>
      <c r="F186" s="664">
        <v>150</v>
      </c>
      <c r="G186" s="715"/>
      <c r="H186" s="665"/>
      <c r="I186" s="778">
        <v>150</v>
      </c>
      <c r="J186" s="102"/>
    </row>
    <row r="187" spans="1:10" ht="15.75">
      <c r="A187" s="529">
        <v>182</v>
      </c>
      <c r="B187" s="776" t="s">
        <v>828</v>
      </c>
      <c r="C187" s="783" t="s">
        <v>1614</v>
      </c>
      <c r="D187" s="545" t="s">
        <v>557</v>
      </c>
      <c r="E187" s="540" t="s">
        <v>331</v>
      </c>
      <c r="F187" s="664">
        <v>150</v>
      </c>
      <c r="G187" s="715"/>
      <c r="H187" s="665"/>
      <c r="I187" s="778">
        <v>150</v>
      </c>
      <c r="J187" s="102"/>
    </row>
    <row r="188" spans="1:10" ht="15.75">
      <c r="A188" s="628">
        <v>183</v>
      </c>
      <c r="B188" s="776" t="s">
        <v>828</v>
      </c>
      <c r="C188" s="783" t="s">
        <v>1615</v>
      </c>
      <c r="D188" s="545" t="s">
        <v>562</v>
      </c>
      <c r="E188" s="540" t="s">
        <v>331</v>
      </c>
      <c r="F188" s="664">
        <v>800</v>
      </c>
      <c r="G188" s="715"/>
      <c r="H188" s="665"/>
      <c r="I188" s="778">
        <v>800</v>
      </c>
      <c r="J188" s="102"/>
    </row>
    <row r="189" spans="1:10" ht="15.75">
      <c r="A189" s="529">
        <v>184</v>
      </c>
      <c r="B189" s="776" t="s">
        <v>828</v>
      </c>
      <c r="C189" s="779" t="s">
        <v>1616</v>
      </c>
      <c r="D189" s="545" t="s">
        <v>565</v>
      </c>
      <c r="E189" s="540" t="s">
        <v>331</v>
      </c>
      <c r="F189" s="664">
        <v>800</v>
      </c>
      <c r="G189" s="715"/>
      <c r="H189" s="665"/>
      <c r="I189" s="778">
        <v>800</v>
      </c>
      <c r="J189" s="102"/>
    </row>
    <row r="190" spans="1:10" ht="15.75">
      <c r="A190" s="628">
        <v>185</v>
      </c>
      <c r="B190" s="776" t="s">
        <v>828</v>
      </c>
      <c r="C190" s="779" t="s">
        <v>1617</v>
      </c>
      <c r="D190" s="545" t="s">
        <v>568</v>
      </c>
      <c r="E190" s="540" t="s">
        <v>331</v>
      </c>
      <c r="F190" s="664">
        <v>800</v>
      </c>
      <c r="G190" s="715"/>
      <c r="H190" s="665"/>
      <c r="I190" s="778">
        <v>800</v>
      </c>
      <c r="J190" s="102"/>
    </row>
    <row r="191" spans="1:10" ht="15.75">
      <c r="A191" s="529">
        <v>186</v>
      </c>
      <c r="B191" s="776" t="s">
        <v>828</v>
      </c>
      <c r="C191" s="779" t="s">
        <v>1618</v>
      </c>
      <c r="D191" s="545" t="s">
        <v>572</v>
      </c>
      <c r="E191" s="540" t="s">
        <v>331</v>
      </c>
      <c r="F191" s="664">
        <v>800</v>
      </c>
      <c r="G191" s="715"/>
      <c r="H191" s="665"/>
      <c r="I191" s="778">
        <v>800</v>
      </c>
      <c r="J191" s="102"/>
    </row>
    <row r="192" spans="1:10" ht="15.75">
      <c r="A192" s="628">
        <v>187</v>
      </c>
      <c r="B192" s="776" t="s">
        <v>828</v>
      </c>
      <c r="C192" s="779" t="s">
        <v>1619</v>
      </c>
      <c r="D192" s="545" t="s">
        <v>576</v>
      </c>
      <c r="E192" s="540" t="s">
        <v>331</v>
      </c>
      <c r="F192" s="664">
        <v>150</v>
      </c>
      <c r="G192" s="715"/>
      <c r="H192" s="665"/>
      <c r="I192" s="778">
        <v>150</v>
      </c>
      <c r="J192" s="102"/>
    </row>
    <row r="193" spans="1:10" ht="15.75">
      <c r="A193" s="529">
        <v>188</v>
      </c>
      <c r="B193" s="776" t="s">
        <v>828</v>
      </c>
      <c r="C193" s="779" t="s">
        <v>1620</v>
      </c>
      <c r="D193" s="545" t="s">
        <v>580</v>
      </c>
      <c r="E193" s="540" t="s">
        <v>331</v>
      </c>
      <c r="F193" s="664">
        <v>180</v>
      </c>
      <c r="G193" s="715"/>
      <c r="H193" s="665"/>
      <c r="I193" s="778">
        <v>180</v>
      </c>
      <c r="J193" s="102"/>
    </row>
    <row r="194" spans="1:10" ht="15.75">
      <c r="A194" s="628">
        <v>189</v>
      </c>
      <c r="B194" s="776" t="s">
        <v>828</v>
      </c>
      <c r="C194" s="779" t="s">
        <v>1365</v>
      </c>
      <c r="D194" s="545" t="s">
        <v>584</v>
      </c>
      <c r="E194" s="540" t="s">
        <v>331</v>
      </c>
      <c r="F194" s="664">
        <v>180</v>
      </c>
      <c r="G194" s="715"/>
      <c r="H194" s="665"/>
      <c r="I194" s="778">
        <v>180</v>
      </c>
      <c r="J194" s="102"/>
    </row>
    <row r="195" spans="1:10" ht="15.75">
      <c r="A195" s="529">
        <v>190</v>
      </c>
      <c r="B195" s="776" t="s">
        <v>828</v>
      </c>
      <c r="C195" s="779" t="s">
        <v>1364</v>
      </c>
      <c r="D195" s="545" t="s">
        <v>588</v>
      </c>
      <c r="E195" s="540" t="s">
        <v>331</v>
      </c>
      <c r="F195" s="664">
        <v>180</v>
      </c>
      <c r="G195" s="715"/>
      <c r="H195" s="665"/>
      <c r="I195" s="778">
        <v>180</v>
      </c>
      <c r="J195" s="102"/>
    </row>
    <row r="196" spans="1:10" ht="15.75">
      <c r="A196" s="628">
        <v>191</v>
      </c>
      <c r="B196" s="776" t="s">
        <v>828</v>
      </c>
      <c r="C196" s="779" t="s">
        <v>1361</v>
      </c>
      <c r="D196" s="545" t="s">
        <v>476</v>
      </c>
      <c r="E196" s="540" t="s">
        <v>331</v>
      </c>
      <c r="F196" s="664">
        <v>180</v>
      </c>
      <c r="G196" s="715"/>
      <c r="H196" s="665"/>
      <c r="I196" s="778">
        <v>180</v>
      </c>
      <c r="J196" s="102"/>
    </row>
    <row r="197" spans="1:10" ht="15.75">
      <c r="A197" s="529">
        <v>192</v>
      </c>
      <c r="B197" s="776" t="s">
        <v>828</v>
      </c>
      <c r="C197" s="779" t="s">
        <v>1621</v>
      </c>
      <c r="D197" s="545" t="s">
        <v>594</v>
      </c>
      <c r="E197" s="540" t="s">
        <v>331</v>
      </c>
      <c r="F197" s="664">
        <v>180</v>
      </c>
      <c r="G197" s="715"/>
      <c r="H197" s="665"/>
      <c r="I197" s="778">
        <v>180</v>
      </c>
      <c r="J197" s="102"/>
    </row>
    <row r="198" spans="1:10" ht="15.75">
      <c r="A198" s="628">
        <v>193</v>
      </c>
      <c r="B198" s="781" t="s">
        <v>828</v>
      </c>
      <c r="C198" s="779" t="s">
        <v>1374</v>
      </c>
      <c r="D198" s="782" t="s">
        <v>598</v>
      </c>
      <c r="E198" s="546" t="s">
        <v>331</v>
      </c>
      <c r="F198" s="784">
        <v>180</v>
      </c>
      <c r="G198" s="785"/>
      <c r="H198" s="786"/>
      <c r="I198" s="787">
        <v>180</v>
      </c>
      <c r="J198" s="102"/>
    </row>
    <row r="199" spans="1:10" ht="15.75">
      <c r="A199" s="529">
        <v>194</v>
      </c>
      <c r="B199" s="776" t="s">
        <v>828</v>
      </c>
      <c r="C199" s="783" t="s">
        <v>1424</v>
      </c>
      <c r="D199" s="545" t="s">
        <v>602</v>
      </c>
      <c r="E199" s="540" t="s">
        <v>331</v>
      </c>
      <c r="F199" s="664">
        <v>180</v>
      </c>
      <c r="G199" s="715"/>
      <c r="H199" s="665"/>
      <c r="I199" s="778">
        <v>180</v>
      </c>
      <c r="J199" s="102"/>
    </row>
    <row r="200" spans="1:10" ht="15.75">
      <c r="A200" s="628">
        <v>195</v>
      </c>
      <c r="B200" s="776" t="s">
        <v>828</v>
      </c>
      <c r="C200" s="783" t="s">
        <v>1383</v>
      </c>
      <c r="D200" s="545" t="s">
        <v>605</v>
      </c>
      <c r="E200" s="540" t="s">
        <v>331</v>
      </c>
      <c r="F200" s="664">
        <v>180</v>
      </c>
      <c r="G200" s="715"/>
      <c r="H200" s="665"/>
      <c r="I200" s="778">
        <v>180</v>
      </c>
      <c r="J200" s="102"/>
    </row>
    <row r="201" spans="1:10" ht="15.75">
      <c r="A201" s="529">
        <v>196</v>
      </c>
      <c r="B201" s="776" t="s">
        <v>828</v>
      </c>
      <c r="C201" s="783" t="s">
        <v>1622</v>
      </c>
      <c r="D201" s="545" t="s">
        <v>608</v>
      </c>
      <c r="E201" s="540" t="s">
        <v>331</v>
      </c>
      <c r="F201" s="664">
        <v>180</v>
      </c>
      <c r="G201" s="715"/>
      <c r="H201" s="665"/>
      <c r="I201" s="778">
        <v>180</v>
      </c>
      <c r="J201" s="102"/>
    </row>
    <row r="202" spans="1:10" ht="15.75">
      <c r="A202" s="628">
        <v>197</v>
      </c>
      <c r="B202" s="776" t="s">
        <v>828</v>
      </c>
      <c r="C202" s="783" t="s">
        <v>1378</v>
      </c>
      <c r="D202" s="545" t="s">
        <v>611</v>
      </c>
      <c r="E202" s="540" t="s">
        <v>331</v>
      </c>
      <c r="F202" s="664">
        <v>180</v>
      </c>
      <c r="G202" s="715"/>
      <c r="H202" s="665"/>
      <c r="I202" s="778">
        <v>180</v>
      </c>
      <c r="J202" s="102"/>
    </row>
    <row r="203" spans="1:10" ht="15.75">
      <c r="A203" s="529">
        <v>198</v>
      </c>
      <c r="B203" s="776" t="s">
        <v>828</v>
      </c>
      <c r="C203" s="783" t="s">
        <v>1623</v>
      </c>
      <c r="D203" s="545" t="s">
        <v>614</v>
      </c>
      <c r="E203" s="540" t="s">
        <v>331</v>
      </c>
      <c r="F203" s="664">
        <v>180</v>
      </c>
      <c r="G203" s="715"/>
      <c r="H203" s="665"/>
      <c r="I203" s="778">
        <v>180</v>
      </c>
      <c r="J203" s="102"/>
    </row>
    <row r="204" spans="1:10" ht="15.75">
      <c r="A204" s="628">
        <v>199</v>
      </c>
      <c r="B204" s="776" t="s">
        <v>828</v>
      </c>
      <c r="C204" s="783" t="s">
        <v>1377</v>
      </c>
      <c r="D204" s="545" t="s">
        <v>617</v>
      </c>
      <c r="E204" s="540" t="s">
        <v>331</v>
      </c>
      <c r="F204" s="664">
        <v>180</v>
      </c>
      <c r="G204" s="715"/>
      <c r="H204" s="665"/>
      <c r="I204" s="778">
        <v>180</v>
      </c>
      <c r="J204" s="102"/>
    </row>
    <row r="205" spans="1:10" ht="15.75">
      <c r="A205" s="529">
        <v>200</v>
      </c>
      <c r="B205" s="776" t="s">
        <v>828</v>
      </c>
      <c r="C205" s="783" t="s">
        <v>1418</v>
      </c>
      <c r="D205" s="545" t="s">
        <v>620</v>
      </c>
      <c r="E205" s="540" t="s">
        <v>331</v>
      </c>
      <c r="F205" s="664">
        <v>180</v>
      </c>
      <c r="G205" s="715"/>
      <c r="H205" s="665"/>
      <c r="I205" s="778">
        <v>180</v>
      </c>
      <c r="J205" s="102"/>
    </row>
    <row r="206" spans="1:10" ht="15.75">
      <c r="A206" s="628">
        <v>201</v>
      </c>
      <c r="B206" s="776" t="s">
        <v>828</v>
      </c>
      <c r="C206" s="783" t="s">
        <v>1381</v>
      </c>
      <c r="D206" s="545" t="s">
        <v>623</v>
      </c>
      <c r="E206" s="540" t="s">
        <v>331</v>
      </c>
      <c r="F206" s="664">
        <v>180</v>
      </c>
      <c r="G206" s="715"/>
      <c r="H206" s="665"/>
      <c r="I206" s="778">
        <v>180</v>
      </c>
      <c r="J206" s="102"/>
    </row>
    <row r="207" spans="1:10" ht="15.75">
      <c r="A207" s="529">
        <v>202</v>
      </c>
      <c r="B207" s="776" t="s">
        <v>828</v>
      </c>
      <c r="C207" s="783" t="s">
        <v>1362</v>
      </c>
      <c r="D207" s="545" t="s">
        <v>627</v>
      </c>
      <c r="E207" s="540" t="s">
        <v>331</v>
      </c>
      <c r="F207" s="664">
        <v>180</v>
      </c>
      <c r="G207" s="715"/>
      <c r="H207" s="665"/>
      <c r="I207" s="778">
        <v>180</v>
      </c>
      <c r="J207" s="102"/>
    </row>
    <row r="208" spans="1:10" ht="15.75">
      <c r="A208" s="628">
        <v>203</v>
      </c>
      <c r="B208" s="776" t="s">
        <v>828</v>
      </c>
      <c r="C208" s="783" t="s">
        <v>1624</v>
      </c>
      <c r="D208" s="545" t="s">
        <v>475</v>
      </c>
      <c r="E208" s="540" t="s">
        <v>331</v>
      </c>
      <c r="F208" s="664">
        <v>180</v>
      </c>
      <c r="G208" s="715"/>
      <c r="H208" s="665"/>
      <c r="I208" s="778">
        <v>180</v>
      </c>
      <c r="J208" s="102"/>
    </row>
    <row r="209" spans="1:10" ht="15.75">
      <c r="A209" s="529">
        <v>204</v>
      </c>
      <c r="B209" s="776" t="s">
        <v>828</v>
      </c>
      <c r="C209" s="783" t="s">
        <v>1625</v>
      </c>
      <c r="D209" s="545" t="s">
        <v>474</v>
      </c>
      <c r="E209" s="540" t="s">
        <v>331</v>
      </c>
      <c r="F209" s="664">
        <v>180</v>
      </c>
      <c r="G209" s="715"/>
      <c r="H209" s="665"/>
      <c r="I209" s="778">
        <v>180</v>
      </c>
      <c r="J209" s="102"/>
    </row>
    <row r="210" spans="1:10" ht="15.75">
      <c r="A210" s="628">
        <v>205</v>
      </c>
      <c r="B210" s="776" t="s">
        <v>828</v>
      </c>
      <c r="C210" s="783" t="s">
        <v>1626</v>
      </c>
      <c r="D210" s="545">
        <v>1034001201</v>
      </c>
      <c r="E210" s="540" t="s">
        <v>331</v>
      </c>
      <c r="F210" s="664">
        <v>180</v>
      </c>
      <c r="G210" s="715"/>
      <c r="H210" s="665"/>
      <c r="I210" s="778">
        <v>180</v>
      </c>
      <c r="J210" s="102"/>
    </row>
    <row r="211" spans="1:10" ht="15.75">
      <c r="A211" s="529">
        <v>206</v>
      </c>
      <c r="B211" s="776" t="s">
        <v>828</v>
      </c>
      <c r="C211" s="783" t="s">
        <v>1395</v>
      </c>
      <c r="D211" s="545" t="s">
        <v>640</v>
      </c>
      <c r="E211" s="540" t="s">
        <v>331</v>
      </c>
      <c r="F211" s="664">
        <v>180</v>
      </c>
      <c r="G211" s="715"/>
      <c r="H211" s="665"/>
      <c r="I211" s="778">
        <v>180</v>
      </c>
      <c r="J211" s="102"/>
    </row>
    <row r="212" spans="1:10" ht="15.75">
      <c r="A212" s="628">
        <v>207</v>
      </c>
      <c r="B212" s="776" t="s">
        <v>828</v>
      </c>
      <c r="C212" s="783" t="s">
        <v>1627</v>
      </c>
      <c r="D212" s="545" t="s">
        <v>643</v>
      </c>
      <c r="E212" s="540" t="s">
        <v>331</v>
      </c>
      <c r="F212" s="664">
        <v>180</v>
      </c>
      <c r="G212" s="715"/>
      <c r="H212" s="665"/>
      <c r="I212" s="778">
        <v>180</v>
      </c>
      <c r="J212" s="102"/>
    </row>
    <row r="213" spans="1:10" s="181" customFormat="1" ht="15.75">
      <c r="A213" s="529">
        <v>208</v>
      </c>
      <c r="B213" s="776" t="s">
        <v>828</v>
      </c>
      <c r="C213" s="783" t="s">
        <v>1628</v>
      </c>
      <c r="D213" s="545" t="s">
        <v>646</v>
      </c>
      <c r="E213" s="540" t="s">
        <v>331</v>
      </c>
      <c r="F213" s="664">
        <v>180</v>
      </c>
      <c r="G213" s="715"/>
      <c r="H213" s="665"/>
      <c r="I213" s="778">
        <v>180</v>
      </c>
      <c r="J213" s="101"/>
    </row>
    <row r="214" spans="1:10" s="181" customFormat="1" ht="15.75">
      <c r="A214" s="628">
        <v>209</v>
      </c>
      <c r="B214" s="776" t="s">
        <v>828</v>
      </c>
      <c r="C214" s="783" t="s">
        <v>1415</v>
      </c>
      <c r="D214" s="545" t="s">
        <v>649</v>
      </c>
      <c r="E214" s="540" t="s">
        <v>331</v>
      </c>
      <c r="F214" s="664">
        <v>180</v>
      </c>
      <c r="G214" s="715"/>
      <c r="H214" s="665"/>
      <c r="I214" s="778">
        <v>180</v>
      </c>
      <c r="J214" s="101"/>
    </row>
    <row r="215" spans="1:10" s="181" customFormat="1" ht="15.75">
      <c r="A215" s="529">
        <v>210</v>
      </c>
      <c r="B215" s="788" t="s">
        <v>828</v>
      </c>
      <c r="C215" s="789" t="s">
        <v>1629</v>
      </c>
      <c r="D215" s="790" t="s">
        <v>653</v>
      </c>
      <c r="E215" s="791" t="s">
        <v>331</v>
      </c>
      <c r="F215" s="792">
        <v>180</v>
      </c>
      <c r="G215" s="793"/>
      <c r="H215" s="794"/>
      <c r="I215" s="795">
        <v>180</v>
      </c>
      <c r="J215" s="101"/>
    </row>
    <row r="216" spans="1:10" s="181" customFormat="1" ht="15.75">
      <c r="A216" s="628">
        <v>211</v>
      </c>
      <c r="B216" s="776" t="s">
        <v>828</v>
      </c>
      <c r="C216" s="779" t="s">
        <v>1375</v>
      </c>
      <c r="D216" s="545" t="s">
        <v>657</v>
      </c>
      <c r="E216" s="540" t="s">
        <v>331</v>
      </c>
      <c r="F216" s="664">
        <v>180</v>
      </c>
      <c r="G216" s="715"/>
      <c r="H216" s="665"/>
      <c r="I216" s="778">
        <v>180</v>
      </c>
      <c r="J216" s="101"/>
    </row>
    <row r="217" spans="1:10" s="181" customFormat="1" ht="15.75">
      <c r="A217" s="529">
        <v>212</v>
      </c>
      <c r="B217" s="776" t="s">
        <v>828</v>
      </c>
      <c r="C217" s="779" t="s">
        <v>1630</v>
      </c>
      <c r="D217" s="545" t="s">
        <v>660</v>
      </c>
      <c r="E217" s="540" t="s">
        <v>331</v>
      </c>
      <c r="F217" s="664">
        <v>180</v>
      </c>
      <c r="G217" s="715"/>
      <c r="H217" s="665"/>
      <c r="I217" s="778">
        <v>180</v>
      </c>
      <c r="J217" s="101"/>
    </row>
    <row r="218" spans="1:10" s="181" customFormat="1" ht="15.75">
      <c r="A218" s="628">
        <v>213</v>
      </c>
      <c r="B218" s="776" t="s">
        <v>828</v>
      </c>
      <c r="C218" s="779" t="s">
        <v>1631</v>
      </c>
      <c r="D218" s="545" t="s">
        <v>664</v>
      </c>
      <c r="E218" s="540" t="s">
        <v>331</v>
      </c>
      <c r="F218" s="664">
        <v>180</v>
      </c>
      <c r="G218" s="715"/>
      <c r="H218" s="665"/>
      <c r="I218" s="778">
        <v>180</v>
      </c>
      <c r="J218" s="101"/>
    </row>
    <row r="219" spans="1:10" s="181" customFormat="1" ht="15.75">
      <c r="A219" s="529">
        <v>214</v>
      </c>
      <c r="B219" s="776" t="s">
        <v>828</v>
      </c>
      <c r="C219" s="779" t="s">
        <v>1394</v>
      </c>
      <c r="D219" s="545" t="s">
        <v>667</v>
      </c>
      <c r="E219" s="540" t="s">
        <v>331</v>
      </c>
      <c r="F219" s="664">
        <v>180</v>
      </c>
      <c r="G219" s="715"/>
      <c r="H219" s="665"/>
      <c r="I219" s="778">
        <v>180</v>
      </c>
      <c r="J219" s="101"/>
    </row>
    <row r="220" spans="1:10" s="181" customFormat="1" ht="15.75">
      <c r="A220" s="628">
        <v>215</v>
      </c>
      <c r="B220" s="776" t="s">
        <v>828</v>
      </c>
      <c r="C220" s="779" t="s">
        <v>1372</v>
      </c>
      <c r="D220" s="545" t="s">
        <v>669</v>
      </c>
      <c r="E220" s="540" t="s">
        <v>331</v>
      </c>
      <c r="F220" s="664">
        <v>180</v>
      </c>
      <c r="G220" s="715"/>
      <c r="H220" s="665"/>
      <c r="I220" s="778">
        <v>180</v>
      </c>
      <c r="J220" s="101"/>
    </row>
    <row r="221" spans="1:10" s="181" customFormat="1" ht="15.75">
      <c r="A221" s="529">
        <v>216</v>
      </c>
      <c r="B221" s="776" t="s">
        <v>828</v>
      </c>
      <c r="C221" s="779" t="s">
        <v>1371</v>
      </c>
      <c r="D221" s="545" t="s">
        <v>672</v>
      </c>
      <c r="E221" s="540" t="s">
        <v>331</v>
      </c>
      <c r="F221" s="664">
        <v>180</v>
      </c>
      <c r="G221" s="715"/>
      <c r="H221" s="665"/>
      <c r="I221" s="778">
        <v>180</v>
      </c>
      <c r="J221" s="101"/>
    </row>
    <row r="222" spans="1:10" s="181" customFormat="1" ht="15.75">
      <c r="A222" s="628">
        <v>217</v>
      </c>
      <c r="B222" s="776" t="s">
        <v>828</v>
      </c>
      <c r="C222" s="779" t="s">
        <v>1370</v>
      </c>
      <c r="D222" s="545" t="s">
        <v>674</v>
      </c>
      <c r="E222" s="540" t="s">
        <v>331</v>
      </c>
      <c r="F222" s="664">
        <v>180</v>
      </c>
      <c r="G222" s="715"/>
      <c r="H222" s="665"/>
      <c r="I222" s="778">
        <v>180</v>
      </c>
      <c r="J222" s="101"/>
    </row>
    <row r="223" spans="1:10" s="181" customFormat="1" ht="15.75">
      <c r="A223" s="529">
        <v>218</v>
      </c>
      <c r="B223" s="776" t="s">
        <v>1632</v>
      </c>
      <c r="C223" s="779" t="s">
        <v>1633</v>
      </c>
      <c r="D223" s="545" t="s">
        <v>728</v>
      </c>
      <c r="E223" s="540" t="s">
        <v>331</v>
      </c>
      <c r="F223" s="664">
        <v>227</v>
      </c>
      <c r="G223" s="715"/>
      <c r="H223" s="665"/>
      <c r="I223" s="778">
        <v>227</v>
      </c>
      <c r="J223" s="101"/>
    </row>
    <row r="224" spans="1:10" s="181" customFormat="1" ht="15.75">
      <c r="A224" s="628">
        <v>219</v>
      </c>
      <c r="B224" s="776" t="s">
        <v>828</v>
      </c>
      <c r="C224" s="779" t="s">
        <v>1634</v>
      </c>
      <c r="D224" s="545" t="s">
        <v>677</v>
      </c>
      <c r="E224" s="540" t="s">
        <v>331</v>
      </c>
      <c r="F224" s="664">
        <v>700</v>
      </c>
      <c r="G224" s="715"/>
      <c r="H224" s="665"/>
      <c r="I224" s="778">
        <v>700</v>
      </c>
      <c r="J224" s="101"/>
    </row>
    <row r="225" spans="1:10" ht="15.75">
      <c r="A225" s="529">
        <v>220</v>
      </c>
      <c r="B225" s="776" t="s">
        <v>833</v>
      </c>
      <c r="C225" s="779" t="s">
        <v>1635</v>
      </c>
      <c r="D225" s="545" t="s">
        <v>682</v>
      </c>
      <c r="E225" s="540" t="s">
        <v>331</v>
      </c>
      <c r="F225" s="664">
        <v>110</v>
      </c>
      <c r="G225" s="715"/>
      <c r="H225" s="665"/>
      <c r="I225" s="778">
        <v>110</v>
      </c>
      <c r="J225" s="102"/>
    </row>
    <row r="226" spans="1:10" ht="15.75">
      <c r="A226" s="628">
        <v>221</v>
      </c>
      <c r="B226" s="776" t="s">
        <v>1632</v>
      </c>
      <c r="C226" s="779" t="s">
        <v>1636</v>
      </c>
      <c r="D226" s="545" t="s">
        <v>686</v>
      </c>
      <c r="E226" s="540" t="s">
        <v>331</v>
      </c>
      <c r="F226" s="664">
        <v>453</v>
      </c>
      <c r="G226" s="715"/>
      <c r="H226" s="665"/>
      <c r="I226" s="778">
        <v>453</v>
      </c>
      <c r="J226" s="102"/>
    </row>
    <row r="227" spans="1:10" ht="15.75">
      <c r="A227" s="529">
        <v>222</v>
      </c>
      <c r="B227" s="776" t="s">
        <v>1632</v>
      </c>
      <c r="C227" s="779" t="s">
        <v>1637</v>
      </c>
      <c r="D227" s="545" t="s">
        <v>688</v>
      </c>
      <c r="E227" s="540" t="s">
        <v>331</v>
      </c>
      <c r="F227" s="664">
        <v>397</v>
      </c>
      <c r="G227" s="715"/>
      <c r="H227" s="665"/>
      <c r="I227" s="778">
        <v>397</v>
      </c>
      <c r="J227" s="102"/>
    </row>
    <row r="228" spans="1:10" ht="15.75">
      <c r="A228" s="628">
        <v>223</v>
      </c>
      <c r="B228" s="776" t="s">
        <v>1632</v>
      </c>
      <c r="C228" s="779" t="s">
        <v>1638</v>
      </c>
      <c r="D228" s="545" t="s">
        <v>692</v>
      </c>
      <c r="E228" s="540" t="s">
        <v>331</v>
      </c>
      <c r="F228" s="664">
        <v>227</v>
      </c>
      <c r="G228" s="715"/>
      <c r="H228" s="665"/>
      <c r="I228" s="778">
        <v>227</v>
      </c>
      <c r="J228" s="102"/>
    </row>
    <row r="229" spans="1:10" ht="15.75">
      <c r="A229" s="529">
        <v>224</v>
      </c>
      <c r="B229" s="776" t="s">
        <v>1632</v>
      </c>
      <c r="C229" s="779" t="s">
        <v>896</v>
      </c>
      <c r="D229" s="545" t="s">
        <v>696</v>
      </c>
      <c r="E229" s="540" t="s">
        <v>331</v>
      </c>
      <c r="F229" s="664">
        <v>397</v>
      </c>
      <c r="G229" s="715"/>
      <c r="H229" s="665"/>
      <c r="I229" s="778">
        <v>397</v>
      </c>
      <c r="J229" s="102"/>
    </row>
    <row r="230" spans="1:10" ht="15.75">
      <c r="A230" s="628">
        <v>225</v>
      </c>
      <c r="B230" s="776" t="s">
        <v>1632</v>
      </c>
      <c r="C230" s="779" t="s">
        <v>1639</v>
      </c>
      <c r="D230" s="545" t="s">
        <v>700</v>
      </c>
      <c r="E230" s="540" t="s">
        <v>331</v>
      </c>
      <c r="F230" s="664">
        <v>227</v>
      </c>
      <c r="G230" s="715"/>
      <c r="H230" s="665"/>
      <c r="I230" s="778">
        <v>227</v>
      </c>
      <c r="J230" s="102"/>
    </row>
    <row r="231" spans="1:10" ht="15.75">
      <c r="A231" s="529">
        <v>226</v>
      </c>
      <c r="B231" s="776" t="s">
        <v>1632</v>
      </c>
      <c r="C231" s="779" t="s">
        <v>1640</v>
      </c>
      <c r="D231" s="545" t="s">
        <v>704</v>
      </c>
      <c r="E231" s="540" t="s">
        <v>331</v>
      </c>
      <c r="F231" s="664">
        <v>453</v>
      </c>
      <c r="G231" s="715"/>
      <c r="H231" s="665"/>
      <c r="I231" s="778">
        <v>453</v>
      </c>
      <c r="J231" s="102"/>
    </row>
    <row r="232" spans="1:10" ht="15.75">
      <c r="A232" s="628">
        <v>227</v>
      </c>
      <c r="B232" s="776" t="s">
        <v>1632</v>
      </c>
      <c r="C232" s="779" t="s">
        <v>1641</v>
      </c>
      <c r="D232" s="545" t="s">
        <v>708</v>
      </c>
      <c r="E232" s="540" t="s">
        <v>331</v>
      </c>
      <c r="F232" s="664">
        <v>227</v>
      </c>
      <c r="G232" s="715"/>
      <c r="H232" s="665"/>
      <c r="I232" s="778">
        <v>227</v>
      </c>
      <c r="J232" s="102"/>
    </row>
    <row r="233" spans="1:10" ht="15.75">
      <c r="A233" s="529">
        <v>228</v>
      </c>
      <c r="B233" s="776" t="s">
        <v>1632</v>
      </c>
      <c r="C233" s="779" t="s">
        <v>1642</v>
      </c>
      <c r="D233" s="545" t="s">
        <v>712</v>
      </c>
      <c r="E233" s="540" t="s">
        <v>331</v>
      </c>
      <c r="F233" s="664">
        <v>85</v>
      </c>
      <c r="G233" s="715"/>
      <c r="H233" s="665"/>
      <c r="I233" s="778">
        <v>85</v>
      </c>
      <c r="J233" s="102"/>
    </row>
    <row r="234" spans="1:10" ht="15.75">
      <c r="A234" s="628">
        <v>229</v>
      </c>
      <c r="B234" s="776" t="s">
        <v>1632</v>
      </c>
      <c r="C234" s="779" t="s">
        <v>1643</v>
      </c>
      <c r="D234" s="545" t="s">
        <v>716</v>
      </c>
      <c r="E234" s="540" t="s">
        <v>331</v>
      </c>
      <c r="F234" s="664">
        <v>227</v>
      </c>
      <c r="G234" s="715"/>
      <c r="H234" s="665"/>
      <c r="I234" s="778">
        <v>227</v>
      </c>
      <c r="J234" s="102"/>
    </row>
    <row r="235" spans="1:10" ht="15.75">
      <c r="A235" s="529">
        <v>230</v>
      </c>
      <c r="B235" s="776" t="s">
        <v>1632</v>
      </c>
      <c r="C235" s="779" t="s">
        <v>888</v>
      </c>
      <c r="D235" s="545" t="s">
        <v>718</v>
      </c>
      <c r="E235" s="540" t="s">
        <v>331</v>
      </c>
      <c r="F235" s="664">
        <v>397</v>
      </c>
      <c r="G235" s="715"/>
      <c r="H235" s="665"/>
      <c r="I235" s="778">
        <v>397</v>
      </c>
      <c r="J235" s="102"/>
    </row>
    <row r="236" spans="1:10" ht="15.75">
      <c r="A236" s="628">
        <v>231</v>
      </c>
      <c r="B236" s="776" t="s">
        <v>1632</v>
      </c>
      <c r="C236" s="779" t="s">
        <v>1644</v>
      </c>
      <c r="D236" s="545" t="s">
        <v>721</v>
      </c>
      <c r="E236" s="540" t="s">
        <v>331</v>
      </c>
      <c r="F236" s="664">
        <v>85</v>
      </c>
      <c r="G236" s="715"/>
      <c r="H236" s="665"/>
      <c r="I236" s="778">
        <v>85</v>
      </c>
      <c r="J236" s="102"/>
    </row>
    <row r="237" spans="1:10" ht="15.75">
      <c r="A237" s="529">
        <v>232</v>
      </c>
      <c r="B237" s="776" t="s">
        <v>833</v>
      </c>
      <c r="C237" s="779" t="s">
        <v>1645</v>
      </c>
      <c r="D237" s="545" t="s">
        <v>732</v>
      </c>
      <c r="E237" s="540" t="s">
        <v>331</v>
      </c>
      <c r="F237" s="664">
        <v>293</v>
      </c>
      <c r="G237" s="715"/>
      <c r="H237" s="665"/>
      <c r="I237" s="778">
        <v>293</v>
      </c>
      <c r="J237" s="102"/>
    </row>
    <row r="238" spans="1:10" ht="15.75">
      <c r="A238" s="628">
        <v>233</v>
      </c>
      <c r="B238" s="781" t="s">
        <v>1632</v>
      </c>
      <c r="C238" s="779" t="s">
        <v>908</v>
      </c>
      <c r="D238" s="782" t="s">
        <v>724</v>
      </c>
      <c r="E238" s="546" t="s">
        <v>331</v>
      </c>
      <c r="F238" s="664">
        <v>453</v>
      </c>
      <c r="G238" s="715"/>
      <c r="H238" s="665"/>
      <c r="I238" s="778">
        <v>453</v>
      </c>
      <c r="J238" s="102"/>
    </row>
    <row r="239" spans="1:10" ht="15.75">
      <c r="A239" s="529">
        <v>234</v>
      </c>
      <c r="B239" s="776" t="s">
        <v>833</v>
      </c>
      <c r="C239" s="783" t="s">
        <v>1646</v>
      </c>
      <c r="D239" s="545" t="s">
        <v>735</v>
      </c>
      <c r="E239" s="540" t="s">
        <v>331</v>
      </c>
      <c r="F239" s="664">
        <v>293</v>
      </c>
      <c r="G239" s="715"/>
      <c r="H239" s="665"/>
      <c r="I239" s="778">
        <v>293</v>
      </c>
      <c r="J239" s="102"/>
    </row>
    <row r="240" spans="1:10" ht="15.75">
      <c r="A240" s="628">
        <v>235</v>
      </c>
      <c r="B240" s="776" t="s">
        <v>1632</v>
      </c>
      <c r="C240" s="783" t="s">
        <v>1647</v>
      </c>
      <c r="D240" s="545" t="s">
        <v>739</v>
      </c>
      <c r="E240" s="540" t="s">
        <v>331</v>
      </c>
      <c r="F240" s="664">
        <v>85</v>
      </c>
      <c r="G240" s="715"/>
      <c r="H240" s="665"/>
      <c r="I240" s="778">
        <v>85</v>
      </c>
      <c r="J240" s="102"/>
    </row>
    <row r="241" spans="1:12" ht="15.75">
      <c r="A241" s="529">
        <v>236</v>
      </c>
      <c r="B241" s="381" t="s">
        <v>828</v>
      </c>
      <c r="C241" s="687" t="s">
        <v>1648</v>
      </c>
      <c r="D241" s="669" t="s">
        <v>1649</v>
      </c>
      <c r="E241" s="710" t="s">
        <v>331</v>
      </c>
      <c r="F241" s="796">
        <v>100</v>
      </c>
      <c r="G241" s="715"/>
      <c r="H241" s="665"/>
      <c r="I241" s="711">
        <v>100</v>
      </c>
      <c r="J241" s="102"/>
    </row>
    <row r="242" spans="1:12" ht="15.75">
      <c r="A242" s="628"/>
      <c r="B242" s="797"/>
      <c r="C242" s="535"/>
      <c r="D242" s="547"/>
      <c r="E242" s="548"/>
      <c r="F242" s="798"/>
      <c r="G242" s="541"/>
      <c r="H242" s="537"/>
      <c r="I242" s="798"/>
      <c r="J242" s="102"/>
    </row>
    <row r="243" spans="1:12" ht="31.5" customHeight="1">
      <c r="A243" s="628"/>
      <c r="B243" s="544"/>
      <c r="C243" s="549"/>
      <c r="D243" s="421"/>
      <c r="E243" s="381"/>
      <c r="F243" s="799"/>
      <c r="G243" s="550"/>
      <c r="H243" s="859" t="s">
        <v>403</v>
      </c>
      <c r="I243" s="860">
        <f>SUM(I9:I241)</f>
        <v>579569.69999999995</v>
      </c>
      <c r="J243" s="102"/>
    </row>
    <row r="244" spans="1:12">
      <c r="A244" s="551" t="s">
        <v>266</v>
      </c>
      <c r="B244" s="552"/>
      <c r="C244" s="553"/>
      <c r="D244" s="800"/>
      <c r="E244" s="554"/>
      <c r="F244" s="801"/>
      <c r="G244" s="554"/>
    </row>
    <row r="246" spans="1:12">
      <c r="A246" s="174" t="s">
        <v>425</v>
      </c>
    </row>
    <row r="248" spans="1:12">
      <c r="B248" s="176" t="s">
        <v>96</v>
      </c>
      <c r="F248" s="177"/>
      <c r="I248" s="175"/>
      <c r="J248" s="175"/>
      <c r="K248" s="175"/>
      <c r="L248" s="175"/>
    </row>
    <row r="249" spans="1:12">
      <c r="F249" s="175"/>
      <c r="H249" s="181"/>
      <c r="I249" s="179"/>
      <c r="J249" s="175"/>
      <c r="K249" s="175"/>
      <c r="L249" s="175"/>
    </row>
    <row r="250" spans="1:12">
      <c r="C250" s="178"/>
      <c r="F250" s="178"/>
      <c r="G250" s="178"/>
      <c r="H250" s="180"/>
      <c r="I250" s="179"/>
      <c r="J250" s="175"/>
      <c r="K250" s="175"/>
      <c r="L250" s="175"/>
    </row>
    <row r="251" spans="1:12">
      <c r="A251" s="175"/>
      <c r="C251" s="180" t="s">
        <v>256</v>
      </c>
      <c r="F251" s="181" t="s">
        <v>261</v>
      </c>
      <c r="G251" s="180"/>
      <c r="I251" s="175"/>
      <c r="J251" s="175"/>
      <c r="K251" s="175"/>
      <c r="L251" s="175"/>
    </row>
    <row r="252" spans="1:12" s="175" customFormat="1">
      <c r="B252" s="174"/>
      <c r="C252" s="182" t="s">
        <v>127</v>
      </c>
      <c r="D252" s="174"/>
      <c r="E252" s="174"/>
      <c r="F252" s="174" t="s">
        <v>257</v>
      </c>
      <c r="G252" s="174"/>
      <c r="H252" s="182"/>
    </row>
    <row r="253" spans="1:12" s="175" customFormat="1">
      <c r="B253" s="174"/>
      <c r="C253" s="182"/>
      <c r="G253" s="182"/>
    </row>
    <row r="254" spans="1:12" s="175" customFormat="1" ht="12.75"/>
    <row r="255" spans="1:12" s="175" customFormat="1" ht="12.75"/>
    <row r="256" spans="1:12" s="175" customFormat="1" ht="12.75"/>
    <row r="257" spans="1:7">
      <c r="A257" s="175"/>
      <c r="B257" s="175"/>
      <c r="C257" s="175"/>
      <c r="D257" s="175"/>
      <c r="E257" s="175"/>
      <c r="F257" s="175"/>
      <c r="G257" s="175"/>
    </row>
  </sheetData>
  <mergeCells count="1">
    <mergeCell ref="I2:J2"/>
  </mergeCells>
  <dataValidations disablePrompts="1"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243:B244 B103:B105 B44:B54 B83 B85:B86 B89:B91 B93:B94 B97 B100 B129:B136 B117 B120 B123 B126 B169:B240 B151:B159 B56:B62"/>
  </dataValidations>
  <printOptions gridLines="1"/>
  <pageMargins left="0.7" right="0.7" top="1.8666666666666668E-2" bottom="4.6666666666666671E-3" header="0.3" footer="0.3"/>
  <pageSetup scale="55" fitToHeight="0" orientation="landscape" r:id="rId1"/>
  <rowBreaks count="1" manualBreakCount="1">
    <brk id="82" max="8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70" zoomScaleNormal="100" zoomScaleSheetLayoutView="70" workbookViewId="0">
      <selection activeCell="A5" sqref="A5"/>
    </sheetView>
  </sheetViews>
  <sheetFormatPr defaultColWidth="9.140625" defaultRowHeight="12.75"/>
  <cols>
    <col min="1" max="1" width="2.7109375" style="186" customWidth="1"/>
    <col min="2" max="2" width="9" style="186" customWidth="1"/>
    <col min="3" max="3" width="23.42578125" style="186" customWidth="1"/>
    <col min="4" max="4" width="13.28515625" style="186" customWidth="1"/>
    <col min="5" max="5" width="9.5703125" style="186" customWidth="1"/>
    <col min="6" max="6" width="11.5703125" style="186" customWidth="1"/>
    <col min="7" max="7" width="12.28515625" style="186" customWidth="1"/>
    <col min="8" max="8" width="15.28515625" style="186" customWidth="1"/>
    <col min="9" max="9" width="17.5703125" style="186" customWidth="1"/>
    <col min="10" max="11" width="12.42578125" style="186" customWidth="1"/>
    <col min="12" max="12" width="23.5703125" style="186" customWidth="1"/>
    <col min="13" max="13" width="18.5703125" style="186" customWidth="1"/>
    <col min="14" max="14" width="0.85546875" style="186" customWidth="1"/>
    <col min="15" max="16384" width="9.140625" style="186"/>
  </cols>
  <sheetData>
    <row r="1" spans="1:14" ht="13.5">
      <c r="A1" s="183" t="s">
        <v>426</v>
      </c>
      <c r="B1" s="184"/>
      <c r="C1" s="184"/>
      <c r="D1" s="184"/>
      <c r="E1" s="184"/>
      <c r="F1" s="184"/>
      <c r="G1" s="184"/>
      <c r="H1" s="184"/>
      <c r="I1" s="187"/>
      <c r="J1" s="247"/>
      <c r="K1" s="247"/>
      <c r="L1" s="247"/>
      <c r="M1" s="247" t="s">
        <v>392</v>
      </c>
      <c r="N1" s="187"/>
    </row>
    <row r="2" spans="1:14" ht="15">
      <c r="A2" s="187" t="s">
        <v>305</v>
      </c>
      <c r="B2" s="184"/>
      <c r="C2" s="184"/>
      <c r="D2" s="185"/>
      <c r="E2" s="185"/>
      <c r="F2" s="185"/>
      <c r="G2" s="185"/>
      <c r="H2" s="185"/>
      <c r="I2" s="184"/>
      <c r="J2" s="184"/>
      <c r="K2" s="184"/>
      <c r="L2" s="184"/>
      <c r="M2" s="359">
        <v>42696</v>
      </c>
      <c r="N2" s="187"/>
    </row>
    <row r="3" spans="1:14">
      <c r="A3" s="187"/>
      <c r="B3" s="184"/>
      <c r="C3" s="184"/>
      <c r="D3" s="185"/>
      <c r="E3" s="185"/>
      <c r="F3" s="185"/>
      <c r="G3" s="185"/>
      <c r="H3" s="185"/>
      <c r="I3" s="184"/>
      <c r="J3" s="184"/>
      <c r="K3" s="184"/>
      <c r="L3" s="184"/>
      <c r="M3" s="184"/>
      <c r="N3" s="187"/>
    </row>
    <row r="4" spans="1:14" ht="15">
      <c r="A4" s="110" t="s">
        <v>262</v>
      </c>
      <c r="B4" s="184"/>
      <c r="C4" s="184"/>
      <c r="D4" s="188"/>
      <c r="E4" s="248"/>
      <c r="F4" s="188"/>
      <c r="G4" s="185"/>
      <c r="H4" s="185"/>
      <c r="I4" s="185"/>
      <c r="J4" s="185"/>
      <c r="K4" s="185"/>
      <c r="L4" s="184"/>
      <c r="M4" s="185"/>
      <c r="N4" s="187"/>
    </row>
    <row r="5" spans="1:14">
      <c r="A5" s="189" t="str">
        <f>'ფორმა N1'!D4</f>
        <v>მოქალაქეთა პოლიტიკური გაერთანება სახელმწიფო ხალხისთვის</v>
      </c>
      <c r="B5" s="189"/>
      <c r="C5" s="189"/>
      <c r="D5" s="189"/>
      <c r="E5" s="190"/>
      <c r="F5" s="190"/>
      <c r="G5" s="190"/>
      <c r="H5" s="190"/>
      <c r="I5" s="190"/>
      <c r="J5" s="190"/>
      <c r="K5" s="190"/>
      <c r="L5" s="190"/>
      <c r="M5" s="190"/>
      <c r="N5" s="187"/>
    </row>
    <row r="6" spans="1:14" ht="13.5" thickBot="1">
      <c r="A6" s="249"/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187"/>
    </row>
    <row r="7" spans="1:14" ht="51">
      <c r="A7" s="250" t="s">
        <v>64</v>
      </c>
      <c r="B7" s="251" t="s">
        <v>393</v>
      </c>
      <c r="C7" s="251" t="s">
        <v>394</v>
      </c>
      <c r="D7" s="252" t="s">
        <v>395</v>
      </c>
      <c r="E7" s="252" t="s">
        <v>263</v>
      </c>
      <c r="F7" s="252" t="s">
        <v>396</v>
      </c>
      <c r="G7" s="252" t="s">
        <v>397</v>
      </c>
      <c r="H7" s="251" t="s">
        <v>398</v>
      </c>
      <c r="I7" s="253" t="s">
        <v>399</v>
      </c>
      <c r="J7" s="253" t="s">
        <v>400</v>
      </c>
      <c r="K7" s="254" t="s">
        <v>401</v>
      </c>
      <c r="L7" s="254" t="s">
        <v>402</v>
      </c>
      <c r="M7" s="252" t="s">
        <v>392</v>
      </c>
      <c r="N7" s="187"/>
    </row>
    <row r="8" spans="1:14">
      <c r="A8" s="192">
        <v>1</v>
      </c>
      <c r="B8" s="193">
        <v>2</v>
      </c>
      <c r="C8" s="193">
        <v>3</v>
      </c>
      <c r="D8" s="194">
        <v>4</v>
      </c>
      <c r="E8" s="194">
        <v>5</v>
      </c>
      <c r="F8" s="194">
        <v>6</v>
      </c>
      <c r="G8" s="194">
        <v>7</v>
      </c>
      <c r="H8" s="194">
        <v>8</v>
      </c>
      <c r="I8" s="194">
        <v>9</v>
      </c>
      <c r="J8" s="194">
        <v>10</v>
      </c>
      <c r="K8" s="194">
        <v>11</v>
      </c>
      <c r="L8" s="194">
        <v>12</v>
      </c>
      <c r="M8" s="194">
        <v>13</v>
      </c>
      <c r="N8" s="187"/>
    </row>
    <row r="9" spans="1:14" ht="15">
      <c r="A9" s="195">
        <v>1</v>
      </c>
      <c r="B9" s="196"/>
      <c r="C9" s="255"/>
      <c r="D9" s="195"/>
      <c r="E9" s="195"/>
      <c r="F9" s="195"/>
      <c r="G9" s="195"/>
      <c r="H9" s="195"/>
      <c r="I9" s="195"/>
      <c r="J9" s="195"/>
      <c r="K9" s="195"/>
      <c r="L9" s="195"/>
      <c r="M9" s="256" t="str">
        <f t="shared" ref="M9:M33" si="0">IF(ISBLANK(B9),"",$M$2)</f>
        <v/>
      </c>
      <c r="N9" s="187"/>
    </row>
    <row r="10" spans="1:14" ht="15">
      <c r="A10" s="195">
        <v>2</v>
      </c>
      <c r="B10" s="196"/>
      <c r="C10" s="255"/>
      <c r="D10" s="195"/>
      <c r="E10" s="195"/>
      <c r="F10" s="195"/>
      <c r="G10" s="195"/>
      <c r="H10" s="195"/>
      <c r="I10" s="195"/>
      <c r="J10" s="195"/>
      <c r="K10" s="195"/>
      <c r="L10" s="195"/>
      <c r="M10" s="256" t="str">
        <f t="shared" si="0"/>
        <v/>
      </c>
      <c r="N10" s="187"/>
    </row>
    <row r="11" spans="1:14" ht="15">
      <c r="A11" s="195">
        <v>3</v>
      </c>
      <c r="B11" s="196"/>
      <c r="C11" s="255"/>
      <c r="D11" s="195"/>
      <c r="E11" s="195"/>
      <c r="F11" s="195"/>
      <c r="G11" s="195"/>
      <c r="H11" s="195"/>
      <c r="I11" s="195"/>
      <c r="J11" s="195"/>
      <c r="K11" s="195"/>
      <c r="L11" s="195"/>
      <c r="M11" s="256" t="str">
        <f t="shared" si="0"/>
        <v/>
      </c>
      <c r="N11" s="187"/>
    </row>
    <row r="12" spans="1:14" ht="15">
      <c r="A12" s="195">
        <v>4</v>
      </c>
      <c r="B12" s="196"/>
      <c r="C12" s="255"/>
      <c r="D12" s="195"/>
      <c r="E12" s="195"/>
      <c r="F12" s="195"/>
      <c r="G12" s="195"/>
      <c r="H12" s="195"/>
      <c r="I12" s="195"/>
      <c r="J12" s="195"/>
      <c r="K12" s="195"/>
      <c r="L12" s="195"/>
      <c r="M12" s="256" t="str">
        <f t="shared" si="0"/>
        <v/>
      </c>
      <c r="N12" s="187"/>
    </row>
    <row r="13" spans="1:14" ht="15">
      <c r="A13" s="195">
        <v>5</v>
      </c>
      <c r="B13" s="196"/>
      <c r="C13" s="255"/>
      <c r="D13" s="195"/>
      <c r="E13" s="195"/>
      <c r="F13" s="195"/>
      <c r="G13" s="195"/>
      <c r="H13" s="195"/>
      <c r="I13" s="195"/>
      <c r="J13" s="195"/>
      <c r="K13" s="195"/>
      <c r="L13" s="195"/>
      <c r="M13" s="256" t="str">
        <f t="shared" si="0"/>
        <v/>
      </c>
      <c r="N13" s="187"/>
    </row>
    <row r="14" spans="1:14" ht="15">
      <c r="A14" s="195">
        <v>6</v>
      </c>
      <c r="B14" s="196"/>
      <c r="C14" s="255"/>
      <c r="D14" s="195"/>
      <c r="E14" s="195"/>
      <c r="F14" s="195"/>
      <c r="G14" s="195"/>
      <c r="H14" s="195"/>
      <c r="I14" s="195"/>
      <c r="J14" s="195"/>
      <c r="K14" s="195"/>
      <c r="L14" s="195"/>
      <c r="M14" s="256" t="str">
        <f t="shared" si="0"/>
        <v/>
      </c>
      <c r="N14" s="187"/>
    </row>
    <row r="15" spans="1:14" ht="15">
      <c r="A15" s="195">
        <v>7</v>
      </c>
      <c r="B15" s="196"/>
      <c r="C15" s="255"/>
      <c r="D15" s="195"/>
      <c r="E15" s="195"/>
      <c r="F15" s="195"/>
      <c r="G15" s="195"/>
      <c r="H15" s="195"/>
      <c r="I15" s="195"/>
      <c r="J15" s="195"/>
      <c r="K15" s="195"/>
      <c r="L15" s="195"/>
      <c r="M15" s="256" t="str">
        <f t="shared" si="0"/>
        <v/>
      </c>
      <c r="N15" s="187"/>
    </row>
    <row r="16" spans="1:14" ht="15">
      <c r="A16" s="195">
        <v>8</v>
      </c>
      <c r="B16" s="196"/>
      <c r="C16" s="255"/>
      <c r="D16" s="195"/>
      <c r="E16" s="195"/>
      <c r="F16" s="195"/>
      <c r="G16" s="195"/>
      <c r="H16" s="195"/>
      <c r="I16" s="195"/>
      <c r="J16" s="195"/>
      <c r="K16" s="195"/>
      <c r="L16" s="195"/>
      <c r="M16" s="256" t="str">
        <f t="shared" si="0"/>
        <v/>
      </c>
      <c r="N16" s="187"/>
    </row>
    <row r="17" spans="1:14" ht="15">
      <c r="A17" s="195">
        <v>9</v>
      </c>
      <c r="B17" s="196"/>
      <c r="C17" s="255"/>
      <c r="D17" s="195"/>
      <c r="E17" s="195"/>
      <c r="F17" s="195"/>
      <c r="G17" s="195"/>
      <c r="H17" s="195"/>
      <c r="I17" s="195"/>
      <c r="J17" s="195"/>
      <c r="K17" s="195"/>
      <c r="L17" s="195"/>
      <c r="M17" s="256" t="str">
        <f t="shared" si="0"/>
        <v/>
      </c>
      <c r="N17" s="187"/>
    </row>
    <row r="18" spans="1:14" ht="15">
      <c r="A18" s="195">
        <v>10</v>
      </c>
      <c r="B18" s="196"/>
      <c r="C18" s="255"/>
      <c r="D18" s="195"/>
      <c r="E18" s="195"/>
      <c r="F18" s="195"/>
      <c r="G18" s="195"/>
      <c r="H18" s="195"/>
      <c r="I18" s="195"/>
      <c r="J18" s="195"/>
      <c r="K18" s="195"/>
      <c r="L18" s="195"/>
      <c r="M18" s="256" t="str">
        <f t="shared" si="0"/>
        <v/>
      </c>
      <c r="N18" s="187"/>
    </row>
    <row r="19" spans="1:14" ht="15">
      <c r="A19" s="195">
        <v>11</v>
      </c>
      <c r="B19" s="196"/>
      <c r="C19" s="255"/>
      <c r="D19" s="195"/>
      <c r="E19" s="195"/>
      <c r="F19" s="195"/>
      <c r="G19" s="195"/>
      <c r="H19" s="195"/>
      <c r="I19" s="195"/>
      <c r="J19" s="195"/>
      <c r="K19" s="195"/>
      <c r="L19" s="195"/>
      <c r="M19" s="256" t="str">
        <f t="shared" si="0"/>
        <v/>
      </c>
      <c r="N19" s="187"/>
    </row>
    <row r="20" spans="1:14" ht="15">
      <c r="A20" s="195">
        <v>12</v>
      </c>
      <c r="B20" s="196"/>
      <c r="C20" s="255"/>
      <c r="D20" s="195"/>
      <c r="E20" s="195"/>
      <c r="F20" s="195"/>
      <c r="G20" s="195"/>
      <c r="H20" s="195"/>
      <c r="I20" s="195"/>
      <c r="J20" s="195"/>
      <c r="K20" s="195"/>
      <c r="L20" s="195"/>
      <c r="M20" s="256" t="str">
        <f t="shared" si="0"/>
        <v/>
      </c>
      <c r="N20" s="187"/>
    </row>
    <row r="21" spans="1:14" ht="15">
      <c r="A21" s="195">
        <v>13</v>
      </c>
      <c r="B21" s="196"/>
      <c r="C21" s="255"/>
      <c r="D21" s="195"/>
      <c r="E21" s="195"/>
      <c r="F21" s="195"/>
      <c r="G21" s="195"/>
      <c r="H21" s="195"/>
      <c r="I21" s="195"/>
      <c r="J21" s="195"/>
      <c r="K21" s="195"/>
      <c r="L21" s="195"/>
      <c r="M21" s="256" t="str">
        <f t="shared" si="0"/>
        <v/>
      </c>
      <c r="N21" s="187"/>
    </row>
    <row r="22" spans="1:14" ht="15">
      <c r="A22" s="195">
        <v>14</v>
      </c>
      <c r="B22" s="196"/>
      <c r="C22" s="255"/>
      <c r="D22" s="195"/>
      <c r="E22" s="195"/>
      <c r="F22" s="195"/>
      <c r="G22" s="195"/>
      <c r="H22" s="195"/>
      <c r="I22" s="195"/>
      <c r="J22" s="195"/>
      <c r="K22" s="195"/>
      <c r="L22" s="195"/>
      <c r="M22" s="256" t="str">
        <f t="shared" si="0"/>
        <v/>
      </c>
      <c r="N22" s="187"/>
    </row>
    <row r="23" spans="1:14" ht="15">
      <c r="A23" s="195">
        <v>15</v>
      </c>
      <c r="B23" s="196"/>
      <c r="C23" s="255"/>
      <c r="D23" s="195"/>
      <c r="E23" s="195"/>
      <c r="F23" s="195"/>
      <c r="G23" s="195"/>
      <c r="H23" s="195"/>
      <c r="I23" s="195"/>
      <c r="J23" s="195"/>
      <c r="K23" s="195"/>
      <c r="L23" s="195"/>
      <c r="M23" s="256" t="str">
        <f t="shared" si="0"/>
        <v/>
      </c>
      <c r="N23" s="187"/>
    </row>
    <row r="24" spans="1:14" ht="15">
      <c r="A24" s="195">
        <v>16</v>
      </c>
      <c r="B24" s="196"/>
      <c r="C24" s="255"/>
      <c r="D24" s="195"/>
      <c r="E24" s="195"/>
      <c r="F24" s="195"/>
      <c r="G24" s="195"/>
      <c r="H24" s="195"/>
      <c r="I24" s="195"/>
      <c r="J24" s="195"/>
      <c r="K24" s="195"/>
      <c r="L24" s="195"/>
      <c r="M24" s="256" t="str">
        <f t="shared" si="0"/>
        <v/>
      </c>
      <c r="N24" s="187"/>
    </row>
    <row r="25" spans="1:14" ht="15">
      <c r="A25" s="195">
        <v>17</v>
      </c>
      <c r="B25" s="196"/>
      <c r="C25" s="255"/>
      <c r="D25" s="195"/>
      <c r="E25" s="195"/>
      <c r="F25" s="195"/>
      <c r="G25" s="195"/>
      <c r="H25" s="195"/>
      <c r="I25" s="195"/>
      <c r="J25" s="195"/>
      <c r="K25" s="195"/>
      <c r="L25" s="195"/>
      <c r="M25" s="256" t="str">
        <f t="shared" si="0"/>
        <v/>
      </c>
      <c r="N25" s="187"/>
    </row>
    <row r="26" spans="1:14" ht="15">
      <c r="A26" s="195">
        <v>18</v>
      </c>
      <c r="B26" s="196"/>
      <c r="C26" s="255"/>
      <c r="D26" s="195"/>
      <c r="E26" s="195"/>
      <c r="F26" s="195"/>
      <c r="G26" s="195"/>
      <c r="H26" s="195"/>
      <c r="I26" s="195"/>
      <c r="J26" s="195"/>
      <c r="K26" s="195"/>
      <c r="L26" s="195"/>
      <c r="M26" s="256" t="str">
        <f t="shared" si="0"/>
        <v/>
      </c>
      <c r="N26" s="187"/>
    </row>
    <row r="27" spans="1:14" ht="15">
      <c r="A27" s="195">
        <v>19</v>
      </c>
      <c r="B27" s="196"/>
      <c r="C27" s="255"/>
      <c r="D27" s="195"/>
      <c r="E27" s="195"/>
      <c r="F27" s="195"/>
      <c r="G27" s="195"/>
      <c r="H27" s="195"/>
      <c r="I27" s="195"/>
      <c r="J27" s="195"/>
      <c r="K27" s="195"/>
      <c r="L27" s="195"/>
      <c r="M27" s="256" t="str">
        <f t="shared" si="0"/>
        <v/>
      </c>
      <c r="N27" s="187"/>
    </row>
    <row r="28" spans="1:14" ht="15">
      <c r="A28" s="195">
        <v>20</v>
      </c>
      <c r="B28" s="196"/>
      <c r="C28" s="255"/>
      <c r="D28" s="195"/>
      <c r="E28" s="195"/>
      <c r="F28" s="195"/>
      <c r="G28" s="195"/>
      <c r="H28" s="195"/>
      <c r="I28" s="195"/>
      <c r="J28" s="195"/>
      <c r="K28" s="195"/>
      <c r="L28" s="195"/>
      <c r="M28" s="256" t="str">
        <f t="shared" si="0"/>
        <v/>
      </c>
      <c r="N28" s="187"/>
    </row>
    <row r="29" spans="1:14" ht="15">
      <c r="A29" s="195">
        <v>21</v>
      </c>
      <c r="B29" s="196"/>
      <c r="C29" s="255"/>
      <c r="D29" s="195"/>
      <c r="E29" s="195"/>
      <c r="F29" s="195"/>
      <c r="G29" s="195"/>
      <c r="H29" s="195"/>
      <c r="I29" s="195"/>
      <c r="J29" s="195"/>
      <c r="K29" s="195"/>
      <c r="L29" s="195"/>
      <c r="M29" s="256" t="str">
        <f t="shared" si="0"/>
        <v/>
      </c>
      <c r="N29" s="187"/>
    </row>
    <row r="30" spans="1:14" ht="15">
      <c r="A30" s="195">
        <v>22</v>
      </c>
      <c r="B30" s="196"/>
      <c r="C30" s="255"/>
      <c r="D30" s="195"/>
      <c r="E30" s="195"/>
      <c r="F30" s="195"/>
      <c r="G30" s="195"/>
      <c r="H30" s="195"/>
      <c r="I30" s="195"/>
      <c r="J30" s="195"/>
      <c r="K30" s="195"/>
      <c r="L30" s="195"/>
      <c r="M30" s="256" t="str">
        <f t="shared" si="0"/>
        <v/>
      </c>
      <c r="N30" s="187"/>
    </row>
    <row r="31" spans="1:14" ht="15">
      <c r="A31" s="195">
        <v>23</v>
      </c>
      <c r="B31" s="196"/>
      <c r="C31" s="255"/>
      <c r="D31" s="195"/>
      <c r="E31" s="195"/>
      <c r="F31" s="195"/>
      <c r="G31" s="195"/>
      <c r="H31" s="195"/>
      <c r="I31" s="195"/>
      <c r="J31" s="195"/>
      <c r="K31" s="195"/>
      <c r="L31" s="195"/>
      <c r="M31" s="256" t="str">
        <f t="shared" si="0"/>
        <v/>
      </c>
      <c r="N31" s="187"/>
    </row>
    <row r="32" spans="1:14" ht="15">
      <c r="A32" s="195">
        <v>24</v>
      </c>
      <c r="B32" s="196"/>
      <c r="C32" s="255"/>
      <c r="D32" s="195"/>
      <c r="E32" s="195"/>
      <c r="F32" s="195"/>
      <c r="G32" s="195"/>
      <c r="H32" s="195"/>
      <c r="I32" s="195"/>
      <c r="J32" s="195"/>
      <c r="K32" s="195"/>
      <c r="L32" s="195"/>
      <c r="M32" s="256" t="str">
        <f t="shared" si="0"/>
        <v/>
      </c>
      <c r="N32" s="187"/>
    </row>
    <row r="33" spans="1:14" ht="15">
      <c r="A33" s="257" t="s">
        <v>266</v>
      </c>
      <c r="B33" s="196"/>
      <c r="C33" s="255"/>
      <c r="D33" s="195"/>
      <c r="E33" s="195"/>
      <c r="F33" s="195"/>
      <c r="G33" s="195"/>
      <c r="H33" s="195"/>
      <c r="I33" s="195"/>
      <c r="J33" s="195"/>
      <c r="K33" s="195"/>
      <c r="L33" s="195"/>
      <c r="M33" s="256" t="str">
        <f t="shared" si="0"/>
        <v/>
      </c>
      <c r="N33" s="187"/>
    </row>
    <row r="34" spans="1:14" s="202" customFormat="1"/>
    <row r="37" spans="1:14" s="21" customFormat="1" ht="15">
      <c r="B37" s="197" t="s">
        <v>96</v>
      </c>
    </row>
    <row r="38" spans="1:14" s="21" customFormat="1" ht="15">
      <c r="B38" s="197"/>
    </row>
    <row r="39" spans="1:14" s="21" customFormat="1" ht="15">
      <c r="C39" s="199"/>
      <c r="D39" s="198"/>
      <c r="E39" s="198"/>
      <c r="H39" s="199"/>
      <c r="I39" s="199"/>
      <c r="J39" s="198"/>
      <c r="K39" s="198"/>
      <c r="L39" s="198"/>
    </row>
    <row r="40" spans="1:14" s="21" customFormat="1" ht="15">
      <c r="C40" s="200" t="s">
        <v>256</v>
      </c>
      <c r="D40" s="198"/>
      <c r="E40" s="198"/>
      <c r="H40" s="197" t="s">
        <v>307</v>
      </c>
      <c r="M40" s="198"/>
    </row>
    <row r="41" spans="1:14" s="21" customFormat="1" ht="15">
      <c r="C41" s="200" t="s">
        <v>127</v>
      </c>
      <c r="D41" s="198"/>
      <c r="E41" s="198"/>
      <c r="H41" s="201" t="s">
        <v>257</v>
      </c>
      <c r="M41" s="198"/>
    </row>
    <row r="42" spans="1:14" ht="15">
      <c r="C42" s="200"/>
      <c r="F42" s="201"/>
      <c r="J42" s="203"/>
      <c r="K42" s="203"/>
      <c r="L42" s="203"/>
      <c r="M42" s="203"/>
    </row>
    <row r="43" spans="1:14" ht="15">
      <c r="C43" s="200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224</v>
      </c>
    </row>
    <row r="2" spans="1:7" ht="15">
      <c r="A2" s="59">
        <v>40907</v>
      </c>
      <c r="C2" t="s">
        <v>188</v>
      </c>
      <c r="E2" t="s">
        <v>219</v>
      </c>
      <c r="G2" s="60" t="s">
        <v>225</v>
      </c>
    </row>
    <row r="3" spans="1:7" ht="15">
      <c r="A3" s="59">
        <v>40908</v>
      </c>
      <c r="C3" t="s">
        <v>189</v>
      </c>
      <c r="E3" t="s">
        <v>220</v>
      </c>
      <c r="G3" s="60" t="s">
        <v>226</v>
      </c>
    </row>
    <row r="4" spans="1:7" ht="15">
      <c r="A4" s="59">
        <v>40909</v>
      </c>
      <c r="C4" t="s">
        <v>190</v>
      </c>
      <c r="E4" t="s">
        <v>221</v>
      </c>
      <c r="G4" s="60" t="s">
        <v>227</v>
      </c>
    </row>
    <row r="5" spans="1:7">
      <c r="A5" s="59">
        <v>40910</v>
      </c>
      <c r="C5" t="s">
        <v>191</v>
      </c>
      <c r="E5" t="s">
        <v>222</v>
      </c>
    </row>
    <row r="6" spans="1:7">
      <c r="A6" s="59">
        <v>40911</v>
      </c>
      <c r="C6" t="s">
        <v>192</v>
      </c>
    </row>
    <row r="7" spans="1:7">
      <c r="A7" s="59">
        <v>40912</v>
      </c>
      <c r="C7" t="s">
        <v>193</v>
      </c>
    </row>
    <row r="8" spans="1:7">
      <c r="A8" s="59">
        <v>40913</v>
      </c>
      <c r="C8" t="s">
        <v>194</v>
      </c>
    </row>
    <row r="9" spans="1:7">
      <c r="A9" s="59">
        <v>40914</v>
      </c>
      <c r="C9" t="s">
        <v>195</v>
      </c>
    </row>
    <row r="10" spans="1:7">
      <c r="A10" s="59">
        <v>40915</v>
      </c>
      <c r="C10" t="s">
        <v>196</v>
      </c>
    </row>
    <row r="11" spans="1:7">
      <c r="A11" s="59">
        <v>40916</v>
      </c>
      <c r="C11" t="s">
        <v>197</v>
      </c>
    </row>
    <row r="12" spans="1:7">
      <c r="A12" s="59">
        <v>40917</v>
      </c>
      <c r="C12" t="s">
        <v>198</v>
      </c>
    </row>
    <row r="13" spans="1:7">
      <c r="A13" s="59">
        <v>40918</v>
      </c>
      <c r="C13" t="s">
        <v>199</v>
      </c>
    </row>
    <row r="14" spans="1:7">
      <c r="A14" s="59">
        <v>40919</v>
      </c>
      <c r="C14" t="s">
        <v>200</v>
      </c>
    </row>
    <row r="15" spans="1:7">
      <c r="A15" s="59">
        <v>40920</v>
      </c>
      <c r="C15" t="s">
        <v>201</v>
      </c>
    </row>
    <row r="16" spans="1:7">
      <c r="A16" s="59">
        <v>40921</v>
      </c>
      <c r="C16" t="s">
        <v>202</v>
      </c>
    </row>
    <row r="17" spans="1:3">
      <c r="A17" s="59">
        <v>40922</v>
      </c>
      <c r="C17" t="s">
        <v>203</v>
      </c>
    </row>
    <row r="18" spans="1:3">
      <c r="A18" s="59">
        <v>40923</v>
      </c>
      <c r="C18" t="s">
        <v>204</v>
      </c>
    </row>
    <row r="19" spans="1:3">
      <c r="A19" s="59">
        <v>40924</v>
      </c>
      <c r="C19" t="s">
        <v>205</v>
      </c>
    </row>
    <row r="20" spans="1:3">
      <c r="A20" s="59">
        <v>40925</v>
      </c>
      <c r="C20" t="s">
        <v>206</v>
      </c>
    </row>
    <row r="21" spans="1:3">
      <c r="A21" s="59">
        <v>40926</v>
      </c>
    </row>
    <row r="22" spans="1:3">
      <c r="A22" s="59">
        <v>40927</v>
      </c>
    </row>
    <row r="23" spans="1:3">
      <c r="A23" s="59">
        <v>40928</v>
      </c>
    </row>
    <row r="24" spans="1:3">
      <c r="A24" s="59">
        <v>40929</v>
      </c>
    </row>
    <row r="25" spans="1:3">
      <c r="A25" s="59">
        <v>40930</v>
      </c>
    </row>
    <row r="26" spans="1:3">
      <c r="A26" s="59">
        <v>40931</v>
      </c>
    </row>
    <row r="27" spans="1:3">
      <c r="A27" s="59">
        <v>40932</v>
      </c>
    </row>
    <row r="28" spans="1:3">
      <c r="A28" s="59">
        <v>40933</v>
      </c>
    </row>
    <row r="29" spans="1:3">
      <c r="A29" s="59">
        <v>40934</v>
      </c>
    </row>
    <row r="30" spans="1:3">
      <c r="A30" s="59">
        <v>40935</v>
      </c>
    </row>
    <row r="31" spans="1:3">
      <c r="A31" s="59">
        <v>40936</v>
      </c>
    </row>
    <row r="32" spans="1:3">
      <c r="A32" s="59">
        <v>40937</v>
      </c>
    </row>
    <row r="33" spans="1:1">
      <c r="A33" s="59">
        <v>40938</v>
      </c>
    </row>
    <row r="34" spans="1:1">
      <c r="A34" s="59">
        <v>40939</v>
      </c>
    </row>
    <row r="35" spans="1:1">
      <c r="A35" s="59">
        <v>40941</v>
      </c>
    </row>
    <row r="36" spans="1:1">
      <c r="A36" s="59">
        <v>40942</v>
      </c>
    </row>
    <row r="37" spans="1:1">
      <c r="A37" s="59">
        <v>40943</v>
      </c>
    </row>
    <row r="38" spans="1:1">
      <c r="A38" s="59">
        <v>40944</v>
      </c>
    </row>
    <row r="39" spans="1:1">
      <c r="A39" s="59">
        <v>40945</v>
      </c>
    </row>
    <row r="40" spans="1:1">
      <c r="A40" s="59">
        <v>40946</v>
      </c>
    </row>
    <row r="41" spans="1:1">
      <c r="A41" s="59">
        <v>40947</v>
      </c>
    </row>
    <row r="42" spans="1:1">
      <c r="A42" s="59">
        <v>40948</v>
      </c>
    </row>
    <row r="43" spans="1:1">
      <c r="A43" s="59">
        <v>40949</v>
      </c>
    </row>
    <row r="44" spans="1:1">
      <c r="A44" s="59">
        <v>40950</v>
      </c>
    </row>
    <row r="45" spans="1:1">
      <c r="A45" s="59">
        <v>40951</v>
      </c>
    </row>
    <row r="46" spans="1:1">
      <c r="A46" s="59">
        <v>40952</v>
      </c>
    </row>
    <row r="47" spans="1:1">
      <c r="A47" s="59">
        <v>40953</v>
      </c>
    </row>
    <row r="48" spans="1:1">
      <c r="A48" s="59">
        <v>40954</v>
      </c>
    </row>
    <row r="49" spans="1:1">
      <c r="A49" s="59">
        <v>40955</v>
      </c>
    </row>
    <row r="50" spans="1:1">
      <c r="A50" s="59">
        <v>40956</v>
      </c>
    </row>
    <row r="51" spans="1:1">
      <c r="A51" s="59">
        <v>40957</v>
      </c>
    </row>
    <row r="52" spans="1:1">
      <c r="A52" s="59">
        <v>40958</v>
      </c>
    </row>
    <row r="53" spans="1:1">
      <c r="A53" s="59">
        <v>40959</v>
      </c>
    </row>
    <row r="54" spans="1:1">
      <c r="A54" s="59">
        <v>40960</v>
      </c>
    </row>
    <row r="55" spans="1:1">
      <c r="A55" s="59">
        <v>40961</v>
      </c>
    </row>
    <row r="56" spans="1:1">
      <c r="A56" s="59">
        <v>40962</v>
      </c>
    </row>
    <row r="57" spans="1:1">
      <c r="A57" s="59">
        <v>40963</v>
      </c>
    </row>
    <row r="58" spans="1:1">
      <c r="A58" s="59">
        <v>40964</v>
      </c>
    </row>
    <row r="59" spans="1:1">
      <c r="A59" s="59">
        <v>40965</v>
      </c>
    </row>
    <row r="60" spans="1:1">
      <c r="A60" s="59">
        <v>40966</v>
      </c>
    </row>
    <row r="61" spans="1:1">
      <c r="A61" s="59">
        <v>40967</v>
      </c>
    </row>
    <row r="62" spans="1:1">
      <c r="A62" s="59">
        <v>40968</v>
      </c>
    </row>
    <row r="63" spans="1:1">
      <c r="A63" s="59">
        <v>40969</v>
      </c>
    </row>
    <row r="64" spans="1:1">
      <c r="A64" s="59">
        <v>40970</v>
      </c>
    </row>
    <row r="65" spans="1:1">
      <c r="A65" s="59">
        <v>40971</v>
      </c>
    </row>
    <row r="66" spans="1:1">
      <c r="A66" s="59">
        <v>40972</v>
      </c>
    </row>
    <row r="67" spans="1:1">
      <c r="A67" s="59">
        <v>40973</v>
      </c>
    </row>
    <row r="68" spans="1:1">
      <c r="A68" s="59">
        <v>40974</v>
      </c>
    </row>
    <row r="69" spans="1:1">
      <c r="A69" s="59">
        <v>40975</v>
      </c>
    </row>
    <row r="70" spans="1:1">
      <c r="A70" s="59">
        <v>40976</v>
      </c>
    </row>
    <row r="71" spans="1:1">
      <c r="A71" s="59">
        <v>40977</v>
      </c>
    </row>
    <row r="72" spans="1:1">
      <c r="A72" s="59">
        <v>40978</v>
      </c>
    </row>
    <row r="73" spans="1:1">
      <c r="A73" s="59">
        <v>40979</v>
      </c>
    </row>
    <row r="74" spans="1:1">
      <c r="A74" s="59">
        <v>40980</v>
      </c>
    </row>
    <row r="75" spans="1:1">
      <c r="A75" s="59">
        <v>40981</v>
      </c>
    </row>
    <row r="76" spans="1:1">
      <c r="A76" s="59">
        <v>40982</v>
      </c>
    </row>
    <row r="77" spans="1:1">
      <c r="A77" s="59">
        <v>40983</v>
      </c>
    </row>
    <row r="78" spans="1:1">
      <c r="A78" s="59">
        <v>40984</v>
      </c>
    </row>
    <row r="79" spans="1:1">
      <c r="A79" s="59">
        <v>40985</v>
      </c>
    </row>
    <row r="80" spans="1:1">
      <c r="A80" s="59">
        <v>40986</v>
      </c>
    </row>
    <row r="81" spans="1:1">
      <c r="A81" s="59">
        <v>40987</v>
      </c>
    </row>
    <row r="82" spans="1:1">
      <c r="A82" s="59">
        <v>40988</v>
      </c>
    </row>
    <row r="83" spans="1:1">
      <c r="A83" s="59">
        <v>40989</v>
      </c>
    </row>
    <row r="84" spans="1:1">
      <c r="A84" s="59">
        <v>40990</v>
      </c>
    </row>
    <row r="85" spans="1:1">
      <c r="A85" s="59">
        <v>40991</v>
      </c>
    </row>
    <row r="86" spans="1:1">
      <c r="A86" s="59">
        <v>40992</v>
      </c>
    </row>
    <row r="87" spans="1:1">
      <c r="A87" s="59">
        <v>40993</v>
      </c>
    </row>
    <row r="88" spans="1:1">
      <c r="A88" s="59">
        <v>40994</v>
      </c>
    </row>
    <row r="89" spans="1:1">
      <c r="A89" s="59">
        <v>40995</v>
      </c>
    </row>
    <row r="90" spans="1:1">
      <c r="A90" s="59">
        <v>40996</v>
      </c>
    </row>
    <row r="91" spans="1:1">
      <c r="A91" s="59">
        <v>40997</v>
      </c>
    </row>
    <row r="92" spans="1:1">
      <c r="A92" s="59">
        <v>40998</v>
      </c>
    </row>
    <row r="93" spans="1:1">
      <c r="A93" s="59">
        <v>40999</v>
      </c>
    </row>
    <row r="94" spans="1:1">
      <c r="A94" s="59">
        <v>41000</v>
      </c>
    </row>
    <row r="95" spans="1:1">
      <c r="A95" s="59">
        <v>41001</v>
      </c>
    </row>
    <row r="96" spans="1:1">
      <c r="A96" s="59">
        <v>41002</v>
      </c>
    </row>
    <row r="97" spans="1:1">
      <c r="A97" s="59">
        <v>41003</v>
      </c>
    </row>
    <row r="98" spans="1:1">
      <c r="A98" s="59">
        <v>41004</v>
      </c>
    </row>
    <row r="99" spans="1:1">
      <c r="A99" s="59">
        <v>41005</v>
      </c>
    </row>
    <row r="100" spans="1:1">
      <c r="A100" s="59">
        <v>41006</v>
      </c>
    </row>
    <row r="101" spans="1:1">
      <c r="A101" s="59">
        <v>41007</v>
      </c>
    </row>
    <row r="102" spans="1:1">
      <c r="A102" s="59">
        <v>41008</v>
      </c>
    </row>
    <row r="103" spans="1:1">
      <c r="A103" s="59">
        <v>41009</v>
      </c>
    </row>
    <row r="104" spans="1:1">
      <c r="A104" s="59">
        <v>41010</v>
      </c>
    </row>
    <row r="105" spans="1:1">
      <c r="A105" s="59">
        <v>41011</v>
      </c>
    </row>
    <row r="106" spans="1:1">
      <c r="A106" s="59">
        <v>41012</v>
      </c>
    </row>
    <row r="107" spans="1:1">
      <c r="A107" s="59">
        <v>41013</v>
      </c>
    </row>
    <row r="108" spans="1:1">
      <c r="A108" s="59">
        <v>41014</v>
      </c>
    </row>
    <row r="109" spans="1:1">
      <c r="A109" s="59">
        <v>41015</v>
      </c>
    </row>
    <row r="110" spans="1:1">
      <c r="A110" s="59">
        <v>41016</v>
      </c>
    </row>
    <row r="111" spans="1:1">
      <c r="A111" s="59">
        <v>41017</v>
      </c>
    </row>
    <row r="112" spans="1:1">
      <c r="A112" s="59">
        <v>41018</v>
      </c>
    </row>
    <row r="113" spans="1:1">
      <c r="A113" s="59">
        <v>41019</v>
      </c>
    </row>
    <row r="114" spans="1:1">
      <c r="A114" s="59">
        <v>41020</v>
      </c>
    </row>
    <row r="115" spans="1:1">
      <c r="A115" s="59">
        <v>41021</v>
      </c>
    </row>
    <row r="116" spans="1:1">
      <c r="A116" s="59">
        <v>41022</v>
      </c>
    </row>
    <row r="117" spans="1:1">
      <c r="A117" s="59">
        <v>41023</v>
      </c>
    </row>
    <row r="118" spans="1:1">
      <c r="A118" s="59">
        <v>41024</v>
      </c>
    </row>
    <row r="119" spans="1:1">
      <c r="A119" s="59">
        <v>41025</v>
      </c>
    </row>
    <row r="120" spans="1:1">
      <c r="A120" s="59">
        <v>41026</v>
      </c>
    </row>
    <row r="121" spans="1:1">
      <c r="A121" s="59">
        <v>41027</v>
      </c>
    </row>
    <row r="122" spans="1:1">
      <c r="A122" s="59">
        <v>41028</v>
      </c>
    </row>
    <row r="123" spans="1:1">
      <c r="A123" s="59">
        <v>41029</v>
      </c>
    </row>
    <row r="124" spans="1:1">
      <c r="A124" s="59">
        <v>41030</v>
      </c>
    </row>
    <row r="125" spans="1:1">
      <c r="A125" s="59">
        <v>41031</v>
      </c>
    </row>
    <row r="126" spans="1:1">
      <c r="A126" s="59">
        <v>41032</v>
      </c>
    </row>
    <row r="127" spans="1:1">
      <c r="A127" s="59">
        <v>41033</v>
      </c>
    </row>
    <row r="128" spans="1:1">
      <c r="A128" s="59">
        <v>41034</v>
      </c>
    </row>
    <row r="129" spans="1:1">
      <c r="A129" s="59">
        <v>41035</v>
      </c>
    </row>
    <row r="130" spans="1:1">
      <c r="A130" s="59">
        <v>41036</v>
      </c>
    </row>
    <row r="131" spans="1:1">
      <c r="A131" s="59">
        <v>41037</v>
      </c>
    </row>
    <row r="132" spans="1:1">
      <c r="A132" s="59">
        <v>41038</v>
      </c>
    </row>
    <row r="133" spans="1:1">
      <c r="A133" s="59">
        <v>41039</v>
      </c>
    </row>
    <row r="134" spans="1:1">
      <c r="A134" s="59">
        <v>41040</v>
      </c>
    </row>
    <row r="135" spans="1:1">
      <c r="A135" s="59">
        <v>41041</v>
      </c>
    </row>
    <row r="136" spans="1:1">
      <c r="A136" s="59">
        <v>41042</v>
      </c>
    </row>
    <row r="137" spans="1:1">
      <c r="A137" s="59">
        <v>41043</v>
      </c>
    </row>
    <row r="138" spans="1:1">
      <c r="A138" s="59">
        <v>41044</v>
      </c>
    </row>
    <row r="139" spans="1:1">
      <c r="A139" s="59">
        <v>41045</v>
      </c>
    </row>
    <row r="140" spans="1:1">
      <c r="A140" s="59">
        <v>41046</v>
      </c>
    </row>
    <row r="141" spans="1:1">
      <c r="A141" s="59">
        <v>41047</v>
      </c>
    </row>
    <row r="142" spans="1:1">
      <c r="A142" s="59">
        <v>41048</v>
      </c>
    </row>
    <row r="143" spans="1:1">
      <c r="A143" s="59">
        <v>41049</v>
      </c>
    </row>
    <row r="144" spans="1:1">
      <c r="A144" s="59">
        <v>41050</v>
      </c>
    </row>
    <row r="145" spans="1:1">
      <c r="A145" s="59">
        <v>41051</v>
      </c>
    </row>
    <row r="146" spans="1:1">
      <c r="A146" s="59">
        <v>41052</v>
      </c>
    </row>
    <row r="147" spans="1:1">
      <c r="A147" s="59">
        <v>41053</v>
      </c>
    </row>
    <row r="148" spans="1:1">
      <c r="A148" s="59">
        <v>41054</v>
      </c>
    </row>
    <row r="149" spans="1:1">
      <c r="A149" s="59">
        <v>41055</v>
      </c>
    </row>
    <row r="150" spans="1:1">
      <c r="A150" s="59">
        <v>41056</v>
      </c>
    </row>
    <row r="151" spans="1:1">
      <c r="A151" s="59">
        <v>41057</v>
      </c>
    </row>
    <row r="152" spans="1:1">
      <c r="A152" s="59">
        <v>41058</v>
      </c>
    </row>
    <row r="153" spans="1:1">
      <c r="A153" s="59">
        <v>41059</v>
      </c>
    </row>
    <row r="154" spans="1:1">
      <c r="A154" s="59">
        <v>41060</v>
      </c>
    </row>
    <row r="155" spans="1:1">
      <c r="A155" s="59">
        <v>41061</v>
      </c>
    </row>
    <row r="156" spans="1:1">
      <c r="A156" s="59">
        <v>41062</v>
      </c>
    </row>
    <row r="157" spans="1:1">
      <c r="A157" s="59">
        <v>41063</v>
      </c>
    </row>
    <row r="158" spans="1:1">
      <c r="A158" s="59">
        <v>41064</v>
      </c>
    </row>
    <row r="159" spans="1:1">
      <c r="A159" s="59">
        <v>41065</v>
      </c>
    </row>
    <row r="160" spans="1:1">
      <c r="A160" s="59">
        <v>41066</v>
      </c>
    </row>
    <row r="161" spans="1:1">
      <c r="A161" s="59">
        <v>41067</v>
      </c>
    </row>
    <row r="162" spans="1:1">
      <c r="A162" s="59">
        <v>41068</v>
      </c>
    </row>
    <row r="163" spans="1:1">
      <c r="A163" s="59">
        <v>41069</v>
      </c>
    </row>
    <row r="164" spans="1:1">
      <c r="A164" s="59">
        <v>41070</v>
      </c>
    </row>
    <row r="165" spans="1:1">
      <c r="A165" s="59">
        <v>41071</v>
      </c>
    </row>
    <row r="166" spans="1:1">
      <c r="A166" s="59">
        <v>41072</v>
      </c>
    </row>
    <row r="167" spans="1:1">
      <c r="A167" s="59">
        <v>41073</v>
      </c>
    </row>
    <row r="168" spans="1:1">
      <c r="A168" s="59">
        <v>41074</v>
      </c>
    </row>
    <row r="169" spans="1:1">
      <c r="A169" s="59">
        <v>41075</v>
      </c>
    </row>
    <row r="170" spans="1:1">
      <c r="A170" s="59">
        <v>41076</v>
      </c>
    </row>
    <row r="171" spans="1:1">
      <c r="A171" s="59">
        <v>41077</v>
      </c>
    </row>
    <row r="172" spans="1:1">
      <c r="A172" s="59">
        <v>41078</v>
      </c>
    </row>
    <row r="173" spans="1:1">
      <c r="A173" s="59">
        <v>41079</v>
      </c>
    </row>
    <row r="174" spans="1:1">
      <c r="A174" s="59">
        <v>41080</v>
      </c>
    </row>
    <row r="175" spans="1:1">
      <c r="A175" s="59">
        <v>41081</v>
      </c>
    </row>
    <row r="176" spans="1:1">
      <c r="A176" s="59">
        <v>41082</v>
      </c>
    </row>
    <row r="177" spans="1:1">
      <c r="A177" s="59">
        <v>41083</v>
      </c>
    </row>
    <row r="178" spans="1:1">
      <c r="A178" s="59">
        <v>41084</v>
      </c>
    </row>
    <row r="179" spans="1:1">
      <c r="A179" s="59">
        <v>41085</v>
      </c>
    </row>
    <row r="180" spans="1:1">
      <c r="A180" s="59">
        <v>41086</v>
      </c>
    </row>
    <row r="181" spans="1:1">
      <c r="A181" s="59">
        <v>41087</v>
      </c>
    </row>
    <row r="182" spans="1:1">
      <c r="A182" s="59">
        <v>41088</v>
      </c>
    </row>
    <row r="183" spans="1:1">
      <c r="A183" s="59">
        <v>41089</v>
      </c>
    </row>
    <row r="184" spans="1:1">
      <c r="A184" s="59">
        <v>41090</v>
      </c>
    </row>
    <row r="185" spans="1:1">
      <c r="A185" s="59">
        <v>41091</v>
      </c>
    </row>
    <row r="186" spans="1:1">
      <c r="A186" s="59">
        <v>41092</v>
      </c>
    </row>
    <row r="187" spans="1:1">
      <c r="A187" s="59">
        <v>41093</v>
      </c>
    </row>
    <row r="188" spans="1:1">
      <c r="A188" s="59">
        <v>41094</v>
      </c>
    </row>
    <row r="189" spans="1:1">
      <c r="A189" s="59">
        <v>41095</v>
      </c>
    </row>
    <row r="190" spans="1:1">
      <c r="A190" s="59">
        <v>41096</v>
      </c>
    </row>
    <row r="191" spans="1:1">
      <c r="A191" s="59">
        <v>41097</v>
      </c>
    </row>
    <row r="192" spans="1:1">
      <c r="A192" s="59">
        <v>41098</v>
      </c>
    </row>
    <row r="193" spans="1:1">
      <c r="A193" s="59">
        <v>41099</v>
      </c>
    </row>
    <row r="194" spans="1:1">
      <c r="A194" s="59">
        <v>41100</v>
      </c>
    </row>
    <row r="195" spans="1:1">
      <c r="A195" s="59">
        <v>41101</v>
      </c>
    </row>
    <row r="196" spans="1:1">
      <c r="A196" s="59">
        <v>41102</v>
      </c>
    </row>
    <row r="197" spans="1:1">
      <c r="A197" s="59">
        <v>41103</v>
      </c>
    </row>
    <row r="198" spans="1:1">
      <c r="A198" s="59">
        <v>41104</v>
      </c>
    </row>
    <row r="199" spans="1:1">
      <c r="A199" s="59">
        <v>41105</v>
      </c>
    </row>
    <row r="200" spans="1:1">
      <c r="A200" s="59">
        <v>41106</v>
      </c>
    </row>
    <row r="201" spans="1:1">
      <c r="A201" s="59">
        <v>41107</v>
      </c>
    </row>
    <row r="202" spans="1:1">
      <c r="A202" s="59">
        <v>41108</v>
      </c>
    </row>
    <row r="203" spans="1:1">
      <c r="A203" s="59">
        <v>41109</v>
      </c>
    </row>
    <row r="204" spans="1:1">
      <c r="A204" s="59">
        <v>41110</v>
      </c>
    </row>
    <row r="205" spans="1:1">
      <c r="A205" s="59">
        <v>41111</v>
      </c>
    </row>
    <row r="206" spans="1:1">
      <c r="A206" s="59">
        <v>41112</v>
      </c>
    </row>
    <row r="207" spans="1:1">
      <c r="A207" s="59">
        <v>41113</v>
      </c>
    </row>
    <row r="208" spans="1:1">
      <c r="A208" s="59">
        <v>41114</v>
      </c>
    </row>
    <row r="209" spans="1:1">
      <c r="A209" s="59">
        <v>41115</v>
      </c>
    </row>
    <row r="210" spans="1:1">
      <c r="A210" s="59">
        <v>41116</v>
      </c>
    </row>
    <row r="211" spans="1:1">
      <c r="A211" s="59">
        <v>41117</v>
      </c>
    </row>
    <row r="212" spans="1:1">
      <c r="A212" s="59">
        <v>41118</v>
      </c>
    </row>
    <row r="213" spans="1:1">
      <c r="A213" s="59">
        <v>41119</v>
      </c>
    </row>
    <row r="214" spans="1:1">
      <c r="A214" s="59">
        <v>41120</v>
      </c>
    </row>
    <row r="215" spans="1:1">
      <c r="A215" s="59">
        <v>41121</v>
      </c>
    </row>
    <row r="216" spans="1:1">
      <c r="A216" s="59">
        <v>41122</v>
      </c>
    </row>
    <row r="217" spans="1:1">
      <c r="A217" s="59">
        <v>41123</v>
      </c>
    </row>
    <row r="218" spans="1:1">
      <c r="A218" s="59">
        <v>41124</v>
      </c>
    </row>
    <row r="219" spans="1:1">
      <c r="A219" s="59">
        <v>41125</v>
      </c>
    </row>
    <row r="220" spans="1:1">
      <c r="A220" s="59">
        <v>41126</v>
      </c>
    </row>
    <row r="221" spans="1:1">
      <c r="A221" s="59">
        <v>41127</v>
      </c>
    </row>
    <row r="222" spans="1:1">
      <c r="A222" s="59">
        <v>41128</v>
      </c>
    </row>
    <row r="223" spans="1:1">
      <c r="A223" s="59">
        <v>41129</v>
      </c>
    </row>
    <row r="224" spans="1:1">
      <c r="A224" s="59">
        <v>41130</v>
      </c>
    </row>
    <row r="225" spans="1:1">
      <c r="A225" s="59">
        <v>41131</v>
      </c>
    </row>
    <row r="226" spans="1:1">
      <c r="A226" s="59">
        <v>41132</v>
      </c>
    </row>
    <row r="227" spans="1:1">
      <c r="A227" s="59">
        <v>41133</v>
      </c>
    </row>
    <row r="228" spans="1:1">
      <c r="A228" s="59">
        <v>41134</v>
      </c>
    </row>
    <row r="229" spans="1:1">
      <c r="A229" s="59">
        <v>41135</v>
      </c>
    </row>
    <row r="230" spans="1:1">
      <c r="A230" s="59">
        <v>41136</v>
      </c>
    </row>
    <row r="231" spans="1:1">
      <c r="A231" s="59">
        <v>41137</v>
      </c>
    </row>
    <row r="232" spans="1:1">
      <c r="A232" s="59">
        <v>41138</v>
      </c>
    </row>
    <row r="233" spans="1:1">
      <c r="A233" s="59">
        <v>41139</v>
      </c>
    </row>
    <row r="234" spans="1:1">
      <c r="A234" s="59">
        <v>41140</v>
      </c>
    </row>
    <row r="235" spans="1:1">
      <c r="A235" s="59">
        <v>41141</v>
      </c>
    </row>
    <row r="236" spans="1:1">
      <c r="A236" s="59">
        <v>41142</v>
      </c>
    </row>
    <row r="237" spans="1:1">
      <c r="A237" s="59">
        <v>41143</v>
      </c>
    </row>
    <row r="238" spans="1:1">
      <c r="A238" s="59">
        <v>41144</v>
      </c>
    </row>
    <row r="239" spans="1:1">
      <c r="A239" s="59">
        <v>41145</v>
      </c>
    </row>
    <row r="240" spans="1:1">
      <c r="A240" s="59">
        <v>41146</v>
      </c>
    </row>
    <row r="241" spans="1:1">
      <c r="A241" s="59">
        <v>41147</v>
      </c>
    </row>
    <row r="242" spans="1:1">
      <c r="A242" s="59">
        <v>41148</v>
      </c>
    </row>
    <row r="243" spans="1:1">
      <c r="A243" s="59">
        <v>41149</v>
      </c>
    </row>
    <row r="244" spans="1:1">
      <c r="A244" s="59">
        <v>41150</v>
      </c>
    </row>
    <row r="245" spans="1:1">
      <c r="A245" s="59">
        <v>41151</v>
      </c>
    </row>
    <row r="246" spans="1:1">
      <c r="A246" s="59">
        <v>41152</v>
      </c>
    </row>
    <row r="247" spans="1:1">
      <c r="A247" s="59">
        <v>41153</v>
      </c>
    </row>
    <row r="248" spans="1:1">
      <c r="A248" s="59">
        <v>41154</v>
      </c>
    </row>
    <row r="249" spans="1:1">
      <c r="A249" s="59">
        <v>41155</v>
      </c>
    </row>
    <row r="250" spans="1:1">
      <c r="A250" s="59">
        <v>41156</v>
      </c>
    </row>
    <row r="251" spans="1:1">
      <c r="A251" s="59">
        <v>41157</v>
      </c>
    </row>
    <row r="252" spans="1:1">
      <c r="A252" s="59">
        <v>41158</v>
      </c>
    </row>
    <row r="253" spans="1:1">
      <c r="A253" s="59">
        <v>41159</v>
      </c>
    </row>
    <row r="254" spans="1:1">
      <c r="A254" s="59">
        <v>41160</v>
      </c>
    </row>
    <row r="255" spans="1:1">
      <c r="A255" s="59">
        <v>41161</v>
      </c>
    </row>
    <row r="256" spans="1:1">
      <c r="A256" s="59">
        <v>41162</v>
      </c>
    </row>
    <row r="257" spans="1:1">
      <c r="A257" s="59">
        <v>41163</v>
      </c>
    </row>
    <row r="258" spans="1:1">
      <c r="A258" s="59">
        <v>41164</v>
      </c>
    </row>
    <row r="259" spans="1:1">
      <c r="A259" s="59">
        <v>41165</v>
      </c>
    </row>
    <row r="260" spans="1:1">
      <c r="A260" s="59">
        <v>41166</v>
      </c>
    </row>
    <row r="261" spans="1:1">
      <c r="A261" s="59">
        <v>41167</v>
      </c>
    </row>
    <row r="262" spans="1:1">
      <c r="A262" s="59">
        <v>41168</v>
      </c>
    </row>
    <row r="263" spans="1:1">
      <c r="A263" s="59">
        <v>41169</v>
      </c>
    </row>
    <row r="264" spans="1:1">
      <c r="A264" s="59">
        <v>41170</v>
      </c>
    </row>
    <row r="265" spans="1:1">
      <c r="A265" s="59">
        <v>41171</v>
      </c>
    </row>
    <row r="266" spans="1:1">
      <c r="A266" s="59">
        <v>41172</v>
      </c>
    </row>
    <row r="267" spans="1:1">
      <c r="A267" s="59">
        <v>41173</v>
      </c>
    </row>
    <row r="268" spans="1:1">
      <c r="A268" s="59">
        <v>41174</v>
      </c>
    </row>
    <row r="269" spans="1:1">
      <c r="A269" s="59">
        <v>41175</v>
      </c>
    </row>
    <row r="270" spans="1:1">
      <c r="A270" s="59">
        <v>41176</v>
      </c>
    </row>
    <row r="271" spans="1:1">
      <c r="A271" s="59">
        <v>41177</v>
      </c>
    </row>
    <row r="272" spans="1:1">
      <c r="A272" s="59">
        <v>41178</v>
      </c>
    </row>
    <row r="273" spans="1:1">
      <c r="A273" s="59">
        <v>41179</v>
      </c>
    </row>
    <row r="274" spans="1:1">
      <c r="A274" s="59">
        <v>41180</v>
      </c>
    </row>
    <row r="275" spans="1:1">
      <c r="A275" s="59">
        <v>41181</v>
      </c>
    </row>
    <row r="276" spans="1:1">
      <c r="A276" s="59">
        <v>41182</v>
      </c>
    </row>
    <row r="277" spans="1:1">
      <c r="A277" s="59">
        <v>41183</v>
      </c>
    </row>
    <row r="278" spans="1:1">
      <c r="A278" s="59">
        <v>41184</v>
      </c>
    </row>
    <row r="279" spans="1:1">
      <c r="A279" s="59">
        <v>41185</v>
      </c>
    </row>
    <row r="280" spans="1:1">
      <c r="A280" s="59">
        <v>41186</v>
      </c>
    </row>
    <row r="281" spans="1:1">
      <c r="A281" s="59">
        <v>41187</v>
      </c>
    </row>
    <row r="282" spans="1:1">
      <c r="A282" s="59">
        <v>41188</v>
      </c>
    </row>
    <row r="283" spans="1:1">
      <c r="A283" s="59">
        <v>41189</v>
      </c>
    </row>
    <row r="284" spans="1:1">
      <c r="A284" s="59">
        <v>41190</v>
      </c>
    </row>
    <row r="285" spans="1:1">
      <c r="A285" s="59">
        <v>41191</v>
      </c>
    </row>
    <row r="286" spans="1:1">
      <c r="A286" s="59">
        <v>41192</v>
      </c>
    </row>
    <row r="287" spans="1:1">
      <c r="A287" s="59">
        <v>41193</v>
      </c>
    </row>
    <row r="288" spans="1:1">
      <c r="A288" s="59">
        <v>41194</v>
      </c>
    </row>
    <row r="289" spans="1:1">
      <c r="A289" s="59">
        <v>41195</v>
      </c>
    </row>
    <row r="290" spans="1:1">
      <c r="A290" s="59">
        <v>41196</v>
      </c>
    </row>
    <row r="291" spans="1:1">
      <c r="A291" s="59">
        <v>41197</v>
      </c>
    </row>
    <row r="292" spans="1:1">
      <c r="A292" s="59">
        <v>41198</v>
      </c>
    </row>
    <row r="293" spans="1:1">
      <c r="A293" s="59">
        <v>41199</v>
      </c>
    </row>
    <row r="294" spans="1:1">
      <c r="A294" s="59">
        <v>41200</v>
      </c>
    </row>
    <row r="295" spans="1:1">
      <c r="A295" s="59">
        <v>41201</v>
      </c>
    </row>
    <row r="296" spans="1:1">
      <c r="A296" s="59">
        <v>41202</v>
      </c>
    </row>
    <row r="297" spans="1:1">
      <c r="A297" s="59">
        <v>41203</v>
      </c>
    </row>
    <row r="298" spans="1:1">
      <c r="A298" s="59">
        <v>41204</v>
      </c>
    </row>
    <row r="299" spans="1:1">
      <c r="A299" s="59">
        <v>41205</v>
      </c>
    </row>
    <row r="300" spans="1:1">
      <c r="A300" s="59">
        <v>41206</v>
      </c>
    </row>
    <row r="301" spans="1:1">
      <c r="A301" s="59">
        <v>41207</v>
      </c>
    </row>
    <row r="302" spans="1:1">
      <c r="A302" s="59">
        <v>41208</v>
      </c>
    </row>
    <row r="303" spans="1:1">
      <c r="A303" s="59">
        <v>41209</v>
      </c>
    </row>
    <row r="304" spans="1:1">
      <c r="A304" s="59">
        <v>41210</v>
      </c>
    </row>
    <row r="305" spans="1:1">
      <c r="A305" s="59">
        <v>41211</v>
      </c>
    </row>
    <row r="306" spans="1:1">
      <c r="A306" s="59">
        <v>41212</v>
      </c>
    </row>
    <row r="307" spans="1:1">
      <c r="A307" s="59">
        <v>41213</v>
      </c>
    </row>
    <row r="308" spans="1:1">
      <c r="A308" s="59">
        <v>41214</v>
      </c>
    </row>
    <row r="309" spans="1:1">
      <c r="A309" s="59">
        <v>41215</v>
      </c>
    </row>
    <row r="310" spans="1:1">
      <c r="A310" s="59">
        <v>41216</v>
      </c>
    </row>
    <row r="311" spans="1:1">
      <c r="A311" s="59">
        <v>41217</v>
      </c>
    </row>
    <row r="312" spans="1:1">
      <c r="A312" s="59">
        <v>41218</v>
      </c>
    </row>
    <row r="313" spans="1:1">
      <c r="A313" s="59">
        <v>41219</v>
      </c>
    </row>
    <row r="314" spans="1:1">
      <c r="A314" s="59">
        <v>41220</v>
      </c>
    </row>
    <row r="315" spans="1:1">
      <c r="A315" s="59">
        <v>41221</v>
      </c>
    </row>
    <row r="316" spans="1:1">
      <c r="A316" s="59">
        <v>41222</v>
      </c>
    </row>
    <row r="317" spans="1:1">
      <c r="A317" s="59">
        <v>41223</v>
      </c>
    </row>
    <row r="318" spans="1:1">
      <c r="A318" s="59">
        <v>41224</v>
      </c>
    </row>
    <row r="319" spans="1:1">
      <c r="A319" s="59">
        <v>41225</v>
      </c>
    </row>
    <row r="320" spans="1:1">
      <c r="A320" s="59">
        <v>41226</v>
      </c>
    </row>
    <row r="321" spans="1:1">
      <c r="A321" s="59">
        <v>41227</v>
      </c>
    </row>
    <row r="322" spans="1:1">
      <c r="A322" s="59">
        <v>41228</v>
      </c>
    </row>
    <row r="323" spans="1:1">
      <c r="A323" s="59">
        <v>41229</v>
      </c>
    </row>
    <row r="324" spans="1:1">
      <c r="A324" s="59">
        <v>41230</v>
      </c>
    </row>
    <row r="325" spans="1:1">
      <c r="A325" s="59">
        <v>41231</v>
      </c>
    </row>
    <row r="326" spans="1:1">
      <c r="A326" s="59">
        <v>41232</v>
      </c>
    </row>
    <row r="327" spans="1:1">
      <c r="A327" s="59">
        <v>41233</v>
      </c>
    </row>
    <row r="328" spans="1:1">
      <c r="A328" s="59">
        <v>41234</v>
      </c>
    </row>
    <row r="329" spans="1:1">
      <c r="A329" s="59">
        <v>41235</v>
      </c>
    </row>
    <row r="330" spans="1:1">
      <c r="A330" s="59">
        <v>41236</v>
      </c>
    </row>
    <row r="331" spans="1:1">
      <c r="A331" s="59">
        <v>41237</v>
      </c>
    </row>
    <row r="332" spans="1:1">
      <c r="A332" s="59">
        <v>41238</v>
      </c>
    </row>
    <row r="333" spans="1:1">
      <c r="A333" s="59">
        <v>41239</v>
      </c>
    </row>
    <row r="334" spans="1:1">
      <c r="A334" s="59">
        <v>41240</v>
      </c>
    </row>
    <row r="335" spans="1:1">
      <c r="A335" s="59">
        <v>41241</v>
      </c>
    </row>
    <row r="336" spans="1:1">
      <c r="A336" s="59">
        <v>41242</v>
      </c>
    </row>
    <row r="337" spans="1:1">
      <c r="A337" s="59">
        <v>41243</v>
      </c>
    </row>
    <row r="338" spans="1:1">
      <c r="A338" s="59">
        <v>41244</v>
      </c>
    </row>
    <row r="339" spans="1:1">
      <c r="A339" s="59">
        <v>41245</v>
      </c>
    </row>
    <row r="340" spans="1:1">
      <c r="A340" s="59">
        <v>41246</v>
      </c>
    </row>
    <row r="341" spans="1:1">
      <c r="A341" s="59">
        <v>41247</v>
      </c>
    </row>
    <row r="342" spans="1:1">
      <c r="A342" s="59">
        <v>41248</v>
      </c>
    </row>
    <row r="343" spans="1:1">
      <c r="A343" s="59">
        <v>41249</v>
      </c>
    </row>
    <row r="344" spans="1:1">
      <c r="A344" s="59">
        <v>41250</v>
      </c>
    </row>
    <row r="345" spans="1:1">
      <c r="A345" s="59">
        <v>41251</v>
      </c>
    </row>
    <row r="346" spans="1:1">
      <c r="A346" s="59">
        <v>41252</v>
      </c>
    </row>
    <row r="347" spans="1:1">
      <c r="A347" s="59">
        <v>41253</v>
      </c>
    </row>
    <row r="348" spans="1:1">
      <c r="A348" s="59">
        <v>41254</v>
      </c>
    </row>
    <row r="349" spans="1:1">
      <c r="A349" s="59">
        <v>41255</v>
      </c>
    </row>
    <row r="350" spans="1:1">
      <c r="A350" s="59">
        <v>41256</v>
      </c>
    </row>
    <row r="351" spans="1:1">
      <c r="A351" s="59">
        <v>41257</v>
      </c>
    </row>
    <row r="352" spans="1:1">
      <c r="A352" s="59">
        <v>41258</v>
      </c>
    </row>
    <row r="353" spans="1:1">
      <c r="A353" s="59">
        <v>41259</v>
      </c>
    </row>
    <row r="354" spans="1:1">
      <c r="A354" s="59">
        <v>41260</v>
      </c>
    </row>
    <row r="355" spans="1:1">
      <c r="A355" s="59">
        <v>41261</v>
      </c>
    </row>
    <row r="356" spans="1:1">
      <c r="A356" s="59">
        <v>41262</v>
      </c>
    </row>
    <row r="357" spans="1:1">
      <c r="A357" s="59">
        <v>41263</v>
      </c>
    </row>
    <row r="358" spans="1:1">
      <c r="A358" s="59">
        <v>41264</v>
      </c>
    </row>
    <row r="359" spans="1:1">
      <c r="A359" s="59">
        <v>41265</v>
      </c>
    </row>
    <row r="360" spans="1:1">
      <c r="A360" s="59">
        <v>41266</v>
      </c>
    </row>
    <row r="361" spans="1:1">
      <c r="A361" s="59">
        <v>41267</v>
      </c>
    </row>
    <row r="362" spans="1:1">
      <c r="A362" s="59">
        <v>41268</v>
      </c>
    </row>
    <row r="363" spans="1:1">
      <c r="A363" s="59">
        <v>41269</v>
      </c>
    </row>
    <row r="364" spans="1:1">
      <c r="A364" s="59">
        <v>41270</v>
      </c>
    </row>
    <row r="365" spans="1:1">
      <c r="A365" s="59">
        <v>41271</v>
      </c>
    </row>
    <row r="366" spans="1:1">
      <c r="A366" s="59">
        <v>41272</v>
      </c>
    </row>
    <row r="367" spans="1:1">
      <c r="A367" s="59">
        <v>41273</v>
      </c>
    </row>
    <row r="368" spans="1:1">
      <c r="A368" s="59">
        <v>41274</v>
      </c>
    </row>
    <row r="369" spans="1:1">
      <c r="A369" s="59">
        <v>41275</v>
      </c>
    </row>
    <row r="370" spans="1:1">
      <c r="A370" s="59">
        <v>41276</v>
      </c>
    </row>
    <row r="371" spans="1:1">
      <c r="A371" s="59">
        <v>41277</v>
      </c>
    </row>
    <row r="372" spans="1:1">
      <c r="A372" s="59">
        <v>41278</v>
      </c>
    </row>
    <row r="373" spans="1:1">
      <c r="A373" s="59">
        <v>41279</v>
      </c>
    </row>
    <row r="374" spans="1:1">
      <c r="A374" s="59">
        <v>41280</v>
      </c>
    </row>
    <row r="375" spans="1:1">
      <c r="A375" s="59">
        <v>41281</v>
      </c>
    </row>
    <row r="376" spans="1:1">
      <c r="A376" s="59">
        <v>41282</v>
      </c>
    </row>
    <row r="377" spans="1:1">
      <c r="A377" s="59">
        <v>41283</v>
      </c>
    </row>
    <row r="378" spans="1:1">
      <c r="A378" s="59">
        <v>41284</v>
      </c>
    </row>
    <row r="379" spans="1:1">
      <c r="A379" s="59">
        <v>41285</v>
      </c>
    </row>
    <row r="380" spans="1:1">
      <c r="A380" s="59">
        <v>41286</v>
      </c>
    </row>
    <row r="381" spans="1:1">
      <c r="A381" s="59">
        <v>41287</v>
      </c>
    </row>
    <row r="382" spans="1:1">
      <c r="A382" s="59">
        <v>41288</v>
      </c>
    </row>
    <row r="383" spans="1:1">
      <c r="A383" s="59">
        <v>41289</v>
      </c>
    </row>
    <row r="384" spans="1:1">
      <c r="A384" s="59">
        <v>41290</v>
      </c>
    </row>
    <row r="385" spans="1:1">
      <c r="A385" s="59">
        <v>41291</v>
      </c>
    </row>
    <row r="386" spans="1:1">
      <c r="A386" s="59">
        <v>41292</v>
      </c>
    </row>
    <row r="387" spans="1:1">
      <c r="A387" s="59">
        <v>41293</v>
      </c>
    </row>
    <row r="388" spans="1:1">
      <c r="A388" s="59">
        <v>41294</v>
      </c>
    </row>
    <row r="389" spans="1:1">
      <c r="A389" s="59">
        <v>41295</v>
      </c>
    </row>
    <row r="390" spans="1:1">
      <c r="A390" s="59">
        <v>41296</v>
      </c>
    </row>
    <row r="391" spans="1:1">
      <c r="A391" s="59">
        <v>41297</v>
      </c>
    </row>
    <row r="392" spans="1:1">
      <c r="A392" s="59">
        <v>41298</v>
      </c>
    </row>
    <row r="393" spans="1:1">
      <c r="A393" s="59">
        <v>41299</v>
      </c>
    </row>
    <row r="394" spans="1:1">
      <c r="A394" s="59">
        <v>41300</v>
      </c>
    </row>
    <row r="395" spans="1:1">
      <c r="A395" s="59">
        <v>41301</v>
      </c>
    </row>
    <row r="396" spans="1:1">
      <c r="A396" s="59">
        <v>41302</v>
      </c>
    </row>
    <row r="397" spans="1:1">
      <c r="A397" s="59">
        <v>41303</v>
      </c>
    </row>
    <row r="398" spans="1:1">
      <c r="A398" s="59">
        <v>41304</v>
      </c>
    </row>
    <row r="399" spans="1:1">
      <c r="A399" s="59">
        <v>41305</v>
      </c>
    </row>
    <row r="400" spans="1:1">
      <c r="A400" s="59">
        <v>41306</v>
      </c>
    </row>
    <row r="401" spans="1:1">
      <c r="A401" s="59">
        <v>41307</v>
      </c>
    </row>
    <row r="402" spans="1:1">
      <c r="A402" s="59">
        <v>41308</v>
      </c>
    </row>
    <row r="403" spans="1:1">
      <c r="A403" s="59">
        <v>41309</v>
      </c>
    </row>
    <row r="404" spans="1:1">
      <c r="A404" s="59">
        <v>41310</v>
      </c>
    </row>
    <row r="405" spans="1:1">
      <c r="A405" s="59">
        <v>41311</v>
      </c>
    </row>
    <row r="406" spans="1:1">
      <c r="A406" s="59">
        <v>41312</v>
      </c>
    </row>
    <row r="407" spans="1:1">
      <c r="A407" s="59">
        <v>41313</v>
      </c>
    </row>
    <row r="408" spans="1:1">
      <c r="A408" s="59">
        <v>41314</v>
      </c>
    </row>
    <row r="409" spans="1:1">
      <c r="A409" s="59">
        <v>41315</v>
      </c>
    </row>
    <row r="410" spans="1:1">
      <c r="A410" s="59">
        <v>41316</v>
      </c>
    </row>
    <row r="411" spans="1:1">
      <c r="A411" s="59">
        <v>41317</v>
      </c>
    </row>
    <row r="412" spans="1:1">
      <c r="A412" s="59">
        <v>41318</v>
      </c>
    </row>
    <row r="413" spans="1:1">
      <c r="A413" s="59">
        <v>41319</v>
      </c>
    </row>
    <row r="414" spans="1:1">
      <c r="A414" s="59">
        <v>41320</v>
      </c>
    </row>
    <row r="415" spans="1:1">
      <c r="A415" s="59">
        <v>41321</v>
      </c>
    </row>
    <row r="416" spans="1:1">
      <c r="A416" s="59">
        <v>41322</v>
      </c>
    </row>
    <row r="417" spans="1:1">
      <c r="A417" s="59">
        <v>41323</v>
      </c>
    </row>
    <row r="418" spans="1:1">
      <c r="A418" s="59">
        <v>41324</v>
      </c>
    </row>
    <row r="419" spans="1:1">
      <c r="A419" s="59">
        <v>41325</v>
      </c>
    </row>
    <row r="420" spans="1:1">
      <c r="A420" s="59">
        <v>41326</v>
      </c>
    </row>
    <row r="421" spans="1:1">
      <c r="A421" s="59">
        <v>41327</v>
      </c>
    </row>
    <row r="422" spans="1:1">
      <c r="A422" s="59">
        <v>41328</v>
      </c>
    </row>
    <row r="423" spans="1:1">
      <c r="A423" s="59">
        <v>41329</v>
      </c>
    </row>
    <row r="424" spans="1:1">
      <c r="A424" s="59">
        <v>41330</v>
      </c>
    </row>
    <row r="425" spans="1:1">
      <c r="A425" s="59">
        <v>41331</v>
      </c>
    </row>
    <row r="426" spans="1:1">
      <c r="A426" s="59">
        <v>41332</v>
      </c>
    </row>
    <row r="427" spans="1:1">
      <c r="A427" s="59">
        <v>41333</v>
      </c>
    </row>
    <row r="428" spans="1:1">
      <c r="A428" s="59">
        <v>41334</v>
      </c>
    </row>
    <row r="429" spans="1:1">
      <c r="A429" s="59">
        <v>41335</v>
      </c>
    </row>
    <row r="430" spans="1:1">
      <c r="A430" s="59">
        <v>41336</v>
      </c>
    </row>
    <row r="431" spans="1:1">
      <c r="A431" s="59">
        <v>41337</v>
      </c>
    </row>
    <row r="432" spans="1:1">
      <c r="A432" s="59">
        <v>41338</v>
      </c>
    </row>
    <row r="433" spans="1:1">
      <c r="A433" s="59">
        <v>41339</v>
      </c>
    </row>
    <row r="434" spans="1:1">
      <c r="A434" s="59">
        <v>41340</v>
      </c>
    </row>
    <row r="435" spans="1:1">
      <c r="A435" s="59">
        <v>41341</v>
      </c>
    </row>
    <row r="436" spans="1:1">
      <c r="A436" s="59">
        <v>41342</v>
      </c>
    </row>
    <row r="437" spans="1:1">
      <c r="A437" s="59">
        <v>41343</v>
      </c>
    </row>
    <row r="438" spans="1:1">
      <c r="A438" s="59">
        <v>41344</v>
      </c>
    </row>
    <row r="439" spans="1:1">
      <c r="A439" s="59">
        <v>41345</v>
      </c>
    </row>
    <row r="440" spans="1:1">
      <c r="A440" s="59">
        <v>41346</v>
      </c>
    </row>
    <row r="441" spans="1:1">
      <c r="A441" s="59">
        <v>41347</v>
      </c>
    </row>
    <row r="442" spans="1:1">
      <c r="A442" s="59">
        <v>41348</v>
      </c>
    </row>
    <row r="443" spans="1:1">
      <c r="A443" s="59">
        <v>41349</v>
      </c>
    </row>
    <row r="444" spans="1:1">
      <c r="A444" s="59">
        <v>41350</v>
      </c>
    </row>
    <row r="445" spans="1:1">
      <c r="A445" s="59">
        <v>41351</v>
      </c>
    </row>
    <row r="446" spans="1:1">
      <c r="A446" s="59">
        <v>41352</v>
      </c>
    </row>
    <row r="447" spans="1:1">
      <c r="A447" s="59">
        <v>41353</v>
      </c>
    </row>
    <row r="448" spans="1:1">
      <c r="A448" s="59">
        <v>41354</v>
      </c>
    </row>
    <row r="449" spans="1:1">
      <c r="A449" s="59">
        <v>41355</v>
      </c>
    </row>
    <row r="450" spans="1:1">
      <c r="A450" s="59">
        <v>41356</v>
      </c>
    </row>
    <row r="451" spans="1:1">
      <c r="A451" s="59">
        <v>41357</v>
      </c>
    </row>
    <row r="452" spans="1:1">
      <c r="A452" s="59">
        <v>41358</v>
      </c>
    </row>
    <row r="453" spans="1:1">
      <c r="A453" s="59">
        <v>41359</v>
      </c>
    </row>
    <row r="454" spans="1:1">
      <c r="A454" s="59">
        <v>41360</v>
      </c>
    </row>
    <row r="455" spans="1:1">
      <c r="A455" s="59">
        <v>41361</v>
      </c>
    </row>
    <row r="456" spans="1:1">
      <c r="A456" s="59">
        <v>41362</v>
      </c>
    </row>
    <row r="457" spans="1:1">
      <c r="A457" s="59">
        <v>41363</v>
      </c>
    </row>
    <row r="458" spans="1:1">
      <c r="A458" s="59">
        <v>41364</v>
      </c>
    </row>
    <row r="459" spans="1:1">
      <c r="A459" s="59">
        <v>41365</v>
      </c>
    </row>
    <row r="460" spans="1:1">
      <c r="A460" s="59">
        <v>41366</v>
      </c>
    </row>
    <row r="461" spans="1:1">
      <c r="A461" s="59">
        <v>41367</v>
      </c>
    </row>
    <row r="462" spans="1:1">
      <c r="A462" s="59">
        <v>41368</v>
      </c>
    </row>
    <row r="463" spans="1:1">
      <c r="A463" s="59">
        <v>41369</v>
      </c>
    </row>
    <row r="464" spans="1:1">
      <c r="A464" s="59">
        <v>41370</v>
      </c>
    </row>
    <row r="465" spans="1:1">
      <c r="A465" s="59">
        <v>41371</v>
      </c>
    </row>
    <row r="466" spans="1:1">
      <c r="A466" s="59">
        <v>41372</v>
      </c>
    </row>
    <row r="467" spans="1:1">
      <c r="A467" s="59">
        <v>41373</v>
      </c>
    </row>
    <row r="468" spans="1:1">
      <c r="A468" s="59">
        <v>41374</v>
      </c>
    </row>
    <row r="469" spans="1:1">
      <c r="A469" s="59">
        <v>41375</v>
      </c>
    </row>
    <row r="470" spans="1:1">
      <c r="A470" s="59">
        <v>41376</v>
      </c>
    </row>
    <row r="471" spans="1:1">
      <c r="A471" s="59">
        <v>41377</v>
      </c>
    </row>
    <row r="472" spans="1:1">
      <c r="A472" s="59">
        <v>41378</v>
      </c>
    </row>
    <row r="473" spans="1:1">
      <c r="A473" s="59">
        <v>41379</v>
      </c>
    </row>
    <row r="474" spans="1:1">
      <c r="A474" s="59">
        <v>41380</v>
      </c>
    </row>
    <row r="475" spans="1:1">
      <c r="A475" s="59">
        <v>41381</v>
      </c>
    </row>
    <row r="476" spans="1:1">
      <c r="A476" s="59">
        <v>41382</v>
      </c>
    </row>
    <row r="477" spans="1:1">
      <c r="A477" s="59">
        <v>41383</v>
      </c>
    </row>
    <row r="478" spans="1:1">
      <c r="A478" s="59">
        <v>41384</v>
      </c>
    </row>
    <row r="479" spans="1:1">
      <c r="A479" s="59">
        <v>41385</v>
      </c>
    </row>
    <row r="480" spans="1:1">
      <c r="A480" s="59">
        <v>41386</v>
      </c>
    </row>
    <row r="481" spans="1:1">
      <c r="A481" s="59">
        <v>41387</v>
      </c>
    </row>
    <row r="482" spans="1:1">
      <c r="A482" s="59">
        <v>41388</v>
      </c>
    </row>
    <row r="483" spans="1:1">
      <c r="A483" s="59">
        <v>41389</v>
      </c>
    </row>
    <row r="484" spans="1:1">
      <c r="A484" s="59">
        <v>41390</v>
      </c>
    </row>
    <row r="485" spans="1:1">
      <c r="A485" s="59">
        <v>41391</v>
      </c>
    </row>
    <row r="486" spans="1:1">
      <c r="A486" s="59">
        <v>41392</v>
      </c>
    </row>
    <row r="487" spans="1:1">
      <c r="A487" s="59">
        <v>41393</v>
      </c>
    </row>
    <row r="488" spans="1:1">
      <c r="A488" s="59">
        <v>41394</v>
      </c>
    </row>
    <row r="489" spans="1:1">
      <c r="A489" s="59">
        <v>41395</v>
      </c>
    </row>
    <row r="490" spans="1:1">
      <c r="A490" s="59">
        <v>41396</v>
      </c>
    </row>
    <row r="491" spans="1:1">
      <c r="A491" s="59">
        <v>41397</v>
      </c>
    </row>
    <row r="492" spans="1:1">
      <c r="A492" s="59">
        <v>41398</v>
      </c>
    </row>
    <row r="493" spans="1:1">
      <c r="A493" s="59">
        <v>41399</v>
      </c>
    </row>
    <row r="494" spans="1:1">
      <c r="A494" s="59">
        <v>41400</v>
      </c>
    </row>
    <row r="495" spans="1:1">
      <c r="A495" s="59">
        <v>41401</v>
      </c>
    </row>
    <row r="496" spans="1:1">
      <c r="A496" s="59">
        <v>41402</v>
      </c>
    </row>
    <row r="497" spans="1:1">
      <c r="A497" s="59">
        <v>41403</v>
      </c>
    </row>
    <row r="498" spans="1:1">
      <c r="A498" s="59">
        <v>41404</v>
      </c>
    </row>
    <row r="499" spans="1:1">
      <c r="A499" s="59">
        <v>41405</v>
      </c>
    </row>
    <row r="500" spans="1:1">
      <c r="A500" s="59">
        <v>41406</v>
      </c>
    </row>
    <row r="501" spans="1:1">
      <c r="A501" s="59">
        <v>41407</v>
      </c>
    </row>
    <row r="502" spans="1:1">
      <c r="A502" s="59">
        <v>41408</v>
      </c>
    </row>
    <row r="503" spans="1:1">
      <c r="A503" s="59">
        <v>41409</v>
      </c>
    </row>
    <row r="504" spans="1:1">
      <c r="A504" s="59">
        <v>41410</v>
      </c>
    </row>
    <row r="505" spans="1:1">
      <c r="A505" s="59">
        <v>41411</v>
      </c>
    </row>
    <row r="506" spans="1:1">
      <c r="A506" s="59">
        <v>41412</v>
      </c>
    </row>
    <row r="507" spans="1:1">
      <c r="A507" s="59">
        <v>41413</v>
      </c>
    </row>
    <row r="508" spans="1:1">
      <c r="A508" s="59">
        <v>41414</v>
      </c>
    </row>
    <row r="509" spans="1:1">
      <c r="A509" s="59">
        <v>41415</v>
      </c>
    </row>
    <row r="510" spans="1:1">
      <c r="A510" s="59">
        <v>41416</v>
      </c>
    </row>
    <row r="511" spans="1:1">
      <c r="A511" s="59">
        <v>41417</v>
      </c>
    </row>
    <row r="512" spans="1:1">
      <c r="A512" s="59">
        <v>41418</v>
      </c>
    </row>
    <row r="513" spans="1:1">
      <c r="A513" s="59">
        <v>41419</v>
      </c>
    </row>
    <row r="514" spans="1:1">
      <c r="A514" s="59">
        <v>41420</v>
      </c>
    </row>
    <row r="515" spans="1:1">
      <c r="A515" s="59">
        <v>41421</v>
      </c>
    </row>
    <row r="516" spans="1:1">
      <c r="A516" s="59">
        <v>41422</v>
      </c>
    </row>
    <row r="517" spans="1:1">
      <c r="A517" s="59">
        <v>41423</v>
      </c>
    </row>
    <row r="518" spans="1:1">
      <c r="A518" s="59">
        <v>41424</v>
      </c>
    </row>
    <row r="519" spans="1:1">
      <c r="A519" s="59">
        <v>41425</v>
      </c>
    </row>
    <row r="520" spans="1:1">
      <c r="A520" s="59">
        <v>41426</v>
      </c>
    </row>
    <row r="521" spans="1:1">
      <c r="A521" s="59">
        <v>41427</v>
      </c>
    </row>
    <row r="522" spans="1:1">
      <c r="A522" s="59">
        <v>41428</v>
      </c>
    </row>
    <row r="523" spans="1:1">
      <c r="A523" s="59">
        <v>41429</v>
      </c>
    </row>
    <row r="524" spans="1:1">
      <c r="A524" s="59">
        <v>41430</v>
      </c>
    </row>
    <row r="525" spans="1:1">
      <c r="A525" s="59">
        <v>41431</v>
      </c>
    </row>
    <row r="526" spans="1:1">
      <c r="A526" s="59">
        <v>41432</v>
      </c>
    </row>
    <row r="527" spans="1:1">
      <c r="A527" s="59">
        <v>41433</v>
      </c>
    </row>
    <row r="528" spans="1:1">
      <c r="A528" s="59">
        <v>41434</v>
      </c>
    </row>
    <row r="529" spans="1:1">
      <c r="A529" s="59">
        <v>41435</v>
      </c>
    </row>
    <row r="530" spans="1:1">
      <c r="A530" s="59">
        <v>41436</v>
      </c>
    </row>
    <row r="531" spans="1:1">
      <c r="A531" s="59">
        <v>41437</v>
      </c>
    </row>
    <row r="532" spans="1:1">
      <c r="A532" s="59">
        <v>41438</v>
      </c>
    </row>
    <row r="533" spans="1:1">
      <c r="A533" s="59">
        <v>41439</v>
      </c>
    </row>
    <row r="534" spans="1:1">
      <c r="A534" s="59">
        <v>41440</v>
      </c>
    </row>
    <row r="535" spans="1:1">
      <c r="A535" s="59">
        <v>41441</v>
      </c>
    </row>
    <row r="536" spans="1:1">
      <c r="A536" s="59">
        <v>41442</v>
      </c>
    </row>
    <row r="537" spans="1:1">
      <c r="A537" s="59">
        <v>41443</v>
      </c>
    </row>
    <row r="538" spans="1:1">
      <c r="A538" s="59">
        <v>41444</v>
      </c>
    </row>
    <row r="539" spans="1:1">
      <c r="A539" s="59">
        <v>41445</v>
      </c>
    </row>
    <row r="540" spans="1:1">
      <c r="A540" s="59">
        <v>41446</v>
      </c>
    </row>
    <row r="541" spans="1:1">
      <c r="A541" s="59">
        <v>41447</v>
      </c>
    </row>
    <row r="542" spans="1:1">
      <c r="A542" s="59">
        <v>41448</v>
      </c>
    </row>
    <row r="543" spans="1:1">
      <c r="A543" s="59">
        <v>41449</v>
      </c>
    </row>
    <row r="544" spans="1:1">
      <c r="A544" s="59">
        <v>41450</v>
      </c>
    </row>
    <row r="545" spans="1:1">
      <c r="A545" s="59">
        <v>41451</v>
      </c>
    </row>
    <row r="546" spans="1:1">
      <c r="A546" s="59">
        <v>41452</v>
      </c>
    </row>
    <row r="547" spans="1:1">
      <c r="A547" s="59">
        <v>41453</v>
      </c>
    </row>
    <row r="548" spans="1:1">
      <c r="A548" s="59">
        <v>41454</v>
      </c>
    </row>
    <row r="549" spans="1:1">
      <c r="A549" s="59">
        <v>41455</v>
      </c>
    </row>
    <row r="550" spans="1:1">
      <c r="A550" s="59">
        <v>41456</v>
      </c>
    </row>
    <row r="551" spans="1:1">
      <c r="A551" s="59">
        <v>41457</v>
      </c>
    </row>
    <row r="552" spans="1:1">
      <c r="A552" s="59">
        <v>41458</v>
      </c>
    </row>
    <row r="553" spans="1:1">
      <c r="A553" s="59">
        <v>41459</v>
      </c>
    </row>
    <row r="554" spans="1:1">
      <c r="A554" s="59">
        <v>41460</v>
      </c>
    </row>
    <row r="555" spans="1:1">
      <c r="A555" s="59">
        <v>41461</v>
      </c>
    </row>
    <row r="556" spans="1:1">
      <c r="A556" s="59">
        <v>41462</v>
      </c>
    </row>
    <row r="557" spans="1:1">
      <c r="A557" s="59">
        <v>41463</v>
      </c>
    </row>
    <row r="558" spans="1:1">
      <c r="A558" s="59">
        <v>41464</v>
      </c>
    </row>
    <row r="559" spans="1:1">
      <c r="A559" s="59">
        <v>41465</v>
      </c>
    </row>
    <row r="560" spans="1:1">
      <c r="A560" s="59">
        <v>41466</v>
      </c>
    </row>
    <row r="561" spans="1:1">
      <c r="A561" s="59">
        <v>41467</v>
      </c>
    </row>
    <row r="562" spans="1:1">
      <c r="A562" s="59">
        <v>41468</v>
      </c>
    </row>
    <row r="563" spans="1:1">
      <c r="A563" s="59">
        <v>41469</v>
      </c>
    </row>
    <row r="564" spans="1:1">
      <c r="A564" s="59">
        <v>41470</v>
      </c>
    </row>
    <row r="565" spans="1:1">
      <c r="A565" s="59">
        <v>41471</v>
      </c>
    </row>
    <row r="566" spans="1:1">
      <c r="A566" s="59">
        <v>41472</v>
      </c>
    </row>
    <row r="567" spans="1:1">
      <c r="A567" s="59">
        <v>41473</v>
      </c>
    </row>
    <row r="568" spans="1:1">
      <c r="A568" s="59">
        <v>41474</v>
      </c>
    </row>
    <row r="569" spans="1:1">
      <c r="A569" s="59">
        <v>41475</v>
      </c>
    </row>
    <row r="570" spans="1:1">
      <c r="A570" s="59">
        <v>41476</v>
      </c>
    </row>
    <row r="571" spans="1:1">
      <c r="A571" s="59">
        <v>41477</v>
      </c>
    </row>
    <row r="572" spans="1:1">
      <c r="A572" s="59">
        <v>41478</v>
      </c>
    </row>
    <row r="573" spans="1:1">
      <c r="A573" s="59">
        <v>41479</v>
      </c>
    </row>
    <row r="574" spans="1:1">
      <c r="A574" s="59">
        <v>41480</v>
      </c>
    </row>
    <row r="575" spans="1:1">
      <c r="A575" s="59">
        <v>41481</v>
      </c>
    </row>
    <row r="576" spans="1:1">
      <c r="A576" s="59">
        <v>41482</v>
      </c>
    </row>
    <row r="577" spans="1:1">
      <c r="A577" s="59">
        <v>41483</v>
      </c>
    </row>
    <row r="578" spans="1:1">
      <c r="A578" s="59">
        <v>41484</v>
      </c>
    </row>
    <row r="579" spans="1:1">
      <c r="A579" s="59">
        <v>41485</v>
      </c>
    </row>
    <row r="580" spans="1:1">
      <c r="A580" s="59">
        <v>41486</v>
      </c>
    </row>
    <row r="581" spans="1:1">
      <c r="A581" s="59">
        <v>41487</v>
      </c>
    </row>
    <row r="582" spans="1:1">
      <c r="A582" s="59">
        <v>41488</v>
      </c>
    </row>
    <row r="583" spans="1:1">
      <c r="A583" s="59">
        <v>41489</v>
      </c>
    </row>
    <row r="584" spans="1:1">
      <c r="A584" s="59">
        <v>41490</v>
      </c>
    </row>
    <row r="585" spans="1:1">
      <c r="A585" s="59">
        <v>41491</v>
      </c>
    </row>
    <row r="586" spans="1:1">
      <c r="A586" s="59">
        <v>41492</v>
      </c>
    </row>
    <row r="587" spans="1:1">
      <c r="A587" s="59">
        <v>41493</v>
      </c>
    </row>
    <row r="588" spans="1:1">
      <c r="A588" s="59">
        <v>41494</v>
      </c>
    </row>
    <row r="589" spans="1:1">
      <c r="A589" s="59">
        <v>41495</v>
      </c>
    </row>
    <row r="590" spans="1:1">
      <c r="A590" s="59">
        <v>41496</v>
      </c>
    </row>
    <row r="591" spans="1:1">
      <c r="A591" s="59">
        <v>41497</v>
      </c>
    </row>
    <row r="592" spans="1:1">
      <c r="A592" s="59">
        <v>41498</v>
      </c>
    </row>
    <row r="593" spans="1:1">
      <c r="A593" s="59">
        <v>41499</v>
      </c>
    </row>
    <row r="594" spans="1:1">
      <c r="A594" s="59">
        <v>41500</v>
      </c>
    </row>
    <row r="595" spans="1:1">
      <c r="A595" s="59">
        <v>41501</v>
      </c>
    </row>
    <row r="596" spans="1:1">
      <c r="A596" s="59">
        <v>41502</v>
      </c>
    </row>
    <row r="597" spans="1:1">
      <c r="A597" s="59">
        <v>41503</v>
      </c>
    </row>
    <row r="598" spans="1:1">
      <c r="A598" s="59">
        <v>41504</v>
      </c>
    </row>
    <row r="599" spans="1:1">
      <c r="A599" s="59">
        <v>41505</v>
      </c>
    </row>
    <row r="600" spans="1:1">
      <c r="A600" s="59">
        <v>41506</v>
      </c>
    </row>
    <row r="601" spans="1:1">
      <c r="A601" s="59">
        <v>41507</v>
      </c>
    </row>
    <row r="602" spans="1:1">
      <c r="A602" s="59">
        <v>41508</v>
      </c>
    </row>
    <row r="603" spans="1:1">
      <c r="A603" s="59">
        <v>41509</v>
      </c>
    </row>
    <row r="604" spans="1:1">
      <c r="A604" s="59">
        <v>41510</v>
      </c>
    </row>
    <row r="605" spans="1:1">
      <c r="A605" s="59">
        <v>41511</v>
      </c>
    </row>
    <row r="606" spans="1:1">
      <c r="A606" s="59">
        <v>41512</v>
      </c>
    </row>
    <row r="607" spans="1:1">
      <c r="A607" s="59">
        <v>41513</v>
      </c>
    </row>
    <row r="608" spans="1:1">
      <c r="A608" s="59">
        <v>41514</v>
      </c>
    </row>
    <row r="609" spans="1:1">
      <c r="A609" s="59">
        <v>41515</v>
      </c>
    </row>
    <row r="610" spans="1:1">
      <c r="A610" s="59">
        <v>41516</v>
      </c>
    </row>
    <row r="611" spans="1:1">
      <c r="A611" s="59">
        <v>41517</v>
      </c>
    </row>
    <row r="612" spans="1:1">
      <c r="A612" s="59">
        <v>41518</v>
      </c>
    </row>
    <row r="613" spans="1:1">
      <c r="A613" s="59">
        <v>41519</v>
      </c>
    </row>
    <row r="614" spans="1:1">
      <c r="A614" s="59">
        <v>41520</v>
      </c>
    </row>
    <row r="615" spans="1:1">
      <c r="A615" s="59">
        <v>41521</v>
      </c>
    </row>
    <row r="616" spans="1:1">
      <c r="A616" s="59">
        <v>41522</v>
      </c>
    </row>
    <row r="617" spans="1:1">
      <c r="A617" s="59">
        <v>41523</v>
      </c>
    </row>
    <row r="618" spans="1:1">
      <c r="A618" s="59">
        <v>41524</v>
      </c>
    </row>
    <row r="619" spans="1:1">
      <c r="A619" s="59">
        <v>41525</v>
      </c>
    </row>
    <row r="620" spans="1:1">
      <c r="A620" s="59">
        <v>41526</v>
      </c>
    </row>
    <row r="621" spans="1:1">
      <c r="A621" s="59">
        <v>41527</v>
      </c>
    </row>
    <row r="622" spans="1:1">
      <c r="A622" s="59">
        <v>41528</v>
      </c>
    </row>
    <row r="623" spans="1:1">
      <c r="A623" s="59">
        <v>41529</v>
      </c>
    </row>
    <row r="624" spans="1:1">
      <c r="A624" s="59">
        <v>41530</v>
      </c>
    </row>
    <row r="625" spans="1:1">
      <c r="A625" s="59">
        <v>41531</v>
      </c>
    </row>
    <row r="626" spans="1:1">
      <c r="A626" s="59">
        <v>41532</v>
      </c>
    </row>
    <row r="627" spans="1:1">
      <c r="A627" s="59">
        <v>41533</v>
      </c>
    </row>
    <row r="628" spans="1:1">
      <c r="A628" s="59">
        <v>41534</v>
      </c>
    </row>
    <row r="629" spans="1:1">
      <c r="A629" s="59">
        <v>41535</v>
      </c>
    </row>
    <row r="630" spans="1:1">
      <c r="A630" s="59">
        <v>41536</v>
      </c>
    </row>
    <row r="631" spans="1:1">
      <c r="A631" s="59">
        <v>41537</v>
      </c>
    </row>
    <row r="632" spans="1:1">
      <c r="A632" s="59">
        <v>41538</v>
      </c>
    </row>
    <row r="633" spans="1:1">
      <c r="A633" s="59">
        <v>41539</v>
      </c>
    </row>
    <row r="634" spans="1:1">
      <c r="A634" s="59">
        <v>41540</v>
      </c>
    </row>
    <row r="635" spans="1:1">
      <c r="A635" s="59">
        <v>41541</v>
      </c>
    </row>
    <row r="636" spans="1:1">
      <c r="A636" s="59">
        <v>41542</v>
      </c>
    </row>
    <row r="637" spans="1:1">
      <c r="A637" s="59">
        <v>41543</v>
      </c>
    </row>
    <row r="638" spans="1:1">
      <c r="A638" s="59">
        <v>41544</v>
      </c>
    </row>
    <row r="639" spans="1:1">
      <c r="A639" s="59">
        <v>41545</v>
      </c>
    </row>
    <row r="640" spans="1:1">
      <c r="A640" s="59">
        <v>41546</v>
      </c>
    </row>
    <row r="641" spans="1:1">
      <c r="A641" s="59">
        <v>41547</v>
      </c>
    </row>
    <row r="642" spans="1:1">
      <c r="A642" s="59">
        <v>41548</v>
      </c>
    </row>
    <row r="643" spans="1:1">
      <c r="A643" s="59">
        <v>41549</v>
      </c>
    </row>
    <row r="644" spans="1:1">
      <c r="A644" s="59">
        <v>41550</v>
      </c>
    </row>
    <row r="645" spans="1:1">
      <c r="A645" s="59">
        <v>41551</v>
      </c>
    </row>
    <row r="646" spans="1:1">
      <c r="A646" s="59">
        <v>41552</v>
      </c>
    </row>
    <row r="647" spans="1:1">
      <c r="A647" s="59">
        <v>41553</v>
      </c>
    </row>
    <row r="648" spans="1:1">
      <c r="A648" s="59">
        <v>41554</v>
      </c>
    </row>
    <row r="649" spans="1:1">
      <c r="A649" s="59">
        <v>41555</v>
      </c>
    </row>
    <row r="650" spans="1:1">
      <c r="A650" s="59">
        <v>41556</v>
      </c>
    </row>
    <row r="651" spans="1:1">
      <c r="A651" s="59">
        <v>41557</v>
      </c>
    </row>
    <row r="652" spans="1:1">
      <c r="A652" s="59">
        <v>41558</v>
      </c>
    </row>
    <row r="653" spans="1:1">
      <c r="A653" s="59">
        <v>41559</v>
      </c>
    </row>
    <row r="654" spans="1:1">
      <c r="A654" s="59">
        <v>41560</v>
      </c>
    </row>
    <row r="655" spans="1:1">
      <c r="A655" s="59">
        <v>41561</v>
      </c>
    </row>
    <row r="656" spans="1:1">
      <c r="A656" s="59">
        <v>41562</v>
      </c>
    </row>
    <row r="657" spans="1:1">
      <c r="A657" s="59">
        <v>41563</v>
      </c>
    </row>
    <row r="658" spans="1:1">
      <c r="A658" s="59">
        <v>41564</v>
      </c>
    </row>
    <row r="659" spans="1:1">
      <c r="A659" s="59">
        <v>41565</v>
      </c>
    </row>
    <row r="660" spans="1:1">
      <c r="A660" s="59">
        <v>41566</v>
      </c>
    </row>
    <row r="661" spans="1:1">
      <c r="A661" s="59">
        <v>41567</v>
      </c>
    </row>
    <row r="662" spans="1:1">
      <c r="A662" s="59">
        <v>41568</v>
      </c>
    </row>
    <row r="663" spans="1:1">
      <c r="A663" s="59">
        <v>41569</v>
      </c>
    </row>
    <row r="664" spans="1:1">
      <c r="A664" s="59">
        <v>41570</v>
      </c>
    </row>
    <row r="665" spans="1:1">
      <c r="A665" s="59">
        <v>41571</v>
      </c>
    </row>
    <row r="666" spans="1:1">
      <c r="A666" s="59">
        <v>41572</v>
      </c>
    </row>
    <row r="667" spans="1:1">
      <c r="A667" s="59">
        <v>41573</v>
      </c>
    </row>
    <row r="668" spans="1:1">
      <c r="A668" s="59">
        <v>41574</v>
      </c>
    </row>
    <row r="669" spans="1:1">
      <c r="A669" s="59">
        <v>41575</v>
      </c>
    </row>
    <row r="670" spans="1:1">
      <c r="A670" s="59">
        <v>41576</v>
      </c>
    </row>
    <row r="671" spans="1:1">
      <c r="A671" s="59">
        <v>41577</v>
      </c>
    </row>
    <row r="672" spans="1:1">
      <c r="A672" s="59">
        <v>41578</v>
      </c>
    </row>
    <row r="673" spans="1:1">
      <c r="A673" s="59">
        <v>41579</v>
      </c>
    </row>
    <row r="674" spans="1:1">
      <c r="A674" s="59">
        <v>41580</v>
      </c>
    </row>
    <row r="675" spans="1:1">
      <c r="A675" s="59">
        <v>41581</v>
      </c>
    </row>
    <row r="676" spans="1:1">
      <c r="A676" s="59">
        <v>41582</v>
      </c>
    </row>
    <row r="677" spans="1:1">
      <c r="A677" s="59">
        <v>41583</v>
      </c>
    </row>
    <row r="678" spans="1:1">
      <c r="A678" s="59">
        <v>41584</v>
      </c>
    </row>
    <row r="679" spans="1:1">
      <c r="A679" s="59">
        <v>41585</v>
      </c>
    </row>
    <row r="680" spans="1:1">
      <c r="A680" s="59">
        <v>41586</v>
      </c>
    </row>
    <row r="681" spans="1:1">
      <c r="A681" s="59">
        <v>41587</v>
      </c>
    </row>
    <row r="682" spans="1:1">
      <c r="A682" s="59">
        <v>41588</v>
      </c>
    </row>
    <row r="683" spans="1:1">
      <c r="A683" s="59">
        <v>41589</v>
      </c>
    </row>
    <row r="684" spans="1:1">
      <c r="A684" s="59">
        <v>41590</v>
      </c>
    </row>
    <row r="685" spans="1:1">
      <c r="A685" s="59">
        <v>41591</v>
      </c>
    </row>
    <row r="686" spans="1:1">
      <c r="A686" s="59">
        <v>41592</v>
      </c>
    </row>
    <row r="687" spans="1:1">
      <c r="A687" s="59">
        <v>41593</v>
      </c>
    </row>
    <row r="688" spans="1:1">
      <c r="A688" s="59">
        <v>41594</v>
      </c>
    </row>
    <row r="689" spans="1:1">
      <c r="A689" s="59">
        <v>41595</v>
      </c>
    </row>
    <row r="690" spans="1:1">
      <c r="A690" s="59">
        <v>41596</v>
      </c>
    </row>
    <row r="691" spans="1:1">
      <c r="A691" s="59">
        <v>41597</v>
      </c>
    </row>
    <row r="692" spans="1:1">
      <c r="A692" s="59">
        <v>41598</v>
      </c>
    </row>
    <row r="693" spans="1:1">
      <c r="A693" s="59">
        <v>41599</v>
      </c>
    </row>
    <row r="694" spans="1:1">
      <c r="A694" s="59">
        <v>41600</v>
      </c>
    </row>
    <row r="695" spans="1:1">
      <c r="A695" s="59">
        <v>41601</v>
      </c>
    </row>
    <row r="696" spans="1:1">
      <c r="A696" s="59">
        <v>41602</v>
      </c>
    </row>
    <row r="697" spans="1:1">
      <c r="A697" s="59">
        <v>41603</v>
      </c>
    </row>
    <row r="698" spans="1:1">
      <c r="A698" s="59">
        <v>41604</v>
      </c>
    </row>
    <row r="699" spans="1:1">
      <c r="A699" s="59">
        <v>41605</v>
      </c>
    </row>
    <row r="700" spans="1:1">
      <c r="A700" s="59">
        <v>41606</v>
      </c>
    </row>
    <row r="701" spans="1:1">
      <c r="A701" s="59">
        <v>41607</v>
      </c>
    </row>
    <row r="702" spans="1:1">
      <c r="A702" s="59">
        <v>41608</v>
      </c>
    </row>
    <row r="703" spans="1:1">
      <c r="A703" s="59">
        <v>41609</v>
      </c>
    </row>
    <row r="704" spans="1:1">
      <c r="A704" s="59">
        <v>41610</v>
      </c>
    </row>
    <row r="705" spans="1:1">
      <c r="A705" s="59">
        <v>41611</v>
      </c>
    </row>
    <row r="706" spans="1:1">
      <c r="A706" s="59">
        <v>41612</v>
      </c>
    </row>
    <row r="707" spans="1:1">
      <c r="A707" s="59">
        <v>41613</v>
      </c>
    </row>
    <row r="708" spans="1:1">
      <c r="A708" s="59">
        <v>41614</v>
      </c>
    </row>
    <row r="709" spans="1:1">
      <c r="A709" s="59">
        <v>41615</v>
      </c>
    </row>
    <row r="710" spans="1:1">
      <c r="A710" s="59">
        <v>41616</v>
      </c>
    </row>
    <row r="711" spans="1:1">
      <c r="A711" s="59">
        <v>41617</v>
      </c>
    </row>
    <row r="712" spans="1:1">
      <c r="A712" s="59">
        <v>41618</v>
      </c>
    </row>
    <row r="713" spans="1:1">
      <c r="A713" s="59">
        <v>41619</v>
      </c>
    </row>
    <row r="714" spans="1:1">
      <c r="A714" s="59">
        <v>41620</v>
      </c>
    </row>
    <row r="715" spans="1:1">
      <c r="A715" s="59">
        <v>41621</v>
      </c>
    </row>
    <row r="716" spans="1:1">
      <c r="A716" s="59">
        <v>41622</v>
      </c>
    </row>
    <row r="717" spans="1:1">
      <c r="A717" s="59">
        <v>41623</v>
      </c>
    </row>
    <row r="718" spans="1:1">
      <c r="A718" s="59">
        <v>41624</v>
      </c>
    </row>
    <row r="719" spans="1:1">
      <c r="A719" s="59">
        <v>41625</v>
      </c>
    </row>
    <row r="720" spans="1:1">
      <c r="A720" s="59">
        <v>41626</v>
      </c>
    </row>
    <row r="721" spans="1:1">
      <c r="A721" s="59">
        <v>41627</v>
      </c>
    </row>
    <row r="722" spans="1:1">
      <c r="A722" s="59">
        <v>41628</v>
      </c>
    </row>
    <row r="723" spans="1:1">
      <c r="A723" s="59">
        <v>41629</v>
      </c>
    </row>
    <row r="724" spans="1:1">
      <c r="A724" s="59">
        <v>41630</v>
      </c>
    </row>
    <row r="725" spans="1:1">
      <c r="A725" s="59">
        <v>41631</v>
      </c>
    </row>
    <row r="726" spans="1:1">
      <c r="A726" s="59">
        <v>41632</v>
      </c>
    </row>
    <row r="727" spans="1:1">
      <c r="A727" s="59">
        <v>41633</v>
      </c>
    </row>
    <row r="728" spans="1:1">
      <c r="A728" s="59">
        <v>41634</v>
      </c>
    </row>
    <row r="729" spans="1:1">
      <c r="A729" s="59">
        <v>41635</v>
      </c>
    </row>
    <row r="730" spans="1:1">
      <c r="A730" s="59">
        <v>41636</v>
      </c>
    </row>
    <row r="731" spans="1:1">
      <c r="A731" s="59">
        <v>41637</v>
      </c>
    </row>
    <row r="732" spans="1:1">
      <c r="A732" s="59">
        <v>41638</v>
      </c>
    </row>
    <row r="733" spans="1:1">
      <c r="A733" s="59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defaultRowHeight="12.75"/>
  <sheetData>
    <row r="1" spans="1:1">
      <c r="A1">
        <v>6953</v>
      </c>
    </row>
    <row r="2" spans="1:1">
      <c r="A2">
        <v>792905</v>
      </c>
    </row>
    <row r="3" spans="1:1">
      <c r="A3">
        <v>758119</v>
      </c>
    </row>
    <row r="4" spans="1:1">
      <c r="A4">
        <f>SUM(A1:A3)</f>
        <v>1557977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D2" sqref="D2"/>
    </sheetView>
  </sheetViews>
  <sheetFormatPr defaultColWidth="9.140625" defaultRowHeight="15"/>
  <cols>
    <col min="1" max="1" width="14.28515625" style="21" bestFit="1" customWidth="1"/>
    <col min="2" max="2" width="80" style="24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1" t="s">
        <v>260</v>
      </c>
      <c r="B1" s="238"/>
      <c r="C1" s="887" t="s">
        <v>97</v>
      </c>
      <c r="D1" s="887"/>
      <c r="E1" s="109"/>
    </row>
    <row r="2" spans="1:12" s="6" customFormat="1">
      <c r="A2" s="73" t="s">
        <v>128</v>
      </c>
      <c r="B2" s="238"/>
      <c r="C2" s="327">
        <v>42529</v>
      </c>
      <c r="D2" s="358">
        <v>42666</v>
      </c>
      <c r="E2" s="109"/>
    </row>
    <row r="3" spans="1:12" s="6" customFormat="1">
      <c r="A3" s="73"/>
      <c r="B3" s="238"/>
      <c r="C3" s="72"/>
      <c r="D3" s="72"/>
      <c r="E3" s="109"/>
    </row>
    <row r="4" spans="1:12" s="2" customFormat="1">
      <c r="A4" s="74" t="str">
        <f>'ფორმა N2'!A4</f>
        <v>ანგარიშვალდებული პირის დასახელება:</v>
      </c>
      <c r="B4" s="239"/>
      <c r="C4" s="73"/>
      <c r="D4" s="73"/>
      <c r="E4" s="105"/>
      <c r="L4" s="6"/>
    </row>
    <row r="5" spans="1:12" s="2" customFormat="1">
      <c r="A5" s="113" t="str">
        <f>'ფორმა N1'!D4</f>
        <v>მოქალაქეთა პოლიტიკური გაერთანება სახელმწიფო ხალხისთვის</v>
      </c>
      <c r="B5" s="240"/>
      <c r="C5" s="56"/>
      <c r="D5" s="56"/>
      <c r="E5" s="105"/>
    </row>
    <row r="6" spans="1:12" s="2" customFormat="1">
      <c r="A6" s="74"/>
      <c r="B6" s="239"/>
      <c r="C6" s="73"/>
      <c r="D6" s="73"/>
      <c r="E6" s="105"/>
    </row>
    <row r="7" spans="1:12" s="6" customFormat="1" ht="18">
      <c r="A7" s="97"/>
      <c r="B7" s="108"/>
      <c r="C7" s="75"/>
      <c r="D7" s="75"/>
      <c r="E7" s="109"/>
    </row>
    <row r="8" spans="1:12" s="6" customFormat="1" ht="30">
      <c r="A8" s="103" t="s">
        <v>64</v>
      </c>
      <c r="B8" s="76" t="s">
        <v>237</v>
      </c>
      <c r="C8" s="76" t="s">
        <v>66</v>
      </c>
      <c r="D8" s="76" t="s">
        <v>67</v>
      </c>
      <c r="E8" s="109"/>
      <c r="F8" s="20"/>
    </row>
    <row r="9" spans="1:12" s="7" customFormat="1">
      <c r="A9" s="225">
        <v>1</v>
      </c>
      <c r="B9" s="225" t="s">
        <v>65</v>
      </c>
      <c r="C9" s="82">
        <f>SUM(C10,C26)</f>
        <v>0</v>
      </c>
      <c r="D9" s="82">
        <f>SUM(D10,D26)</f>
        <v>0</v>
      </c>
      <c r="E9" s="109"/>
    </row>
    <row r="10" spans="1:12" s="7" customFormat="1">
      <c r="A10" s="84">
        <v>1.1000000000000001</v>
      </c>
      <c r="B10" s="84" t="s">
        <v>69</v>
      </c>
      <c r="C10" s="82">
        <f>SUM(C11,C12,C16,C19,C25,C26)</f>
        <v>0</v>
      </c>
      <c r="D10" s="82">
        <f>SUM(D11,D12,D16,D19,D24,D25)</f>
        <v>0</v>
      </c>
      <c r="E10" s="109"/>
    </row>
    <row r="11" spans="1:12" s="9" customFormat="1" ht="18">
      <c r="A11" s="85" t="s">
        <v>30</v>
      </c>
      <c r="B11" s="85" t="s">
        <v>68</v>
      </c>
      <c r="C11" s="8"/>
      <c r="D11" s="8"/>
      <c r="E11" s="109"/>
    </row>
    <row r="12" spans="1:12" s="10" customFormat="1">
      <c r="A12" s="85" t="s">
        <v>31</v>
      </c>
      <c r="B12" s="85" t="s">
        <v>296</v>
      </c>
      <c r="C12" s="104">
        <f>SUM(C14:C15)</f>
        <v>0</v>
      </c>
      <c r="D12" s="104">
        <f>SUM(D14:D15)</f>
        <v>0</v>
      </c>
      <c r="E12" s="109"/>
    </row>
    <row r="13" spans="1:12" s="3" customFormat="1">
      <c r="A13" s="94" t="s">
        <v>70</v>
      </c>
      <c r="B13" s="94" t="s">
        <v>299</v>
      </c>
      <c r="C13" s="8"/>
      <c r="D13" s="8"/>
      <c r="E13" s="109"/>
    </row>
    <row r="14" spans="1:12" s="3" customFormat="1">
      <c r="A14" s="94" t="s">
        <v>467</v>
      </c>
      <c r="B14" s="94" t="s">
        <v>466</v>
      </c>
      <c r="C14" s="8"/>
      <c r="D14" s="8"/>
      <c r="E14" s="109"/>
    </row>
    <row r="15" spans="1:12" s="3" customFormat="1">
      <c r="A15" s="94" t="s">
        <v>468</v>
      </c>
      <c r="B15" s="94" t="s">
        <v>86</v>
      </c>
      <c r="C15" s="8"/>
      <c r="D15" s="8"/>
      <c r="E15" s="109"/>
    </row>
    <row r="16" spans="1:12" s="3" customFormat="1">
      <c r="A16" s="85" t="s">
        <v>71</v>
      </c>
      <c r="B16" s="85" t="s">
        <v>72</v>
      </c>
      <c r="C16" s="104">
        <f>SUM(C17:C18)</f>
        <v>0</v>
      </c>
      <c r="D16" s="104">
        <f>SUM(D17:D18)</f>
        <v>0</v>
      </c>
      <c r="E16" s="109"/>
    </row>
    <row r="17" spans="1:5" s="3" customFormat="1">
      <c r="A17" s="94" t="s">
        <v>73</v>
      </c>
      <c r="B17" s="94" t="s">
        <v>75</v>
      </c>
      <c r="C17" s="8"/>
      <c r="D17" s="8"/>
      <c r="E17" s="109"/>
    </row>
    <row r="18" spans="1:5" s="3" customFormat="1" ht="30">
      <c r="A18" s="94" t="s">
        <v>74</v>
      </c>
      <c r="B18" s="94" t="s">
        <v>98</v>
      </c>
      <c r="C18" s="8"/>
      <c r="D18" s="8"/>
      <c r="E18" s="109"/>
    </row>
    <row r="19" spans="1:5" s="3" customFormat="1">
      <c r="A19" s="85" t="s">
        <v>76</v>
      </c>
      <c r="B19" s="85" t="s">
        <v>391</v>
      </c>
      <c r="C19" s="104">
        <f>SUM(C20:C23)</f>
        <v>0</v>
      </c>
      <c r="D19" s="104">
        <f>SUM(D20:D23)</f>
        <v>0</v>
      </c>
      <c r="E19" s="109"/>
    </row>
    <row r="20" spans="1:5" s="3" customFormat="1">
      <c r="A20" s="94" t="s">
        <v>77</v>
      </c>
      <c r="B20" s="94" t="s">
        <v>78</v>
      </c>
      <c r="C20" s="8"/>
      <c r="D20" s="8"/>
      <c r="E20" s="109"/>
    </row>
    <row r="21" spans="1:5" s="3" customFormat="1" ht="30">
      <c r="A21" s="94" t="s">
        <v>81</v>
      </c>
      <c r="B21" s="94" t="s">
        <v>79</v>
      </c>
      <c r="C21" s="8"/>
      <c r="D21" s="8"/>
      <c r="E21" s="109"/>
    </row>
    <row r="22" spans="1:5" s="3" customFormat="1">
      <c r="A22" s="94" t="s">
        <v>82</v>
      </c>
      <c r="B22" s="94" t="s">
        <v>80</v>
      </c>
      <c r="C22" s="8"/>
      <c r="D22" s="8"/>
      <c r="E22" s="109"/>
    </row>
    <row r="23" spans="1:5" s="3" customFormat="1">
      <c r="A23" s="94" t="s">
        <v>83</v>
      </c>
      <c r="B23" s="94" t="s">
        <v>412</v>
      </c>
      <c r="C23" s="8"/>
      <c r="D23" s="8"/>
      <c r="E23" s="109"/>
    </row>
    <row r="24" spans="1:5" s="3" customFormat="1">
      <c r="A24" s="85" t="s">
        <v>84</v>
      </c>
      <c r="B24" s="85" t="s">
        <v>413</v>
      </c>
      <c r="C24" s="258"/>
      <c r="D24" s="8"/>
      <c r="E24" s="109"/>
    </row>
    <row r="25" spans="1:5" s="3" customFormat="1">
      <c r="A25" s="85" t="s">
        <v>239</v>
      </c>
      <c r="B25" s="85" t="s">
        <v>419</v>
      </c>
      <c r="C25" s="8"/>
      <c r="D25" s="8"/>
      <c r="E25" s="109"/>
    </row>
    <row r="26" spans="1:5">
      <c r="A26" s="84">
        <v>1.2</v>
      </c>
      <c r="B26" s="84" t="s">
        <v>85</v>
      </c>
      <c r="C26" s="82">
        <f>SUM(C27,C35)</f>
        <v>0</v>
      </c>
      <c r="D26" s="82">
        <f>SUM(D27,D35)</f>
        <v>0</v>
      </c>
      <c r="E26" s="109"/>
    </row>
    <row r="27" spans="1:5">
      <c r="A27" s="85" t="s">
        <v>32</v>
      </c>
      <c r="B27" s="85" t="s">
        <v>299</v>
      </c>
      <c r="C27" s="104">
        <f>SUM(C28:C30)</f>
        <v>0</v>
      </c>
      <c r="D27" s="104">
        <f>SUM(D28:D30)</f>
        <v>0</v>
      </c>
      <c r="E27" s="109"/>
    </row>
    <row r="28" spans="1:5">
      <c r="A28" s="233" t="s">
        <v>87</v>
      </c>
      <c r="B28" s="233" t="s">
        <v>297</v>
      </c>
      <c r="C28" s="8"/>
      <c r="D28" s="8"/>
      <c r="E28" s="109"/>
    </row>
    <row r="29" spans="1:5">
      <c r="A29" s="233" t="s">
        <v>88</v>
      </c>
      <c r="B29" s="233" t="s">
        <v>300</v>
      </c>
      <c r="C29" s="8"/>
      <c r="D29" s="8"/>
      <c r="E29" s="109"/>
    </row>
    <row r="30" spans="1:5">
      <c r="A30" s="233" t="s">
        <v>421</v>
      </c>
      <c r="B30" s="233" t="s">
        <v>298</v>
      </c>
      <c r="C30" s="8"/>
      <c r="D30" s="8"/>
      <c r="E30" s="109"/>
    </row>
    <row r="31" spans="1:5">
      <c r="A31" s="85" t="s">
        <v>33</v>
      </c>
      <c r="B31" s="85" t="s">
        <v>466</v>
      </c>
      <c r="C31" s="104">
        <f>SUM(C32:C34)</f>
        <v>0</v>
      </c>
      <c r="D31" s="104">
        <f>SUM(D32:D34)</f>
        <v>0</v>
      </c>
      <c r="E31" s="109"/>
    </row>
    <row r="32" spans="1:5">
      <c r="A32" s="233" t="s">
        <v>12</v>
      </c>
      <c r="B32" s="233" t="s">
        <v>469</v>
      </c>
      <c r="C32" s="8"/>
      <c r="D32" s="8"/>
      <c r="E32" s="109"/>
    </row>
    <row r="33" spans="1:9">
      <c r="A33" s="233" t="s">
        <v>13</v>
      </c>
      <c r="B33" s="233" t="s">
        <v>470</v>
      </c>
      <c r="C33" s="8"/>
      <c r="D33" s="8"/>
      <c r="E33" s="109"/>
    </row>
    <row r="34" spans="1:9">
      <c r="A34" s="233" t="s">
        <v>269</v>
      </c>
      <c r="B34" s="233" t="s">
        <v>471</v>
      </c>
      <c r="C34" s="8"/>
      <c r="D34" s="8"/>
      <c r="E34" s="109"/>
    </row>
    <row r="35" spans="1:9" s="23" customFormat="1">
      <c r="A35" s="85" t="s">
        <v>34</v>
      </c>
      <c r="B35" s="246" t="s">
        <v>418</v>
      </c>
      <c r="C35" s="8"/>
      <c r="D35" s="8"/>
    </row>
    <row r="36" spans="1:9" s="2" customFormat="1">
      <c r="A36" s="1"/>
      <c r="B36" s="241"/>
      <c r="E36" s="5"/>
    </row>
    <row r="37" spans="1:9" s="2" customFormat="1">
      <c r="B37" s="241"/>
      <c r="E37" s="5"/>
    </row>
    <row r="38" spans="1:9">
      <c r="A38" s="1"/>
    </row>
    <row r="39" spans="1:9">
      <c r="A39" s="2"/>
    </row>
    <row r="40" spans="1:9" s="2" customFormat="1">
      <c r="A40" s="66" t="s">
        <v>96</v>
      </c>
      <c r="B40" s="241"/>
      <c r="E40" s="5"/>
    </row>
    <row r="41" spans="1:9" s="2" customFormat="1">
      <c r="B41" s="241"/>
      <c r="E41"/>
      <c r="F41"/>
      <c r="G41"/>
      <c r="H41"/>
      <c r="I41"/>
    </row>
    <row r="42" spans="1:9" s="2" customFormat="1">
      <c r="B42" s="241"/>
      <c r="D42" s="12"/>
      <c r="E42"/>
      <c r="F42"/>
      <c r="G42"/>
      <c r="H42"/>
      <c r="I42"/>
    </row>
    <row r="43" spans="1:9" s="2" customFormat="1">
      <c r="A43"/>
      <c r="B43" s="243" t="s">
        <v>416</v>
      </c>
      <c r="D43" s="12"/>
      <c r="E43"/>
      <c r="F43"/>
      <c r="G43"/>
      <c r="H43"/>
      <c r="I43"/>
    </row>
    <row r="44" spans="1:9" s="2" customFormat="1">
      <c r="A44"/>
      <c r="B44" s="241" t="s">
        <v>258</v>
      </c>
      <c r="D44" s="12"/>
      <c r="E44"/>
      <c r="F44"/>
      <c r="G44"/>
      <c r="H44"/>
      <c r="I44"/>
    </row>
    <row r="45" spans="1:9" customFormat="1" ht="12.75">
      <c r="B45" s="244" t="s">
        <v>127</v>
      </c>
    </row>
    <row r="46" spans="1:9" customFormat="1" ht="12.75">
      <c r="B46" s="245"/>
    </row>
  </sheetData>
  <mergeCells count="1">
    <mergeCell ref="C1:D1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zoomScale="80" zoomScaleNormal="100" zoomScaleSheetLayoutView="80" workbookViewId="0">
      <selection activeCell="D2" sqref="D2"/>
    </sheetView>
  </sheetViews>
  <sheetFormatPr defaultColWidth="9.140625"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1" t="s">
        <v>380</v>
      </c>
      <c r="B1" s="222"/>
      <c r="C1" s="887" t="s">
        <v>97</v>
      </c>
      <c r="D1" s="887"/>
      <c r="E1" s="88"/>
    </row>
    <row r="2" spans="1:5" s="6" customFormat="1">
      <c r="A2" s="71" t="s">
        <v>381</v>
      </c>
      <c r="B2" s="222"/>
      <c r="C2" s="327">
        <v>42529</v>
      </c>
      <c r="D2" s="358">
        <v>42666</v>
      </c>
      <c r="E2" s="88"/>
    </row>
    <row r="3" spans="1:5" s="6" customFormat="1">
      <c r="A3" s="71" t="s">
        <v>382</v>
      </c>
      <c r="B3" s="222"/>
      <c r="C3" s="223"/>
      <c r="D3" s="223"/>
      <c r="E3" s="88"/>
    </row>
    <row r="4" spans="1:5" s="6" customFormat="1">
      <c r="A4" s="73" t="s">
        <v>128</v>
      </c>
      <c r="B4" s="222"/>
      <c r="C4" s="223"/>
      <c r="D4" s="223"/>
      <c r="E4" s="88"/>
    </row>
    <row r="5" spans="1:5" s="6" customFormat="1">
      <c r="A5" s="73"/>
      <c r="B5" s="222"/>
      <c r="C5" s="223"/>
      <c r="D5" s="223"/>
      <c r="E5" s="88"/>
    </row>
    <row r="6" spans="1:5">
      <c r="A6" s="74" t="str">
        <f>'[1]ფორმა N2'!A4</f>
        <v>ანგარიშვალდებული პირის დასახელება:</v>
      </c>
      <c r="B6" s="74"/>
      <c r="C6" s="73"/>
      <c r="D6" s="73"/>
      <c r="E6" s="89"/>
    </row>
    <row r="7" spans="1:5">
      <c r="A7" s="224" t="str">
        <f>'ფორმა N1'!D4</f>
        <v>მოქალაქეთა პოლიტიკური გაერთანება სახელმწიფო ხალხისთვის</v>
      </c>
      <c r="B7" s="77"/>
      <c r="C7" s="78"/>
      <c r="D7" s="78"/>
      <c r="E7" s="89"/>
    </row>
    <row r="8" spans="1:5">
      <c r="A8" s="74"/>
      <c r="B8" s="74"/>
      <c r="C8" s="73"/>
      <c r="D8" s="73"/>
      <c r="E8" s="89"/>
    </row>
    <row r="9" spans="1:5" s="6" customFormat="1">
      <c r="A9" s="222"/>
      <c r="B9" s="222"/>
      <c r="C9" s="75"/>
      <c r="D9" s="75"/>
      <c r="E9" s="88"/>
    </row>
    <row r="10" spans="1:5" s="6" customFormat="1" ht="30">
      <c r="A10" s="86" t="s">
        <v>64</v>
      </c>
      <c r="B10" s="87" t="s">
        <v>11</v>
      </c>
      <c r="C10" s="76" t="s">
        <v>10</v>
      </c>
      <c r="D10" s="76" t="s">
        <v>9</v>
      </c>
      <c r="E10" s="88"/>
    </row>
    <row r="11" spans="1:5" s="7" customFormat="1">
      <c r="A11" s="225">
        <v>1</v>
      </c>
      <c r="B11" s="225" t="s">
        <v>57</v>
      </c>
      <c r="C11" s="79">
        <f>SUM(C12,C15,C55,C58,C59,C60,C78)</f>
        <v>0</v>
      </c>
      <c r="D11" s="79">
        <f>SUM(D12,D15,D55,D58,D59,D60,D66,D74,D75)</f>
        <v>0</v>
      </c>
      <c r="E11" s="226"/>
    </row>
    <row r="12" spans="1:5" s="9" customFormat="1" ht="18">
      <c r="A12" s="84">
        <v>1.1000000000000001</v>
      </c>
      <c r="B12" s="84" t="s">
        <v>58</v>
      </c>
      <c r="C12" s="80">
        <f>SUM(C13:C14)</f>
        <v>0</v>
      </c>
      <c r="D12" s="80">
        <f>SUM(D13:D14)</f>
        <v>0</v>
      </c>
      <c r="E12" s="90"/>
    </row>
    <row r="13" spans="1:5" s="10" customFormat="1">
      <c r="A13" s="85" t="s">
        <v>30</v>
      </c>
      <c r="B13" s="85" t="s">
        <v>59</v>
      </c>
      <c r="C13" s="4"/>
      <c r="D13" s="4"/>
      <c r="E13" s="91"/>
    </row>
    <row r="14" spans="1:5" s="3" customFormat="1">
      <c r="A14" s="85" t="s">
        <v>31</v>
      </c>
      <c r="B14" s="85" t="s">
        <v>0</v>
      </c>
      <c r="C14" s="4"/>
      <c r="D14" s="4"/>
      <c r="E14" s="92"/>
    </row>
    <row r="15" spans="1:5" s="7" customFormat="1">
      <c r="A15" s="84">
        <v>1.2</v>
      </c>
      <c r="B15" s="84" t="s">
        <v>60</v>
      </c>
      <c r="C15" s="81">
        <f>SUM(C16,C19,C31,C32,C33,C34,C37,C38,C45:C49,C53,C54)</f>
        <v>0</v>
      </c>
      <c r="D15" s="81">
        <f>SUM(D16,D19,D31,D32,D33,D34,D37,D38,D45:D49,D53,D54)</f>
        <v>0</v>
      </c>
      <c r="E15" s="226"/>
    </row>
    <row r="16" spans="1:5" s="3" customFormat="1">
      <c r="A16" s="85" t="s">
        <v>32</v>
      </c>
      <c r="B16" s="85" t="s">
        <v>1</v>
      </c>
      <c r="C16" s="80">
        <f>SUM(C17:C18)</f>
        <v>0</v>
      </c>
      <c r="D16" s="80">
        <f>SUM(D17:D18)</f>
        <v>0</v>
      </c>
      <c r="E16" s="92"/>
    </row>
    <row r="17" spans="1:6" s="3" customFormat="1">
      <c r="A17" s="94" t="s">
        <v>87</v>
      </c>
      <c r="B17" s="94" t="s">
        <v>61</v>
      </c>
      <c r="C17" s="4"/>
      <c r="D17" s="227"/>
      <c r="E17" s="92"/>
    </row>
    <row r="18" spans="1:6" s="3" customFormat="1">
      <c r="A18" s="94" t="s">
        <v>88</v>
      </c>
      <c r="B18" s="94" t="s">
        <v>62</v>
      </c>
      <c r="C18" s="4"/>
      <c r="D18" s="227"/>
      <c r="E18" s="92"/>
    </row>
    <row r="19" spans="1:6" s="3" customFormat="1">
      <c r="A19" s="85" t="s">
        <v>33</v>
      </c>
      <c r="B19" s="85" t="s">
        <v>2</v>
      </c>
      <c r="C19" s="80">
        <f>SUM(C20:C25,C30)</f>
        <v>0</v>
      </c>
      <c r="D19" s="80">
        <f>SUM(D20:D25,D30)</f>
        <v>0</v>
      </c>
      <c r="E19" s="228"/>
      <c r="F19" s="229"/>
    </row>
    <row r="20" spans="1:6" s="232" customFormat="1" ht="30">
      <c r="A20" s="94" t="s">
        <v>12</v>
      </c>
      <c r="B20" s="94" t="s">
        <v>238</v>
      </c>
      <c r="C20" s="230"/>
      <c r="D20" s="37"/>
      <c r="E20" s="231"/>
    </row>
    <row r="21" spans="1:6" s="232" customFormat="1">
      <c r="A21" s="94" t="s">
        <v>13</v>
      </c>
      <c r="B21" s="94" t="s">
        <v>14</v>
      </c>
      <c r="C21" s="230"/>
      <c r="D21" s="38"/>
      <c r="E21" s="231"/>
    </row>
    <row r="22" spans="1:6" s="232" customFormat="1" ht="30">
      <c r="A22" s="94" t="s">
        <v>269</v>
      </c>
      <c r="B22" s="94" t="s">
        <v>22</v>
      </c>
      <c r="C22" s="230"/>
      <c r="D22" s="39"/>
      <c r="E22" s="231"/>
    </row>
    <row r="23" spans="1:6" s="232" customFormat="1" ht="16.5" customHeight="1">
      <c r="A23" s="94" t="s">
        <v>270</v>
      </c>
      <c r="B23" s="94" t="s">
        <v>15</v>
      </c>
      <c r="C23" s="230"/>
      <c r="D23" s="39"/>
      <c r="E23" s="231"/>
    </row>
    <row r="24" spans="1:6" s="232" customFormat="1" ht="16.5" customHeight="1">
      <c r="A24" s="94" t="s">
        <v>271</v>
      </c>
      <c r="B24" s="94" t="s">
        <v>16</v>
      </c>
      <c r="C24" s="230"/>
      <c r="D24" s="39"/>
      <c r="E24" s="231"/>
    </row>
    <row r="25" spans="1:6" s="232" customFormat="1" ht="16.5" customHeight="1">
      <c r="A25" s="94" t="s">
        <v>272</v>
      </c>
      <c r="B25" s="94" t="s">
        <v>17</v>
      </c>
      <c r="C25" s="80">
        <f>SUM(C26:C29)</f>
        <v>0</v>
      </c>
      <c r="D25" s="80">
        <f>SUM(D26:D29)</f>
        <v>0</v>
      </c>
      <c r="E25" s="231"/>
    </row>
    <row r="26" spans="1:6" s="232" customFormat="1" ht="16.5" customHeight="1">
      <c r="A26" s="233" t="s">
        <v>273</v>
      </c>
      <c r="B26" s="233" t="s">
        <v>18</v>
      </c>
      <c r="C26" s="230"/>
      <c r="D26" s="39"/>
      <c r="E26" s="231"/>
    </row>
    <row r="27" spans="1:6" s="232" customFormat="1" ht="16.5" customHeight="1">
      <c r="A27" s="233" t="s">
        <v>274</v>
      </c>
      <c r="B27" s="233" t="s">
        <v>19</v>
      </c>
      <c r="C27" s="230"/>
      <c r="D27" s="39"/>
      <c r="E27" s="231"/>
    </row>
    <row r="28" spans="1:6" s="232" customFormat="1" ht="16.5" customHeight="1">
      <c r="A28" s="233" t="s">
        <v>275</v>
      </c>
      <c r="B28" s="233" t="s">
        <v>20</v>
      </c>
      <c r="C28" s="230"/>
      <c r="D28" s="39"/>
      <c r="E28" s="231"/>
    </row>
    <row r="29" spans="1:6" s="232" customFormat="1" ht="16.5" customHeight="1">
      <c r="A29" s="233" t="s">
        <v>276</v>
      </c>
      <c r="B29" s="233" t="s">
        <v>23</v>
      </c>
      <c r="C29" s="230"/>
      <c r="D29" s="40"/>
      <c r="E29" s="231"/>
    </row>
    <row r="30" spans="1:6" s="232" customFormat="1" ht="16.5" customHeight="1">
      <c r="A30" s="94" t="s">
        <v>277</v>
      </c>
      <c r="B30" s="94" t="s">
        <v>21</v>
      </c>
      <c r="C30" s="230"/>
      <c r="D30" s="40"/>
      <c r="E30" s="231"/>
    </row>
    <row r="31" spans="1:6" s="3" customFormat="1" ht="16.5" customHeight="1">
      <c r="A31" s="85" t="s">
        <v>34</v>
      </c>
      <c r="B31" s="85" t="s">
        <v>3</v>
      </c>
      <c r="C31" s="4"/>
      <c r="D31" s="227"/>
      <c r="E31" s="228"/>
    </row>
    <row r="32" spans="1:6" s="3" customFormat="1" ht="16.5" customHeight="1">
      <c r="A32" s="85" t="s">
        <v>35</v>
      </c>
      <c r="B32" s="85" t="s">
        <v>4</v>
      </c>
      <c r="C32" s="4"/>
      <c r="D32" s="227"/>
      <c r="E32" s="92"/>
    </row>
    <row r="33" spans="1:5" s="3" customFormat="1" ht="16.5" customHeight="1">
      <c r="A33" s="85" t="s">
        <v>36</v>
      </c>
      <c r="B33" s="85" t="s">
        <v>5</v>
      </c>
      <c r="C33" s="4"/>
      <c r="D33" s="227"/>
      <c r="E33" s="92"/>
    </row>
    <row r="34" spans="1:5" s="3" customFormat="1">
      <c r="A34" s="85" t="s">
        <v>37</v>
      </c>
      <c r="B34" s="85" t="s">
        <v>63</v>
      </c>
      <c r="C34" s="80">
        <f>SUM(C35:C36)</f>
        <v>0</v>
      </c>
      <c r="D34" s="80">
        <f>SUM(D35:D36)</f>
        <v>0</v>
      </c>
      <c r="E34" s="92"/>
    </row>
    <row r="35" spans="1:5" s="3" customFormat="1" ht="16.5" customHeight="1">
      <c r="A35" s="94" t="s">
        <v>278</v>
      </c>
      <c r="B35" s="94" t="s">
        <v>56</v>
      </c>
      <c r="C35" s="4"/>
      <c r="D35" s="227"/>
      <c r="E35" s="92"/>
    </row>
    <row r="36" spans="1:5" s="3" customFormat="1" ht="16.5" customHeight="1">
      <c r="A36" s="94" t="s">
        <v>279</v>
      </c>
      <c r="B36" s="94" t="s">
        <v>55</v>
      </c>
      <c r="C36" s="4"/>
      <c r="D36" s="227"/>
      <c r="E36" s="92"/>
    </row>
    <row r="37" spans="1:5" s="3" customFormat="1" ht="16.5" customHeight="1">
      <c r="A37" s="85" t="s">
        <v>38</v>
      </c>
      <c r="B37" s="85" t="s">
        <v>49</v>
      </c>
      <c r="C37" s="4"/>
      <c r="D37" s="227"/>
      <c r="E37" s="92"/>
    </row>
    <row r="38" spans="1:5" s="3" customFormat="1" ht="16.5" customHeight="1">
      <c r="A38" s="85" t="s">
        <v>39</v>
      </c>
      <c r="B38" s="85" t="s">
        <v>383</v>
      </c>
      <c r="C38" s="80">
        <f>SUM(C39:C44)</f>
        <v>0</v>
      </c>
      <c r="D38" s="80">
        <f>SUM(D39:D44)</f>
        <v>0</v>
      </c>
      <c r="E38" s="92"/>
    </row>
    <row r="39" spans="1:5" s="3" customFormat="1" ht="16.5" customHeight="1">
      <c r="A39" s="17" t="s">
        <v>335</v>
      </c>
      <c r="B39" s="17" t="s">
        <v>339</v>
      </c>
      <c r="C39" s="4"/>
      <c r="D39" s="227"/>
      <c r="E39" s="92"/>
    </row>
    <row r="40" spans="1:5" s="3" customFormat="1" ht="16.5" customHeight="1">
      <c r="A40" s="17" t="s">
        <v>336</v>
      </c>
      <c r="B40" s="17" t="s">
        <v>340</v>
      </c>
      <c r="C40" s="4"/>
      <c r="D40" s="227"/>
      <c r="E40" s="92"/>
    </row>
    <row r="41" spans="1:5" s="3" customFormat="1" ht="16.5" customHeight="1">
      <c r="A41" s="17" t="s">
        <v>337</v>
      </c>
      <c r="B41" s="17" t="s">
        <v>343</v>
      </c>
      <c r="C41" s="4"/>
      <c r="D41" s="227"/>
      <c r="E41" s="92"/>
    </row>
    <row r="42" spans="1:5" s="3" customFormat="1" ht="16.5" customHeight="1">
      <c r="A42" s="17" t="s">
        <v>342</v>
      </c>
      <c r="B42" s="17" t="s">
        <v>344</v>
      </c>
      <c r="C42" s="4"/>
      <c r="D42" s="227"/>
      <c r="E42" s="92"/>
    </row>
    <row r="43" spans="1:5" s="3" customFormat="1" ht="16.5" customHeight="1">
      <c r="A43" s="17" t="s">
        <v>345</v>
      </c>
      <c r="B43" s="17" t="s">
        <v>459</v>
      </c>
      <c r="C43" s="4"/>
      <c r="D43" s="227"/>
      <c r="E43" s="92"/>
    </row>
    <row r="44" spans="1:5" s="3" customFormat="1" ht="16.5" customHeight="1">
      <c r="A44" s="17" t="s">
        <v>460</v>
      </c>
      <c r="B44" s="17" t="s">
        <v>341</v>
      </c>
      <c r="C44" s="4"/>
      <c r="D44" s="227"/>
      <c r="E44" s="92"/>
    </row>
    <row r="45" spans="1:5" s="3" customFormat="1" ht="30">
      <c r="A45" s="85" t="s">
        <v>40</v>
      </c>
      <c r="B45" s="85" t="s">
        <v>28</v>
      </c>
      <c r="C45" s="4"/>
      <c r="D45" s="227"/>
      <c r="E45" s="92"/>
    </row>
    <row r="46" spans="1:5" s="3" customFormat="1" ht="16.5" customHeight="1">
      <c r="A46" s="85" t="s">
        <v>41</v>
      </c>
      <c r="B46" s="85" t="s">
        <v>24</v>
      </c>
      <c r="C46" s="4"/>
      <c r="D46" s="227"/>
      <c r="E46" s="92"/>
    </row>
    <row r="47" spans="1:5" s="3" customFormat="1" ht="16.5" customHeight="1">
      <c r="A47" s="85" t="s">
        <v>42</v>
      </c>
      <c r="B47" s="85" t="s">
        <v>25</v>
      </c>
      <c r="C47" s="4"/>
      <c r="D47" s="227"/>
      <c r="E47" s="92"/>
    </row>
    <row r="48" spans="1:5" s="3" customFormat="1" ht="16.5" customHeight="1">
      <c r="A48" s="85" t="s">
        <v>43</v>
      </c>
      <c r="B48" s="85" t="s">
        <v>26</v>
      </c>
      <c r="C48" s="4"/>
      <c r="D48" s="227"/>
      <c r="E48" s="92"/>
    </row>
    <row r="49" spans="1:6" s="3" customFormat="1" ht="16.5" customHeight="1">
      <c r="A49" s="85" t="s">
        <v>44</v>
      </c>
      <c r="B49" s="85" t="s">
        <v>384</v>
      </c>
      <c r="C49" s="80">
        <f>SUM(C50:C52)</f>
        <v>0</v>
      </c>
      <c r="D49" s="80">
        <f>SUM(D50:D52)</f>
        <v>0</v>
      </c>
      <c r="E49" s="92"/>
    </row>
    <row r="50" spans="1:6" s="3" customFormat="1" ht="16.5" customHeight="1">
      <c r="A50" s="94" t="s">
        <v>350</v>
      </c>
      <c r="B50" s="94" t="s">
        <v>353</v>
      </c>
      <c r="C50" s="4"/>
      <c r="D50" s="227"/>
      <c r="E50" s="92"/>
    </row>
    <row r="51" spans="1:6" s="3" customFormat="1" ht="16.5" customHeight="1">
      <c r="A51" s="94" t="s">
        <v>351</v>
      </c>
      <c r="B51" s="94" t="s">
        <v>352</v>
      </c>
      <c r="C51" s="4"/>
      <c r="D51" s="227"/>
      <c r="E51" s="92"/>
    </row>
    <row r="52" spans="1:6" s="3" customFormat="1" ht="16.5" customHeight="1">
      <c r="A52" s="94" t="s">
        <v>354</v>
      </c>
      <c r="B52" s="94" t="s">
        <v>355</v>
      </c>
      <c r="C52" s="4"/>
      <c r="D52" s="227"/>
      <c r="E52" s="92"/>
    </row>
    <row r="53" spans="1:6" s="3" customFormat="1">
      <c r="A53" s="85" t="s">
        <v>45</v>
      </c>
      <c r="B53" s="85" t="s">
        <v>29</v>
      </c>
      <c r="C53" s="4"/>
      <c r="D53" s="227"/>
      <c r="E53" s="92"/>
    </row>
    <row r="54" spans="1:6" s="3" customFormat="1" ht="16.5" customHeight="1">
      <c r="A54" s="85" t="s">
        <v>46</v>
      </c>
      <c r="B54" s="85" t="s">
        <v>6</v>
      </c>
      <c r="C54" s="4"/>
      <c r="D54" s="227"/>
      <c r="E54" s="228"/>
      <c r="F54" s="229"/>
    </row>
    <row r="55" spans="1:6" s="3" customFormat="1" ht="30">
      <c r="A55" s="84">
        <v>1.3</v>
      </c>
      <c r="B55" s="84" t="s">
        <v>388</v>
      </c>
      <c r="C55" s="81">
        <f>SUM(C56:C57)</f>
        <v>0</v>
      </c>
      <c r="D55" s="81">
        <f>SUM(D56:D57)</f>
        <v>0</v>
      </c>
      <c r="E55" s="228"/>
      <c r="F55" s="229"/>
    </row>
    <row r="56" spans="1:6" s="3" customFormat="1" ht="30">
      <c r="A56" s="85" t="s">
        <v>50</v>
      </c>
      <c r="B56" s="85" t="s">
        <v>48</v>
      </c>
      <c r="C56" s="4"/>
      <c r="D56" s="227"/>
      <c r="E56" s="228"/>
      <c r="F56" s="229"/>
    </row>
    <row r="57" spans="1:6" s="3" customFormat="1" ht="16.5" customHeight="1">
      <c r="A57" s="85" t="s">
        <v>51</v>
      </c>
      <c r="B57" s="85" t="s">
        <v>47</v>
      </c>
      <c r="C57" s="4"/>
      <c r="D57" s="227"/>
      <c r="E57" s="228"/>
      <c r="F57" s="229"/>
    </row>
    <row r="58" spans="1:6" s="3" customFormat="1">
      <c r="A58" s="84">
        <v>1.4</v>
      </c>
      <c r="B58" s="84" t="s">
        <v>390</v>
      </c>
      <c r="C58" s="4"/>
      <c r="D58" s="227"/>
      <c r="E58" s="228"/>
      <c r="F58" s="229"/>
    </row>
    <row r="59" spans="1:6" s="232" customFormat="1">
      <c r="A59" s="84">
        <v>1.5</v>
      </c>
      <c r="B59" s="84" t="s">
        <v>7</v>
      </c>
      <c r="C59" s="230"/>
      <c r="D59" s="39"/>
      <c r="E59" s="231"/>
    </row>
    <row r="60" spans="1:6" s="232" customFormat="1">
      <c r="A60" s="84">
        <v>1.6</v>
      </c>
      <c r="B60" s="42" t="s">
        <v>8</v>
      </c>
      <c r="C60" s="82">
        <f>SUM(C61:C65)</f>
        <v>0</v>
      </c>
      <c r="D60" s="83">
        <f>SUM(D61:D65)</f>
        <v>0</v>
      </c>
      <c r="E60" s="231"/>
    </row>
    <row r="61" spans="1:6" s="232" customFormat="1">
      <c r="A61" s="85" t="s">
        <v>285</v>
      </c>
      <c r="B61" s="43" t="s">
        <v>52</v>
      </c>
      <c r="C61" s="230"/>
      <c r="D61" s="39"/>
      <c r="E61" s="231"/>
    </row>
    <row r="62" spans="1:6" s="232" customFormat="1" ht="30">
      <c r="A62" s="85" t="s">
        <v>286</v>
      </c>
      <c r="B62" s="43" t="s">
        <v>54</v>
      </c>
      <c r="C62" s="230"/>
      <c r="D62" s="39"/>
      <c r="E62" s="231"/>
    </row>
    <row r="63" spans="1:6" s="232" customFormat="1">
      <c r="A63" s="85" t="s">
        <v>287</v>
      </c>
      <c r="B63" s="43" t="s">
        <v>53</v>
      </c>
      <c r="C63" s="39"/>
      <c r="D63" s="39"/>
      <c r="E63" s="231"/>
    </row>
    <row r="64" spans="1:6" s="232" customFormat="1">
      <c r="A64" s="85" t="s">
        <v>288</v>
      </c>
      <c r="B64" s="43" t="s">
        <v>27</v>
      </c>
      <c r="C64" s="230"/>
      <c r="D64" s="39"/>
      <c r="E64" s="231"/>
    </row>
    <row r="65" spans="1:5" s="232" customFormat="1">
      <c r="A65" s="85" t="s">
        <v>322</v>
      </c>
      <c r="B65" s="43" t="s">
        <v>323</v>
      </c>
      <c r="C65" s="230"/>
      <c r="D65" s="39"/>
      <c r="E65" s="231"/>
    </row>
    <row r="66" spans="1:5">
      <c r="A66" s="225">
        <v>2</v>
      </c>
      <c r="B66" s="225" t="s">
        <v>385</v>
      </c>
      <c r="C66" s="234"/>
      <c r="D66" s="82">
        <f>SUM(D67:D73)</f>
        <v>0</v>
      </c>
      <c r="E66" s="93"/>
    </row>
    <row r="67" spans="1:5">
      <c r="A67" s="95">
        <v>2.1</v>
      </c>
      <c r="B67" s="235" t="s">
        <v>89</v>
      </c>
      <c r="C67" s="236"/>
      <c r="D67" s="22"/>
      <c r="E67" s="93"/>
    </row>
    <row r="68" spans="1:5">
      <c r="A68" s="95">
        <v>2.2000000000000002</v>
      </c>
      <c r="B68" s="235" t="s">
        <v>386</v>
      </c>
      <c r="C68" s="236"/>
      <c r="D68" s="22"/>
      <c r="E68" s="93"/>
    </row>
    <row r="69" spans="1:5">
      <c r="A69" s="95">
        <v>2.2999999999999998</v>
      </c>
      <c r="B69" s="235" t="s">
        <v>93</v>
      </c>
      <c r="C69" s="236"/>
      <c r="D69" s="22"/>
      <c r="E69" s="93"/>
    </row>
    <row r="70" spans="1:5">
      <c r="A70" s="95">
        <v>2.4</v>
      </c>
      <c r="B70" s="235" t="s">
        <v>92</v>
      </c>
      <c r="C70" s="236"/>
      <c r="D70" s="22"/>
      <c r="E70" s="93"/>
    </row>
    <row r="71" spans="1:5">
      <c r="A71" s="95">
        <v>2.5</v>
      </c>
      <c r="B71" s="235" t="s">
        <v>387</v>
      </c>
      <c r="C71" s="236"/>
      <c r="D71" s="22"/>
      <c r="E71" s="93"/>
    </row>
    <row r="72" spans="1:5">
      <c r="A72" s="95">
        <v>2.6</v>
      </c>
      <c r="B72" s="235" t="s">
        <v>90</v>
      </c>
      <c r="C72" s="236"/>
      <c r="D72" s="22"/>
      <c r="E72" s="93"/>
    </row>
    <row r="73" spans="1:5">
      <c r="A73" s="95">
        <v>2.7</v>
      </c>
      <c r="B73" s="235" t="s">
        <v>91</v>
      </c>
      <c r="C73" s="237"/>
      <c r="D73" s="22"/>
      <c r="E73" s="93"/>
    </row>
    <row r="74" spans="1:5">
      <c r="A74" s="225">
        <v>3</v>
      </c>
      <c r="B74" s="225" t="s">
        <v>417</v>
      </c>
      <c r="C74" s="82"/>
      <c r="D74" s="22"/>
      <c r="E74" s="93"/>
    </row>
    <row r="75" spans="1:5">
      <c r="A75" s="225">
        <v>4</v>
      </c>
      <c r="B75" s="225" t="s">
        <v>240</v>
      </c>
      <c r="C75" s="82"/>
      <c r="D75" s="82">
        <f>SUM(D76:D77)</f>
        <v>0</v>
      </c>
      <c r="E75" s="93"/>
    </row>
    <row r="76" spans="1:5">
      <c r="A76" s="95">
        <v>4.0999999999999996</v>
      </c>
      <c r="B76" s="95" t="s">
        <v>241</v>
      </c>
      <c r="C76" s="236"/>
      <c r="D76" s="8"/>
      <c r="E76" s="93"/>
    </row>
    <row r="77" spans="1:5">
      <c r="A77" s="95">
        <v>4.2</v>
      </c>
      <c r="B77" s="95" t="s">
        <v>242</v>
      </c>
      <c r="C77" s="237"/>
      <c r="D77" s="8"/>
      <c r="E77" s="93"/>
    </row>
    <row r="78" spans="1:5">
      <c r="A78" s="225">
        <v>5</v>
      </c>
      <c r="B78" s="225" t="s">
        <v>267</v>
      </c>
      <c r="C78" s="260"/>
      <c r="D78" s="237"/>
      <c r="E78" s="93"/>
    </row>
    <row r="79" spans="1:5">
      <c r="B79" s="41"/>
    </row>
    <row r="80" spans="1:5">
      <c r="A80" s="888" t="s">
        <v>461</v>
      </c>
      <c r="B80" s="888"/>
      <c r="C80" s="888"/>
      <c r="D80" s="888"/>
      <c r="E80" s="5"/>
    </row>
    <row r="81" spans="1:9">
      <c r="B81" s="41"/>
    </row>
    <row r="82" spans="1:9" s="23" customFormat="1" ht="12.75"/>
    <row r="83" spans="1:9">
      <c r="A83" s="66" t="s">
        <v>96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66" t="s">
        <v>414</v>
      </c>
      <c r="D86" s="12"/>
      <c r="E86"/>
      <c r="F86"/>
      <c r="G86"/>
      <c r="H86"/>
      <c r="I86"/>
    </row>
    <row r="87" spans="1:9">
      <c r="A87"/>
      <c r="B87" s="2" t="s">
        <v>415</v>
      </c>
      <c r="D87" s="12"/>
      <c r="E87"/>
      <c r="F87"/>
      <c r="G87"/>
      <c r="H87"/>
      <c r="I87"/>
    </row>
    <row r="88" spans="1:9" customFormat="1" ht="12.75">
      <c r="B88" s="63" t="s">
        <v>127</v>
      </c>
    </row>
    <row r="89" spans="1:9" s="23" customFormat="1" ht="12.75"/>
  </sheetData>
  <mergeCells count="2">
    <mergeCell ref="C1:D1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showGridLines="0" view="pageBreakPreview" topLeftCell="A25" zoomScale="115" zoomScaleNormal="100" zoomScaleSheetLayoutView="115" workbookViewId="0">
      <selection activeCell="I25" sqref="I1:I1048576"/>
    </sheetView>
  </sheetViews>
  <sheetFormatPr defaultColWidth="9.140625" defaultRowHeight="15"/>
  <cols>
    <col min="1" max="1" width="15.7109375" style="21" customWidth="1"/>
    <col min="2" max="2" width="64.28515625" style="21" customWidth="1"/>
    <col min="3" max="3" width="14.85546875" style="433" hidden="1" customWidth="1"/>
    <col min="4" max="4" width="13.28515625" style="433" hidden="1" customWidth="1"/>
    <col min="5" max="5" width="16.42578125" style="831" hidden="1" customWidth="1"/>
    <col min="6" max="6" width="16.28515625" style="831" hidden="1" customWidth="1"/>
    <col min="7" max="7" width="11" style="831" hidden="1" customWidth="1"/>
    <col min="8" max="8" width="12.42578125" style="831" hidden="1" customWidth="1"/>
    <col min="9" max="9" width="13.85546875" style="831" customWidth="1"/>
    <col min="10" max="10" width="13.7109375" style="831" bestFit="1" customWidth="1"/>
    <col min="11" max="11" width="10" style="21" hidden="1" customWidth="1"/>
    <col min="12" max="12" width="11.7109375" style="21" hidden="1" customWidth="1"/>
    <col min="13" max="13" width="10.28515625" style="21" hidden="1" customWidth="1"/>
    <col min="14" max="17" width="0" style="21" hidden="1" customWidth="1"/>
    <col min="18" max="18" width="10.28515625" style="21" hidden="1" customWidth="1"/>
    <col min="19" max="22" width="0" style="21" hidden="1" customWidth="1"/>
    <col min="23" max="16384" width="9.140625" style="21"/>
  </cols>
  <sheetData>
    <row r="1" spans="1:19">
      <c r="A1" s="71" t="s">
        <v>290</v>
      </c>
      <c r="B1" s="110"/>
      <c r="C1" s="889" t="s">
        <v>97</v>
      </c>
      <c r="D1" s="889"/>
      <c r="E1" s="822"/>
      <c r="F1" s="822"/>
      <c r="G1" s="822"/>
      <c r="H1" s="822"/>
      <c r="I1" s="889" t="s">
        <v>97</v>
      </c>
      <c r="J1" s="889"/>
    </row>
    <row r="2" spans="1:19">
      <c r="A2" s="73" t="s">
        <v>128</v>
      </c>
      <c r="B2" s="110"/>
      <c r="C2" s="823">
        <v>42529</v>
      </c>
      <c r="D2" s="409">
        <v>42666</v>
      </c>
      <c r="E2" s="822"/>
      <c r="F2" s="822"/>
      <c r="G2" s="822"/>
      <c r="H2" s="822"/>
      <c r="I2" s="823">
        <v>42529</v>
      </c>
      <c r="J2" s="409">
        <v>42666</v>
      </c>
    </row>
    <row r="3" spans="1:19">
      <c r="A3" s="73"/>
      <c r="B3" s="110"/>
      <c r="C3" s="410"/>
      <c r="D3" s="410"/>
      <c r="E3" s="822"/>
      <c r="F3" s="822"/>
      <c r="G3" s="822"/>
      <c r="H3" s="822"/>
      <c r="I3" s="822"/>
      <c r="J3" s="822"/>
    </row>
    <row r="4" spans="1:19" s="2" customFormat="1">
      <c r="A4" s="74" t="s">
        <v>262</v>
      </c>
      <c r="B4" s="74"/>
      <c r="C4" s="78"/>
      <c r="D4" s="78"/>
      <c r="E4" s="824"/>
      <c r="F4" s="181"/>
      <c r="G4" s="181"/>
      <c r="H4" s="181"/>
      <c r="I4" s="181"/>
      <c r="J4" s="181"/>
      <c r="L4" s="21"/>
    </row>
    <row r="5" spans="1:19" s="2" customFormat="1">
      <c r="A5" s="113" t="str">
        <f>'ფორმა N1'!D4</f>
        <v>მოქალაქეთა პოლიტიკური გაერთანება სახელმწიფო ხალხისთვის</v>
      </c>
      <c r="B5" s="107"/>
      <c r="C5" s="78"/>
      <c r="D5" s="78"/>
      <c r="E5" s="824"/>
      <c r="F5" s="181"/>
      <c r="G5" s="181"/>
      <c r="H5" s="181"/>
      <c r="I5" s="181"/>
      <c r="J5" s="181"/>
    </row>
    <row r="6" spans="1:19" s="2" customFormat="1">
      <c r="A6" s="74"/>
      <c r="B6" s="74"/>
      <c r="C6" s="78"/>
      <c r="D6" s="78"/>
      <c r="E6" s="824"/>
      <c r="F6" s="181"/>
      <c r="G6" s="181"/>
      <c r="H6" s="181"/>
      <c r="I6" s="181"/>
      <c r="J6" s="181"/>
    </row>
    <row r="7" spans="1:19" s="6" customFormat="1">
      <c r="A7" s="333"/>
      <c r="B7" s="333"/>
      <c r="C7" s="580"/>
      <c r="D7" s="580"/>
      <c r="E7" s="825"/>
      <c r="F7" s="825"/>
      <c r="G7" s="825"/>
      <c r="H7" s="825"/>
      <c r="I7" s="825"/>
      <c r="J7" s="825"/>
    </row>
    <row r="8" spans="1:19" s="6" customFormat="1" ht="45">
      <c r="A8" s="103" t="s">
        <v>64</v>
      </c>
      <c r="B8" s="76" t="s">
        <v>11</v>
      </c>
      <c r="C8" s="422" t="s">
        <v>10</v>
      </c>
      <c r="D8" s="804" t="s">
        <v>9</v>
      </c>
      <c r="E8" s="422" t="s">
        <v>10</v>
      </c>
      <c r="F8" s="422" t="s">
        <v>9</v>
      </c>
      <c r="G8" s="422" t="s">
        <v>10</v>
      </c>
      <c r="H8" s="422" t="s">
        <v>9</v>
      </c>
      <c r="I8" s="422" t="s">
        <v>10</v>
      </c>
      <c r="J8" s="422" t="s">
        <v>9</v>
      </c>
    </row>
    <row r="9" spans="1:19" s="838" customFormat="1" ht="18">
      <c r="A9" s="846">
        <v>1</v>
      </c>
      <c r="B9" s="846" t="s">
        <v>57</v>
      </c>
      <c r="C9" s="847">
        <f>SUM(C10,C13,C53,C56,C57,C58,C75)</f>
        <v>388209.23</v>
      </c>
      <c r="D9" s="848">
        <f>SUM(D10,D13,D53,D56,D57,D58,D64,D71,D72)</f>
        <v>578706.14</v>
      </c>
      <c r="E9" s="847">
        <f>SUM(E10,E13,E53,E56,E57,E58,E75)</f>
        <v>1454899.1099999999</v>
      </c>
      <c r="F9" s="847">
        <f>SUM(F10,F13,F53,F56,F57,F58,F64,F71,F72)</f>
        <v>1177393.92</v>
      </c>
      <c r="G9" s="847">
        <f>SUM(G10,G13,G53,G56,G57,G58,G75)</f>
        <v>1004211.88</v>
      </c>
      <c r="H9" s="847">
        <f>SUM(H10,H13,H53,H56,H57,H58,H64,H71,H72)</f>
        <v>1047555.7</v>
      </c>
      <c r="I9" s="833">
        <v>2848760</v>
      </c>
      <c r="J9" s="833">
        <f>J10+J14+J17+J30+J33+J35+J36+J43+J44+J47+J52+J53</f>
        <v>2812895.6399999997</v>
      </c>
      <c r="L9" s="856"/>
      <c r="N9" s="856"/>
      <c r="P9" s="856"/>
      <c r="S9" s="856"/>
    </row>
    <row r="10" spans="1:19" s="838" customFormat="1" ht="18">
      <c r="A10" s="835">
        <v>1.1000000000000001</v>
      </c>
      <c r="B10" s="835" t="s">
        <v>58</v>
      </c>
      <c r="C10" s="836">
        <f>SUM(C11:C12)</f>
        <v>183187.5</v>
      </c>
      <c r="D10" s="837">
        <f>SUM(D11:D12)</f>
        <v>88562.5</v>
      </c>
      <c r="E10" s="836">
        <f>SUM(E11:E12)</f>
        <v>127175</v>
      </c>
      <c r="F10" s="836">
        <f>SUM(F11:F12)</f>
        <v>127175</v>
      </c>
      <c r="G10" s="836">
        <v>1000</v>
      </c>
      <c r="H10" s="836">
        <v>800</v>
      </c>
      <c r="I10" s="833">
        <f t="shared" ref="I10:I73" si="0">C10+E10+G10</f>
        <v>311362.5</v>
      </c>
      <c r="J10" s="833">
        <f t="shared" ref="J10:J73" si="1">D10+F10+H10</f>
        <v>216537.5</v>
      </c>
    </row>
    <row r="11" spans="1:19" s="9" customFormat="1" ht="16.5" customHeight="1">
      <c r="A11" s="16" t="s">
        <v>30</v>
      </c>
      <c r="B11" s="16" t="s">
        <v>59</v>
      </c>
      <c r="C11" s="33">
        <v>183187.5</v>
      </c>
      <c r="D11" s="806">
        <v>88562.5</v>
      </c>
      <c r="E11" s="33">
        <v>127175</v>
      </c>
      <c r="F11" s="34">
        <v>127175</v>
      </c>
      <c r="G11" s="33">
        <v>1000</v>
      </c>
      <c r="H11" s="34">
        <v>800</v>
      </c>
      <c r="I11" s="826">
        <f t="shared" si="0"/>
        <v>311362.5</v>
      </c>
      <c r="J11" s="826">
        <f t="shared" si="1"/>
        <v>216537.5</v>
      </c>
    </row>
    <row r="12" spans="1:19" ht="16.5" customHeight="1">
      <c r="A12" s="16" t="s">
        <v>31</v>
      </c>
      <c r="B12" s="16" t="s">
        <v>0</v>
      </c>
      <c r="C12" s="33"/>
      <c r="D12" s="806"/>
      <c r="E12" s="33"/>
      <c r="F12" s="34"/>
      <c r="G12" s="33"/>
      <c r="H12" s="34"/>
      <c r="I12" s="826">
        <f t="shared" si="0"/>
        <v>0</v>
      </c>
      <c r="J12" s="826">
        <f t="shared" si="1"/>
        <v>0</v>
      </c>
    </row>
    <row r="13" spans="1:19" ht="18">
      <c r="A13" s="14">
        <v>1.2</v>
      </c>
      <c r="B13" s="14" t="s">
        <v>60</v>
      </c>
      <c r="C13" s="423">
        <f t="shared" ref="C13:H13" si="2">SUM(C14,C17,C29:C32,C35,C36,C43,C44,C45,C46,C47,C51,C52)</f>
        <v>201195.72999999998</v>
      </c>
      <c r="D13" s="805">
        <f t="shared" si="2"/>
        <v>340143.64</v>
      </c>
      <c r="E13" s="423">
        <f t="shared" si="2"/>
        <v>1152197.1099999999</v>
      </c>
      <c r="F13" s="423">
        <f t="shared" si="2"/>
        <v>1003768.9199999999</v>
      </c>
      <c r="G13" s="423">
        <f t="shared" si="2"/>
        <v>969746.37</v>
      </c>
      <c r="H13" s="423">
        <f t="shared" si="2"/>
        <v>880935.7</v>
      </c>
      <c r="I13" s="826">
        <f t="shared" si="0"/>
        <v>2323139.21</v>
      </c>
      <c r="J13" s="826">
        <f t="shared" si="1"/>
        <v>2224848.2599999998</v>
      </c>
    </row>
    <row r="14" spans="1:19" s="842" customFormat="1" ht="18">
      <c r="A14" s="839" t="s">
        <v>32</v>
      </c>
      <c r="B14" s="839" t="s">
        <v>1</v>
      </c>
      <c r="C14" s="840">
        <f>SUM(C15:C16)</f>
        <v>0</v>
      </c>
      <c r="D14" s="841">
        <f>SUM(D15:D16)</f>
        <v>0</v>
      </c>
      <c r="E14" s="840">
        <f>SUM(E15:E16)</f>
        <v>494.5</v>
      </c>
      <c r="F14" s="840">
        <f>SUM(F15:F16)</f>
        <v>0</v>
      </c>
      <c r="G14" s="840"/>
      <c r="H14" s="840">
        <f>SUM(H15:H16)</f>
        <v>0</v>
      </c>
      <c r="I14" s="833">
        <f t="shared" si="0"/>
        <v>494.5</v>
      </c>
      <c r="J14" s="833">
        <f t="shared" si="1"/>
        <v>0</v>
      </c>
    </row>
    <row r="15" spans="1:19" ht="17.25" customHeight="1">
      <c r="A15" s="17" t="s">
        <v>87</v>
      </c>
      <c r="B15" s="17" t="s">
        <v>61</v>
      </c>
      <c r="C15" s="35"/>
      <c r="D15" s="808"/>
      <c r="E15" s="35"/>
      <c r="F15" s="36"/>
      <c r="G15" s="35"/>
      <c r="H15" s="36"/>
      <c r="I15" s="826">
        <f t="shared" si="0"/>
        <v>0</v>
      </c>
      <c r="J15" s="826">
        <f t="shared" si="1"/>
        <v>0</v>
      </c>
    </row>
    <row r="16" spans="1:19" ht="17.25" customHeight="1">
      <c r="A16" s="17" t="s">
        <v>88</v>
      </c>
      <c r="B16" s="17" t="s">
        <v>62</v>
      </c>
      <c r="C16" s="35"/>
      <c r="D16" s="808"/>
      <c r="E16" s="35">
        <v>494.5</v>
      </c>
      <c r="F16" s="36"/>
      <c r="G16" s="35"/>
      <c r="H16" s="36"/>
      <c r="I16" s="826">
        <f t="shared" si="0"/>
        <v>494.5</v>
      </c>
      <c r="J16" s="826">
        <f t="shared" si="1"/>
        <v>0</v>
      </c>
    </row>
    <row r="17" spans="1:10" s="842" customFormat="1" ht="18">
      <c r="A17" s="839" t="s">
        <v>33</v>
      </c>
      <c r="B17" s="839" t="s">
        <v>2</v>
      </c>
      <c r="C17" s="840">
        <f t="shared" ref="C17:H17" si="3">SUM(C18:C23,C28)</f>
        <v>21952.55</v>
      </c>
      <c r="D17" s="841">
        <f t="shared" si="3"/>
        <v>69524.28</v>
      </c>
      <c r="E17" s="840">
        <f t="shared" si="3"/>
        <v>6170.47</v>
      </c>
      <c r="F17" s="840">
        <f t="shared" si="3"/>
        <v>26057.98</v>
      </c>
      <c r="G17" s="840">
        <f t="shared" si="3"/>
        <v>5734.73</v>
      </c>
      <c r="H17" s="840">
        <f t="shared" si="3"/>
        <v>4897.6600000000008</v>
      </c>
      <c r="I17" s="833">
        <f t="shared" si="0"/>
        <v>33857.75</v>
      </c>
      <c r="J17" s="833">
        <f t="shared" si="1"/>
        <v>100479.92</v>
      </c>
    </row>
    <row r="18" spans="1:10" ht="30">
      <c r="A18" s="17" t="s">
        <v>12</v>
      </c>
      <c r="B18" s="17" t="s">
        <v>238</v>
      </c>
      <c r="C18" s="821">
        <v>15380</v>
      </c>
      <c r="D18" s="809">
        <v>45817.1</v>
      </c>
      <c r="E18" s="821">
        <v>1236.8699999999999</v>
      </c>
      <c r="F18" s="425">
        <v>23613.18</v>
      </c>
      <c r="G18" s="821">
        <v>201.5</v>
      </c>
      <c r="H18" s="428">
        <v>500</v>
      </c>
      <c r="I18" s="826">
        <f t="shared" si="0"/>
        <v>16818.37</v>
      </c>
      <c r="J18" s="826">
        <f t="shared" si="1"/>
        <v>69930.28</v>
      </c>
    </row>
    <row r="19" spans="1:10" ht="18">
      <c r="A19" s="17" t="s">
        <v>13</v>
      </c>
      <c r="B19" s="17" t="s">
        <v>14</v>
      </c>
      <c r="C19" s="821"/>
      <c r="D19" s="810">
        <v>15727</v>
      </c>
      <c r="E19" s="821"/>
      <c r="F19" s="426"/>
      <c r="G19" s="821"/>
      <c r="H19" s="426"/>
      <c r="I19" s="826">
        <f t="shared" si="0"/>
        <v>0</v>
      </c>
      <c r="J19" s="826">
        <f t="shared" si="1"/>
        <v>15727</v>
      </c>
    </row>
    <row r="20" spans="1:10" ht="30">
      <c r="A20" s="17" t="s">
        <v>269</v>
      </c>
      <c r="B20" s="17" t="s">
        <v>22</v>
      </c>
      <c r="C20" s="821">
        <v>4900</v>
      </c>
      <c r="D20" s="811">
        <v>4900</v>
      </c>
      <c r="E20" s="821"/>
      <c r="F20" s="427"/>
      <c r="G20" s="821"/>
      <c r="H20" s="427"/>
      <c r="I20" s="826">
        <f t="shared" si="0"/>
        <v>4900</v>
      </c>
      <c r="J20" s="826">
        <f t="shared" si="1"/>
        <v>4900</v>
      </c>
    </row>
    <row r="21" spans="1:10" ht="18">
      <c r="A21" s="17" t="s">
        <v>270</v>
      </c>
      <c r="B21" s="17" t="s">
        <v>15</v>
      </c>
      <c r="C21" s="821">
        <v>340</v>
      </c>
      <c r="D21" s="811">
        <v>1834</v>
      </c>
      <c r="E21" s="821">
        <v>966.77</v>
      </c>
      <c r="F21" s="427">
        <v>606.11</v>
      </c>
      <c r="G21" s="821">
        <v>3184.09</v>
      </c>
      <c r="H21" s="427">
        <v>3398</v>
      </c>
      <c r="I21" s="826">
        <f t="shared" si="0"/>
        <v>4490.8600000000006</v>
      </c>
      <c r="J21" s="826">
        <f t="shared" si="1"/>
        <v>5838.1100000000006</v>
      </c>
    </row>
    <row r="22" spans="1:10" ht="18">
      <c r="A22" s="17" t="s">
        <v>271</v>
      </c>
      <c r="B22" s="17" t="s">
        <v>16</v>
      </c>
      <c r="C22" s="821">
        <v>3.5</v>
      </c>
      <c r="D22" s="811"/>
      <c r="E22" s="821">
        <v>77.5</v>
      </c>
      <c r="F22" s="427"/>
      <c r="G22" s="821">
        <v>322.38</v>
      </c>
      <c r="H22" s="427"/>
      <c r="I22" s="826">
        <f t="shared" si="0"/>
        <v>403.38</v>
      </c>
      <c r="J22" s="826">
        <f t="shared" si="1"/>
        <v>0</v>
      </c>
    </row>
    <row r="23" spans="1:10" s="842" customFormat="1" ht="18">
      <c r="A23" s="17" t="s">
        <v>272</v>
      </c>
      <c r="B23" s="17" t="s">
        <v>17</v>
      </c>
      <c r="C23" s="844">
        <f>C24+C27</f>
        <v>1274.05</v>
      </c>
      <c r="D23" s="812">
        <f>SUM(D24:D27)</f>
        <v>1246.18</v>
      </c>
      <c r="E23" s="844">
        <f>E24+E27</f>
        <v>2439.19</v>
      </c>
      <c r="F23" s="844">
        <f>SUM(F24:F27)</f>
        <v>1138.69</v>
      </c>
      <c r="G23" s="845">
        <f>G24+G25+G26+G27</f>
        <v>2026.7599999999998</v>
      </c>
      <c r="H23" s="845">
        <f>H24+H25+H26+H27</f>
        <v>249.52</v>
      </c>
      <c r="I23" s="826">
        <f t="shared" si="0"/>
        <v>5740</v>
      </c>
      <c r="J23" s="826">
        <f t="shared" si="1"/>
        <v>2634.39</v>
      </c>
    </row>
    <row r="24" spans="1:10" ht="16.5" customHeight="1">
      <c r="A24" s="18" t="s">
        <v>273</v>
      </c>
      <c r="B24" s="18" t="s">
        <v>18</v>
      </c>
      <c r="C24" s="821">
        <v>1274.05</v>
      </c>
      <c r="D24" s="811">
        <v>1235.3800000000001</v>
      </c>
      <c r="E24" s="821">
        <v>2294.5500000000002</v>
      </c>
      <c r="F24" s="427">
        <v>949.53</v>
      </c>
      <c r="G24" s="821">
        <v>1448.11</v>
      </c>
      <c r="H24" s="427">
        <v>167.52</v>
      </c>
      <c r="I24" s="826">
        <f t="shared" si="0"/>
        <v>5016.71</v>
      </c>
      <c r="J24" s="826">
        <f t="shared" si="1"/>
        <v>2352.4299999999998</v>
      </c>
    </row>
    <row r="25" spans="1:10" ht="16.5" customHeight="1">
      <c r="A25" s="18" t="s">
        <v>274</v>
      </c>
      <c r="B25" s="18" t="s">
        <v>19</v>
      </c>
      <c r="C25" s="821"/>
      <c r="D25" s="811">
        <v>10.8</v>
      </c>
      <c r="E25" s="821">
        <v>189.16</v>
      </c>
      <c r="F25" s="427">
        <v>189.16</v>
      </c>
      <c r="G25" s="821">
        <v>434.01</v>
      </c>
      <c r="H25" s="427">
        <v>82</v>
      </c>
      <c r="I25" s="826">
        <f t="shared" si="0"/>
        <v>623.16999999999996</v>
      </c>
      <c r="J25" s="826">
        <f t="shared" si="1"/>
        <v>281.96000000000004</v>
      </c>
    </row>
    <row r="26" spans="1:10" ht="16.5" customHeight="1">
      <c r="A26" s="18" t="s">
        <v>275</v>
      </c>
      <c r="B26" s="18" t="s">
        <v>20</v>
      </c>
      <c r="C26" s="821"/>
      <c r="D26" s="811"/>
      <c r="E26" s="821"/>
      <c r="F26" s="427"/>
      <c r="G26" s="821"/>
      <c r="H26" s="427"/>
      <c r="I26" s="826">
        <f t="shared" si="0"/>
        <v>0</v>
      </c>
      <c r="J26" s="826">
        <f t="shared" si="1"/>
        <v>0</v>
      </c>
    </row>
    <row r="27" spans="1:10" ht="16.5" customHeight="1">
      <c r="A27" s="18" t="s">
        <v>276</v>
      </c>
      <c r="B27" s="18" t="s">
        <v>23</v>
      </c>
      <c r="C27" s="821"/>
      <c r="D27" s="813"/>
      <c r="E27" s="821">
        <v>144.63999999999999</v>
      </c>
      <c r="F27" s="428"/>
      <c r="G27" s="821">
        <v>144.63999999999999</v>
      </c>
      <c r="H27" s="428"/>
      <c r="I27" s="826">
        <f t="shared" si="0"/>
        <v>289.27999999999997</v>
      </c>
      <c r="J27" s="826">
        <f t="shared" si="1"/>
        <v>0</v>
      </c>
    </row>
    <row r="28" spans="1:10" ht="18">
      <c r="A28" s="17" t="s">
        <v>277</v>
      </c>
      <c r="B28" s="17" t="s">
        <v>21</v>
      </c>
      <c r="C28" s="821">
        <v>55</v>
      </c>
      <c r="D28" s="810"/>
      <c r="E28" s="821">
        <v>1450.14</v>
      </c>
      <c r="F28" s="426">
        <v>700</v>
      </c>
      <c r="G28" s="821"/>
      <c r="H28" s="426">
        <v>750.14</v>
      </c>
      <c r="I28" s="826">
        <f t="shared" si="0"/>
        <v>1505.14</v>
      </c>
      <c r="J28" s="826">
        <f t="shared" si="1"/>
        <v>1450.1399999999999</v>
      </c>
    </row>
    <row r="29" spans="1:10" ht="18">
      <c r="A29" s="16" t="s">
        <v>34</v>
      </c>
      <c r="B29" s="16" t="s">
        <v>3</v>
      </c>
      <c r="C29" s="33"/>
      <c r="D29" s="806">
        <v>0</v>
      </c>
      <c r="E29" s="33"/>
      <c r="F29" s="34">
        <v>0</v>
      </c>
      <c r="G29" s="33"/>
      <c r="H29" s="34">
        <v>0</v>
      </c>
      <c r="I29" s="826">
        <f t="shared" si="0"/>
        <v>0</v>
      </c>
      <c r="J29" s="826">
        <f t="shared" si="1"/>
        <v>0</v>
      </c>
    </row>
    <row r="30" spans="1:10" s="842" customFormat="1" ht="18">
      <c r="A30" s="839" t="s">
        <v>35</v>
      </c>
      <c r="B30" s="839" t="s">
        <v>4</v>
      </c>
      <c r="C30" s="832">
        <v>308.8</v>
      </c>
      <c r="D30" s="849">
        <v>1357.3</v>
      </c>
      <c r="E30" s="832">
        <v>804.8</v>
      </c>
      <c r="F30" s="850">
        <v>280</v>
      </c>
      <c r="G30" s="832">
        <v>544</v>
      </c>
      <c r="H30" s="850">
        <v>596</v>
      </c>
      <c r="I30" s="833">
        <f t="shared" si="0"/>
        <v>1657.6</v>
      </c>
      <c r="J30" s="833">
        <f t="shared" si="1"/>
        <v>2233.3000000000002</v>
      </c>
    </row>
    <row r="31" spans="1:10" ht="18">
      <c r="A31" s="16" t="s">
        <v>36</v>
      </c>
      <c r="B31" s="16" t="s">
        <v>5</v>
      </c>
      <c r="C31" s="33"/>
      <c r="D31" s="806"/>
      <c r="E31" s="33"/>
      <c r="F31" s="34"/>
      <c r="G31" s="33"/>
      <c r="H31" s="34"/>
      <c r="I31" s="826">
        <f t="shared" si="0"/>
        <v>0</v>
      </c>
      <c r="J31" s="826">
        <f t="shared" si="1"/>
        <v>0</v>
      </c>
    </row>
    <row r="32" spans="1:10" ht="30">
      <c r="A32" s="16" t="s">
        <v>37</v>
      </c>
      <c r="B32" s="16" t="s">
        <v>63</v>
      </c>
      <c r="C32" s="424">
        <f t="shared" ref="C32:H32" si="4">SUM(C33:C34)</f>
        <v>2166</v>
      </c>
      <c r="D32" s="807">
        <f t="shared" si="4"/>
        <v>2166</v>
      </c>
      <c r="E32" s="424">
        <f t="shared" si="4"/>
        <v>4440.3</v>
      </c>
      <c r="F32" s="424">
        <f t="shared" si="4"/>
        <v>4440</v>
      </c>
      <c r="G32" s="424">
        <f t="shared" si="4"/>
        <v>1567.5</v>
      </c>
      <c r="H32" s="424">
        <f t="shared" si="4"/>
        <v>1567.5</v>
      </c>
      <c r="I32" s="826">
        <f t="shared" si="0"/>
        <v>8173.8</v>
      </c>
      <c r="J32" s="826">
        <f t="shared" si="1"/>
        <v>8173.5</v>
      </c>
    </row>
    <row r="33" spans="1:20" s="842" customFormat="1" ht="18">
      <c r="A33" s="843" t="s">
        <v>278</v>
      </c>
      <c r="B33" s="843" t="s">
        <v>56</v>
      </c>
      <c r="C33" s="832">
        <v>2166</v>
      </c>
      <c r="D33" s="849">
        <v>2166</v>
      </c>
      <c r="E33" s="832">
        <v>4440.3</v>
      </c>
      <c r="F33" s="850">
        <v>4440</v>
      </c>
      <c r="G33" s="832">
        <v>1567.5</v>
      </c>
      <c r="H33" s="850">
        <v>1567.5</v>
      </c>
      <c r="I33" s="833">
        <f t="shared" si="0"/>
        <v>8173.8</v>
      </c>
      <c r="J33" s="833">
        <f t="shared" si="1"/>
        <v>8173.5</v>
      </c>
    </row>
    <row r="34" spans="1:20" ht="18">
      <c r="A34" s="17" t="s">
        <v>279</v>
      </c>
      <c r="B34" s="17" t="s">
        <v>55</v>
      </c>
      <c r="C34" s="33">
        <v>0</v>
      </c>
      <c r="D34" s="806"/>
      <c r="E34" s="33">
        <v>0</v>
      </c>
      <c r="F34" s="34"/>
      <c r="G34" s="33">
        <v>0</v>
      </c>
      <c r="H34" s="34"/>
      <c r="I34" s="826">
        <f t="shared" si="0"/>
        <v>0</v>
      </c>
      <c r="J34" s="826">
        <f t="shared" si="1"/>
        <v>0</v>
      </c>
    </row>
    <row r="35" spans="1:20" s="842" customFormat="1" ht="18">
      <c r="A35" s="839" t="s">
        <v>38</v>
      </c>
      <c r="B35" s="839" t="s">
        <v>49</v>
      </c>
      <c r="C35" s="832">
        <v>230.52</v>
      </c>
      <c r="D35" s="849"/>
      <c r="E35" s="832">
        <v>156.51</v>
      </c>
      <c r="F35" s="850">
        <v>156.51</v>
      </c>
      <c r="G35" s="832">
        <v>69.78</v>
      </c>
      <c r="H35" s="850">
        <v>69.78</v>
      </c>
      <c r="I35" s="833">
        <v>462</v>
      </c>
      <c r="J35" s="833">
        <v>232</v>
      </c>
      <c r="K35" s="842">
        <v>5.31</v>
      </c>
      <c r="L35" s="858">
        <f>I35+K35</f>
        <v>467.31</v>
      </c>
      <c r="M35" s="858">
        <f>J35+K35</f>
        <v>237.31</v>
      </c>
    </row>
    <row r="36" spans="1:20" s="842" customFormat="1" ht="18">
      <c r="A36" s="839" t="s">
        <v>39</v>
      </c>
      <c r="B36" s="839" t="s">
        <v>338</v>
      </c>
      <c r="C36" s="840">
        <f t="shared" ref="C36:H36" si="5">SUM(C37:C42)</f>
        <v>4170</v>
      </c>
      <c r="D36" s="841">
        <f t="shared" si="5"/>
        <v>0</v>
      </c>
      <c r="E36" s="840">
        <f t="shared" si="5"/>
        <v>792904.18</v>
      </c>
      <c r="F36" s="840">
        <f t="shared" si="5"/>
        <v>792904.5</v>
      </c>
      <c r="G36" s="840">
        <f t="shared" si="5"/>
        <v>758118.75</v>
      </c>
      <c r="H36" s="840">
        <f t="shared" si="5"/>
        <v>784191.86</v>
      </c>
      <c r="I36" s="833">
        <f t="shared" si="0"/>
        <v>1555192.9300000002</v>
      </c>
      <c r="J36" s="833">
        <f t="shared" si="1"/>
        <v>1577096.3599999999</v>
      </c>
      <c r="R36" s="858">
        <v>1557977</v>
      </c>
      <c r="S36" s="858">
        <f>R36-I36</f>
        <v>2784.0699999998324</v>
      </c>
    </row>
    <row r="37" spans="1:20" ht="18">
      <c r="A37" s="17" t="s">
        <v>335</v>
      </c>
      <c r="B37" s="17" t="s">
        <v>339</v>
      </c>
      <c r="C37" s="33"/>
      <c r="D37" s="814"/>
      <c r="E37" s="33">
        <v>725488.5</v>
      </c>
      <c r="F37" s="33">
        <v>725488.5</v>
      </c>
      <c r="G37" s="33">
        <v>700558.75</v>
      </c>
      <c r="H37" s="33">
        <v>700559</v>
      </c>
      <c r="I37" s="826">
        <f t="shared" si="0"/>
        <v>1426047.25</v>
      </c>
      <c r="J37" s="826">
        <f t="shared" si="1"/>
        <v>1426047.5</v>
      </c>
      <c r="T37" s="857"/>
    </row>
    <row r="38" spans="1:20" ht="18">
      <c r="A38" s="17" t="s">
        <v>336</v>
      </c>
      <c r="B38" s="17" t="s">
        <v>340</v>
      </c>
      <c r="C38" s="33"/>
      <c r="D38" s="814">
        <v>0</v>
      </c>
      <c r="E38" s="33">
        <v>8910</v>
      </c>
      <c r="F38" s="33">
        <v>6790</v>
      </c>
      <c r="G38" s="33">
        <v>3032</v>
      </c>
      <c r="H38" s="33">
        <v>33992</v>
      </c>
      <c r="I38" s="826">
        <f t="shared" si="0"/>
        <v>11942</v>
      </c>
      <c r="J38" s="826">
        <f t="shared" si="1"/>
        <v>40782</v>
      </c>
      <c r="S38" s="857"/>
      <c r="T38" s="857"/>
    </row>
    <row r="39" spans="1:20" ht="18">
      <c r="A39" s="17" t="s">
        <v>337</v>
      </c>
      <c r="B39" s="17" t="s">
        <v>343</v>
      </c>
      <c r="C39" s="33">
        <v>3170</v>
      </c>
      <c r="D39" s="806"/>
      <c r="E39" s="33">
        <v>2593.6799999999998</v>
      </c>
      <c r="F39" s="34">
        <v>4550</v>
      </c>
      <c r="G39" s="33">
        <v>1859</v>
      </c>
      <c r="H39" s="34">
        <v>272.86</v>
      </c>
      <c r="I39" s="826">
        <f t="shared" si="0"/>
        <v>7622.68</v>
      </c>
      <c r="J39" s="826">
        <f t="shared" si="1"/>
        <v>4822.8599999999997</v>
      </c>
      <c r="T39" s="857"/>
    </row>
    <row r="40" spans="1:20" ht="18">
      <c r="A40" s="17" t="s">
        <v>342</v>
      </c>
      <c r="B40" s="17" t="s">
        <v>344</v>
      </c>
      <c r="C40" s="33"/>
      <c r="D40" s="806"/>
      <c r="E40" s="33"/>
      <c r="F40" s="34"/>
      <c r="G40" s="33"/>
      <c r="H40" s="34"/>
      <c r="I40" s="826">
        <f t="shared" si="0"/>
        <v>0</v>
      </c>
      <c r="J40" s="826">
        <f t="shared" si="1"/>
        <v>0</v>
      </c>
      <c r="T40" s="857"/>
    </row>
    <row r="41" spans="1:20" ht="18">
      <c r="A41" s="17" t="s">
        <v>345</v>
      </c>
      <c r="B41" s="17" t="s">
        <v>459</v>
      </c>
      <c r="C41" s="33">
        <v>1000</v>
      </c>
      <c r="D41" s="806"/>
      <c r="E41" s="33">
        <v>55912</v>
      </c>
      <c r="F41" s="34">
        <v>56076</v>
      </c>
      <c r="G41" s="33">
        <v>52669</v>
      </c>
      <c r="H41" s="34">
        <v>49368</v>
      </c>
      <c r="I41" s="826">
        <f t="shared" si="0"/>
        <v>109581</v>
      </c>
      <c r="J41" s="826">
        <f t="shared" si="1"/>
        <v>105444</v>
      </c>
      <c r="R41" s="857"/>
      <c r="T41" s="857"/>
    </row>
    <row r="42" spans="1:20" ht="18">
      <c r="A42" s="17" t="s">
        <v>460</v>
      </c>
      <c r="B42" s="17" t="s">
        <v>341</v>
      </c>
      <c r="C42" s="33"/>
      <c r="D42" s="806"/>
      <c r="E42" s="33"/>
      <c r="F42" s="34"/>
      <c r="G42" s="33"/>
      <c r="H42" s="34"/>
      <c r="I42" s="826">
        <f t="shared" si="0"/>
        <v>0</v>
      </c>
      <c r="J42" s="826">
        <f t="shared" si="1"/>
        <v>0</v>
      </c>
      <c r="T42" s="857"/>
    </row>
    <row r="43" spans="1:20" s="842" customFormat="1" ht="30">
      <c r="A43" s="839" t="s">
        <v>40</v>
      </c>
      <c r="B43" s="839" t="s">
        <v>28</v>
      </c>
      <c r="C43" s="832">
        <v>900</v>
      </c>
      <c r="D43" s="849">
        <v>30123</v>
      </c>
      <c r="E43" s="832">
        <v>57456.58</v>
      </c>
      <c r="F43" s="850">
        <v>64782.83</v>
      </c>
      <c r="G43" s="832">
        <v>3915</v>
      </c>
      <c r="H43" s="850">
        <v>9508</v>
      </c>
      <c r="I43" s="833">
        <v>63706</v>
      </c>
      <c r="J43" s="833">
        <v>112148</v>
      </c>
      <c r="K43" s="858">
        <v>1434</v>
      </c>
      <c r="L43" s="842">
        <v>7734</v>
      </c>
      <c r="N43" s="858">
        <f>I43+K43</f>
        <v>65140</v>
      </c>
    </row>
    <row r="44" spans="1:20" s="842" customFormat="1" ht="30">
      <c r="A44" s="839" t="s">
        <v>41</v>
      </c>
      <c r="B44" s="839" t="s">
        <v>24</v>
      </c>
      <c r="C44" s="832">
        <v>726.34</v>
      </c>
      <c r="D44" s="849">
        <v>550</v>
      </c>
      <c r="E44" s="832">
        <v>61</v>
      </c>
      <c r="F44" s="850">
        <v>61</v>
      </c>
      <c r="G44" s="832">
        <v>234.6</v>
      </c>
      <c r="H44" s="850"/>
      <c r="I44" s="833">
        <f t="shared" si="0"/>
        <v>1021.94</v>
      </c>
      <c r="J44" s="833">
        <f t="shared" si="1"/>
        <v>611</v>
      </c>
    </row>
    <row r="45" spans="1:20" ht="18">
      <c r="A45" s="16" t="s">
        <v>42</v>
      </c>
      <c r="B45" s="16" t="s">
        <v>25</v>
      </c>
      <c r="C45" s="33"/>
      <c r="D45" s="806"/>
      <c r="E45" s="33"/>
      <c r="F45" s="34"/>
      <c r="G45" s="33"/>
      <c r="H45" s="34"/>
      <c r="I45" s="826">
        <f t="shared" si="0"/>
        <v>0</v>
      </c>
      <c r="J45" s="826">
        <f t="shared" si="1"/>
        <v>0</v>
      </c>
    </row>
    <row r="46" spans="1:20" ht="18">
      <c r="A46" s="16" t="s">
        <v>43</v>
      </c>
      <c r="B46" s="16" t="s">
        <v>26</v>
      </c>
      <c r="C46" s="33"/>
      <c r="D46" s="806">
        <v>0</v>
      </c>
      <c r="E46" s="33"/>
      <c r="F46" s="34">
        <v>0</v>
      </c>
      <c r="G46" s="33"/>
      <c r="H46" s="34">
        <v>0</v>
      </c>
      <c r="I46" s="826">
        <f t="shared" si="0"/>
        <v>0</v>
      </c>
      <c r="J46" s="826">
        <f t="shared" si="1"/>
        <v>0</v>
      </c>
    </row>
    <row r="47" spans="1:20" s="842" customFormat="1" ht="18">
      <c r="A47" s="839" t="s">
        <v>44</v>
      </c>
      <c r="B47" s="839" t="s">
        <v>284</v>
      </c>
      <c r="C47" s="840">
        <f t="shared" ref="C47:H47" si="6">SUM(C48:C50)</f>
        <v>170041.52</v>
      </c>
      <c r="D47" s="841">
        <f t="shared" si="6"/>
        <v>231368.06</v>
      </c>
      <c r="E47" s="840">
        <f t="shared" si="6"/>
        <v>256260.07</v>
      </c>
      <c r="F47" s="840">
        <f t="shared" si="6"/>
        <v>104386.1</v>
      </c>
      <c r="G47" s="840">
        <f t="shared" si="6"/>
        <v>196607.01</v>
      </c>
      <c r="H47" s="840">
        <f t="shared" si="6"/>
        <v>75994.899999999994</v>
      </c>
      <c r="I47" s="833">
        <f t="shared" si="0"/>
        <v>622908.6</v>
      </c>
      <c r="J47" s="833">
        <f t="shared" si="1"/>
        <v>411749.06000000006</v>
      </c>
    </row>
    <row r="48" spans="1:20" ht="18">
      <c r="A48" s="94" t="s">
        <v>350</v>
      </c>
      <c r="B48" s="94" t="s">
        <v>353</v>
      </c>
      <c r="C48" s="33">
        <v>155026.51999999999</v>
      </c>
      <c r="D48" s="806">
        <v>231368.06</v>
      </c>
      <c r="E48" s="33">
        <v>225246.07</v>
      </c>
      <c r="F48" s="34">
        <v>90686.1</v>
      </c>
      <c r="G48" s="33">
        <v>196607.01</v>
      </c>
      <c r="H48" s="34">
        <v>65794.899999999994</v>
      </c>
      <c r="I48" s="826">
        <f t="shared" si="0"/>
        <v>576879.6</v>
      </c>
      <c r="J48" s="826">
        <f t="shared" si="1"/>
        <v>387849.06000000006</v>
      </c>
    </row>
    <row r="49" spans="1:18" ht="18">
      <c r="A49" s="94" t="s">
        <v>351</v>
      </c>
      <c r="B49" s="94" t="s">
        <v>352</v>
      </c>
      <c r="C49" s="33"/>
      <c r="D49" s="806"/>
      <c r="E49" s="33">
        <v>15999</v>
      </c>
      <c r="F49" s="34"/>
      <c r="G49" s="33"/>
      <c r="H49" s="34">
        <v>8000</v>
      </c>
      <c r="I49" s="826">
        <f t="shared" si="0"/>
        <v>15999</v>
      </c>
      <c r="J49" s="826">
        <f t="shared" si="1"/>
        <v>8000</v>
      </c>
    </row>
    <row r="50" spans="1:18" ht="18">
      <c r="A50" s="94" t="s">
        <v>354</v>
      </c>
      <c r="B50" s="94" t="s">
        <v>355</v>
      </c>
      <c r="C50" s="33">
        <v>15015</v>
      </c>
      <c r="D50" s="806"/>
      <c r="E50" s="33">
        <v>15015</v>
      </c>
      <c r="F50" s="34">
        <v>13700</v>
      </c>
      <c r="G50" s="33"/>
      <c r="H50" s="34">
        <v>2200</v>
      </c>
      <c r="I50" s="826">
        <f t="shared" si="0"/>
        <v>30030</v>
      </c>
      <c r="J50" s="826">
        <f t="shared" si="1"/>
        <v>15900</v>
      </c>
    </row>
    <row r="51" spans="1:18" ht="26.25" customHeight="1">
      <c r="A51" s="16" t="s">
        <v>45</v>
      </c>
      <c r="B51" s="16" t="s">
        <v>29</v>
      </c>
      <c r="C51" s="33"/>
      <c r="D51" s="806"/>
      <c r="E51" s="33"/>
      <c r="F51" s="34"/>
      <c r="G51" s="33"/>
      <c r="H51" s="34"/>
      <c r="I51" s="826">
        <f t="shared" si="0"/>
        <v>0</v>
      </c>
      <c r="J51" s="826">
        <f t="shared" si="1"/>
        <v>0</v>
      </c>
    </row>
    <row r="52" spans="1:18" s="842" customFormat="1" ht="18">
      <c r="A52" s="839" t="s">
        <v>46</v>
      </c>
      <c r="B52" s="839" t="s">
        <v>6</v>
      </c>
      <c r="C52" s="832">
        <v>700</v>
      </c>
      <c r="D52" s="849">
        <v>5055</v>
      </c>
      <c r="E52" s="832">
        <v>33448.699999999997</v>
      </c>
      <c r="F52" s="850">
        <v>10700</v>
      </c>
      <c r="G52" s="832">
        <v>2955</v>
      </c>
      <c r="H52" s="850">
        <v>4110</v>
      </c>
      <c r="I52" s="833">
        <f t="shared" si="0"/>
        <v>37103.699999999997</v>
      </c>
      <c r="J52" s="833">
        <f t="shared" si="1"/>
        <v>19865</v>
      </c>
    </row>
    <row r="53" spans="1:18" s="842" customFormat="1" ht="30">
      <c r="A53" s="835">
        <v>1.3</v>
      </c>
      <c r="B53" s="835" t="s">
        <v>388</v>
      </c>
      <c r="C53" s="836">
        <f>SUM(C54:C55)</f>
        <v>3826</v>
      </c>
      <c r="D53" s="837">
        <f>SUM(D54:D55)</f>
        <v>150000</v>
      </c>
      <c r="E53" s="836">
        <f>SUM(E54:E55)</f>
        <v>175527</v>
      </c>
      <c r="F53" s="836">
        <f>SUM(F54:F55)</f>
        <v>46450</v>
      </c>
      <c r="G53" s="832">
        <v>33465.51</v>
      </c>
      <c r="H53" s="850">
        <v>165820</v>
      </c>
      <c r="I53" s="833">
        <f t="shared" si="0"/>
        <v>212818.51</v>
      </c>
      <c r="J53" s="833">
        <v>363770</v>
      </c>
    </row>
    <row r="54" spans="1:18" ht="30">
      <c r="A54" s="16" t="s">
        <v>50</v>
      </c>
      <c r="B54" s="16" t="s">
        <v>48</v>
      </c>
      <c r="C54" s="33">
        <v>3826</v>
      </c>
      <c r="D54" s="806">
        <v>150000</v>
      </c>
      <c r="E54" s="33">
        <v>175527</v>
      </c>
      <c r="F54" s="34">
        <v>46450</v>
      </c>
      <c r="G54" s="33">
        <v>33465.51</v>
      </c>
      <c r="H54" s="34">
        <v>165820</v>
      </c>
      <c r="I54" s="826">
        <f t="shared" si="0"/>
        <v>212818.51</v>
      </c>
      <c r="J54" s="826">
        <v>363770</v>
      </c>
      <c r="K54" s="857">
        <f>J54+1500</f>
        <v>365270</v>
      </c>
      <c r="R54" s="857">
        <f>E54-20356</f>
        <v>155171</v>
      </c>
    </row>
    <row r="55" spans="1:18" ht="18">
      <c r="A55" s="16" t="s">
        <v>51</v>
      </c>
      <c r="B55" s="16"/>
      <c r="C55" s="33"/>
      <c r="D55" s="806"/>
      <c r="E55" s="33"/>
      <c r="F55" s="34"/>
      <c r="G55" s="33"/>
      <c r="H55" s="34"/>
      <c r="I55" s="826">
        <f t="shared" si="0"/>
        <v>0</v>
      </c>
      <c r="J55" s="826">
        <f t="shared" si="1"/>
        <v>0</v>
      </c>
    </row>
    <row r="56" spans="1:18" ht="18">
      <c r="A56" s="14">
        <v>1.4</v>
      </c>
      <c r="B56" s="14" t="s">
        <v>390</v>
      </c>
      <c r="C56" s="33"/>
      <c r="D56" s="806"/>
      <c r="E56" s="33"/>
      <c r="F56" s="34"/>
      <c r="G56" s="33"/>
      <c r="H56" s="34"/>
      <c r="I56" s="826">
        <f t="shared" si="0"/>
        <v>0</v>
      </c>
      <c r="J56" s="826">
        <f t="shared" si="1"/>
        <v>0</v>
      </c>
    </row>
    <row r="57" spans="1:18" ht="18">
      <c r="A57" s="14">
        <v>1.5</v>
      </c>
      <c r="B57" s="14" t="s">
        <v>7</v>
      </c>
      <c r="C57" s="821"/>
      <c r="D57" s="811"/>
      <c r="E57" s="821"/>
      <c r="F57" s="427"/>
      <c r="G57" s="821"/>
      <c r="H57" s="427"/>
      <c r="I57" s="826">
        <f t="shared" si="0"/>
        <v>0</v>
      </c>
      <c r="J57" s="826">
        <f t="shared" si="1"/>
        <v>0</v>
      </c>
    </row>
    <row r="58" spans="1:18" ht="18">
      <c r="A58" s="14">
        <v>1.6</v>
      </c>
      <c r="B58" s="42" t="s">
        <v>8</v>
      </c>
      <c r="C58" s="423">
        <f t="shared" ref="C58:H58" si="7">SUM(C59:C63)</f>
        <v>0</v>
      </c>
      <c r="D58" s="805">
        <f t="shared" si="7"/>
        <v>0</v>
      </c>
      <c r="E58" s="423">
        <f t="shared" si="7"/>
        <v>0</v>
      </c>
      <c r="F58" s="423">
        <f t="shared" si="7"/>
        <v>0</v>
      </c>
      <c r="G58" s="423">
        <f t="shared" si="7"/>
        <v>0</v>
      </c>
      <c r="H58" s="423">
        <f t="shared" si="7"/>
        <v>0</v>
      </c>
      <c r="I58" s="826">
        <f t="shared" si="0"/>
        <v>0</v>
      </c>
      <c r="J58" s="826">
        <f t="shared" si="1"/>
        <v>0</v>
      </c>
    </row>
    <row r="59" spans="1:18" ht="18">
      <c r="A59" s="16" t="s">
        <v>285</v>
      </c>
      <c r="B59" s="43" t="s">
        <v>52</v>
      </c>
      <c r="C59" s="821"/>
      <c r="D59" s="811"/>
      <c r="E59" s="821"/>
      <c r="F59" s="427"/>
      <c r="G59" s="821"/>
      <c r="H59" s="427"/>
      <c r="I59" s="826">
        <f t="shared" si="0"/>
        <v>0</v>
      </c>
      <c r="J59" s="826">
        <f t="shared" si="1"/>
        <v>0</v>
      </c>
    </row>
    <row r="60" spans="1:18" ht="30">
      <c r="A60" s="16" t="s">
        <v>286</v>
      </c>
      <c r="B60" s="43" t="s">
        <v>54</v>
      </c>
      <c r="C60" s="821"/>
      <c r="D60" s="811"/>
      <c r="E60" s="821"/>
      <c r="F60" s="427"/>
      <c r="G60" s="821"/>
      <c r="H60" s="427"/>
      <c r="I60" s="826">
        <f t="shared" si="0"/>
        <v>0</v>
      </c>
      <c r="J60" s="826">
        <f t="shared" si="1"/>
        <v>0</v>
      </c>
    </row>
    <row r="61" spans="1:18" ht="18">
      <c r="A61" s="16" t="s">
        <v>287</v>
      </c>
      <c r="B61" s="43" t="s">
        <v>53</v>
      </c>
      <c r="C61" s="427"/>
      <c r="D61" s="811"/>
      <c r="E61" s="427"/>
      <c r="F61" s="427"/>
      <c r="G61" s="427"/>
      <c r="H61" s="427"/>
      <c r="I61" s="826">
        <f t="shared" si="0"/>
        <v>0</v>
      </c>
      <c r="J61" s="826">
        <f t="shared" si="1"/>
        <v>0</v>
      </c>
    </row>
    <row r="62" spans="1:18" ht="18">
      <c r="A62" s="16" t="s">
        <v>288</v>
      </c>
      <c r="B62" s="43" t="s">
        <v>27</v>
      </c>
      <c r="C62" s="821"/>
      <c r="D62" s="811"/>
      <c r="E62" s="821"/>
      <c r="F62" s="427"/>
      <c r="G62" s="821"/>
      <c r="H62" s="427"/>
      <c r="I62" s="826">
        <f t="shared" si="0"/>
        <v>0</v>
      </c>
      <c r="J62" s="826">
        <f t="shared" si="1"/>
        <v>0</v>
      </c>
    </row>
    <row r="63" spans="1:18" ht="18">
      <c r="A63" s="16" t="s">
        <v>322</v>
      </c>
      <c r="B63" s="206" t="s">
        <v>323</v>
      </c>
      <c r="C63" s="821"/>
      <c r="D63" s="815"/>
      <c r="E63" s="821"/>
      <c r="F63" s="429"/>
      <c r="G63" s="821"/>
      <c r="H63" s="429"/>
      <c r="I63" s="826">
        <f t="shared" si="0"/>
        <v>0</v>
      </c>
      <c r="J63" s="826">
        <f t="shared" si="1"/>
        <v>0</v>
      </c>
    </row>
    <row r="64" spans="1:18" ht="30">
      <c r="A64" s="13">
        <v>2</v>
      </c>
      <c r="B64" s="44" t="s">
        <v>95</v>
      </c>
      <c r="C64" s="827"/>
      <c r="D64" s="816">
        <f>SUM(D65:D70)</f>
        <v>0</v>
      </c>
      <c r="E64" s="827"/>
      <c r="F64" s="430">
        <f>SUM(F65:F70)</f>
        <v>0</v>
      </c>
      <c r="G64" s="424"/>
      <c r="H64" s="430">
        <f>SUM(H65:H70)</f>
        <v>0</v>
      </c>
      <c r="I64" s="826">
        <f t="shared" si="0"/>
        <v>0</v>
      </c>
      <c r="J64" s="826">
        <f t="shared" si="1"/>
        <v>0</v>
      </c>
    </row>
    <row r="65" spans="1:10" ht="18">
      <c r="A65" s="15">
        <v>2.1</v>
      </c>
      <c r="B65" s="45" t="s">
        <v>89</v>
      </c>
      <c r="C65" s="827"/>
      <c r="D65" s="817"/>
      <c r="E65" s="827"/>
      <c r="F65" s="431"/>
      <c r="G65" s="424"/>
      <c r="H65" s="431"/>
      <c r="I65" s="826">
        <f t="shared" si="0"/>
        <v>0</v>
      </c>
      <c r="J65" s="826">
        <f t="shared" si="1"/>
        <v>0</v>
      </c>
    </row>
    <row r="66" spans="1:10" ht="18">
      <c r="A66" s="15">
        <v>2.2000000000000002</v>
      </c>
      <c r="B66" s="45" t="s">
        <v>93</v>
      </c>
      <c r="C66" s="828"/>
      <c r="D66" s="817"/>
      <c r="E66" s="828"/>
      <c r="F66" s="431"/>
      <c r="G66" s="424"/>
      <c r="H66" s="431"/>
      <c r="I66" s="826">
        <f t="shared" si="0"/>
        <v>0</v>
      </c>
      <c r="J66" s="826">
        <f t="shared" si="1"/>
        <v>0</v>
      </c>
    </row>
    <row r="67" spans="1:10" ht="18">
      <c r="A67" s="15">
        <v>2.2999999999999998</v>
      </c>
      <c r="B67" s="45" t="s">
        <v>92</v>
      </c>
      <c r="C67" s="828"/>
      <c r="D67" s="817"/>
      <c r="E67" s="828"/>
      <c r="F67" s="431"/>
      <c r="G67" s="424"/>
      <c r="H67" s="431"/>
      <c r="I67" s="826">
        <f t="shared" si="0"/>
        <v>0</v>
      </c>
      <c r="J67" s="826">
        <f t="shared" si="1"/>
        <v>0</v>
      </c>
    </row>
    <row r="68" spans="1:10" ht="18">
      <c r="A68" s="15">
        <v>2.4</v>
      </c>
      <c r="B68" s="45" t="s">
        <v>94</v>
      </c>
      <c r="C68" s="828"/>
      <c r="D68" s="817"/>
      <c r="E68" s="828"/>
      <c r="F68" s="431"/>
      <c r="G68" s="424"/>
      <c r="H68" s="431"/>
      <c r="I68" s="826">
        <f t="shared" si="0"/>
        <v>0</v>
      </c>
      <c r="J68" s="826">
        <f t="shared" si="1"/>
        <v>0</v>
      </c>
    </row>
    <row r="69" spans="1:10" ht="18">
      <c r="A69" s="15">
        <v>2.5</v>
      </c>
      <c r="B69" s="45" t="s">
        <v>90</v>
      </c>
      <c r="C69" s="828"/>
      <c r="D69" s="817"/>
      <c r="E69" s="828"/>
      <c r="F69" s="431"/>
      <c r="G69" s="424"/>
      <c r="H69" s="431"/>
      <c r="I69" s="826">
        <f t="shared" si="0"/>
        <v>0</v>
      </c>
      <c r="J69" s="826">
        <f t="shared" si="1"/>
        <v>0</v>
      </c>
    </row>
    <row r="70" spans="1:10" ht="18">
      <c r="A70" s="15">
        <v>2.6</v>
      </c>
      <c r="B70" s="45" t="s">
        <v>91</v>
      </c>
      <c r="C70" s="828"/>
      <c r="D70" s="817"/>
      <c r="E70" s="828"/>
      <c r="F70" s="431"/>
      <c r="G70" s="424"/>
      <c r="H70" s="431"/>
      <c r="I70" s="826">
        <f t="shared" si="0"/>
        <v>0</v>
      </c>
      <c r="J70" s="826">
        <f t="shared" si="1"/>
        <v>0</v>
      </c>
    </row>
    <row r="71" spans="1:10" s="2" customFormat="1" ht="18">
      <c r="A71" s="13">
        <v>3</v>
      </c>
      <c r="B71" s="261" t="s">
        <v>417</v>
      </c>
      <c r="C71" s="829"/>
      <c r="D71" s="818"/>
      <c r="E71" s="829"/>
      <c r="F71" s="262"/>
      <c r="G71" s="432"/>
      <c r="H71" s="262"/>
      <c r="I71" s="826">
        <f t="shared" si="0"/>
        <v>0</v>
      </c>
      <c r="J71" s="826">
        <f t="shared" si="1"/>
        <v>0</v>
      </c>
    </row>
    <row r="72" spans="1:10" s="2" customFormat="1" ht="18">
      <c r="A72" s="13">
        <v>4</v>
      </c>
      <c r="B72" s="13" t="s">
        <v>240</v>
      </c>
      <c r="C72" s="829">
        <f t="shared" ref="C72:H72" si="8">SUM(C73:C74)</f>
        <v>0</v>
      </c>
      <c r="D72" s="819">
        <f t="shared" si="8"/>
        <v>0</v>
      </c>
      <c r="E72" s="829">
        <f t="shared" si="8"/>
        <v>0</v>
      </c>
      <c r="F72" s="432">
        <f t="shared" si="8"/>
        <v>0</v>
      </c>
      <c r="G72" s="432">
        <f t="shared" si="8"/>
        <v>0</v>
      </c>
      <c r="H72" s="432">
        <f t="shared" si="8"/>
        <v>0</v>
      </c>
      <c r="I72" s="826">
        <f t="shared" si="0"/>
        <v>0</v>
      </c>
      <c r="J72" s="826">
        <f t="shared" si="1"/>
        <v>0</v>
      </c>
    </row>
    <row r="73" spans="1:10" s="2" customFormat="1" ht="18">
      <c r="A73" s="15">
        <v>4.0999999999999996</v>
      </c>
      <c r="B73" s="15" t="s">
        <v>241</v>
      </c>
      <c r="C73" s="381"/>
      <c r="D73" s="820"/>
      <c r="E73" s="381"/>
      <c r="F73" s="381"/>
      <c r="G73" s="381"/>
      <c r="H73" s="381"/>
      <c r="I73" s="826">
        <f t="shared" si="0"/>
        <v>0</v>
      </c>
      <c r="J73" s="826">
        <f t="shared" si="1"/>
        <v>0</v>
      </c>
    </row>
    <row r="74" spans="1:10" s="2" customFormat="1" ht="18">
      <c r="A74" s="15">
        <v>4.2</v>
      </c>
      <c r="B74" s="15" t="s">
        <v>242</v>
      </c>
      <c r="C74" s="381"/>
      <c r="D74" s="820"/>
      <c r="E74" s="381"/>
      <c r="F74" s="381"/>
      <c r="G74" s="381"/>
      <c r="H74" s="381"/>
      <c r="I74" s="826">
        <f t="shared" ref="I74:I75" si="9">C74+E74+G74</f>
        <v>0</v>
      </c>
      <c r="J74" s="826">
        <f t="shared" ref="J74:J75" si="10">D74+F74+H74</f>
        <v>0</v>
      </c>
    </row>
    <row r="75" spans="1:10" s="2" customFormat="1" ht="18">
      <c r="A75" s="13">
        <v>5</v>
      </c>
      <c r="B75" s="259" t="s">
        <v>267</v>
      </c>
      <c r="C75" s="381"/>
      <c r="D75" s="819"/>
      <c r="E75" s="381"/>
      <c r="F75" s="432"/>
      <c r="G75" s="381"/>
      <c r="H75" s="432"/>
      <c r="I75" s="826">
        <f t="shared" si="9"/>
        <v>0</v>
      </c>
      <c r="J75" s="826">
        <f t="shared" si="10"/>
        <v>0</v>
      </c>
    </row>
    <row r="76" spans="1:10" s="2" customFormat="1">
      <c r="A76" s="340"/>
      <c r="B76" s="340"/>
      <c r="C76" s="181"/>
      <c r="D76" s="181"/>
      <c r="E76" s="381"/>
      <c r="F76" s="381"/>
      <c r="G76" s="381"/>
      <c r="H76" s="381"/>
      <c r="I76" s="381"/>
      <c r="J76" s="381"/>
    </row>
    <row r="77" spans="1:10" s="2" customFormat="1">
      <c r="A77" s="888" t="s">
        <v>461</v>
      </c>
      <c r="B77" s="888"/>
      <c r="C77" s="888"/>
      <c r="D77" s="888"/>
      <c r="E77" s="381"/>
      <c r="F77" s="381"/>
      <c r="G77" s="381"/>
      <c r="H77" s="381"/>
      <c r="I77" s="381"/>
      <c r="J77" s="381"/>
    </row>
    <row r="78" spans="1:10" s="2" customFormat="1">
      <c r="A78" s="340"/>
      <c r="B78" s="340"/>
      <c r="C78" s="181"/>
      <c r="D78" s="851"/>
      <c r="E78" s="381"/>
      <c r="F78" s="381"/>
      <c r="G78" s="381"/>
      <c r="H78" s="381"/>
      <c r="I78" s="381"/>
      <c r="J78" s="381"/>
    </row>
    <row r="79" spans="1:10" s="23" customFormat="1" ht="12.75">
      <c r="C79" s="211"/>
      <c r="D79" s="211"/>
      <c r="E79" s="461"/>
      <c r="F79" s="461"/>
      <c r="G79" s="461"/>
      <c r="H79" s="461"/>
      <c r="I79" s="461"/>
      <c r="J79" s="834"/>
    </row>
    <row r="80" spans="1:10" s="2" customFormat="1">
      <c r="A80" s="66" t="s">
        <v>96</v>
      </c>
      <c r="C80" s="174"/>
      <c r="D80" s="174"/>
      <c r="E80" s="830"/>
      <c r="F80" s="381"/>
      <c r="G80" s="381"/>
      <c r="H80" s="381"/>
      <c r="I80" s="381"/>
      <c r="J80" s="381"/>
    </row>
    <row r="81" spans="1:12" s="2" customFormat="1">
      <c r="C81" s="174"/>
      <c r="D81" s="174">
        <v>578156</v>
      </c>
      <c r="E81" s="380"/>
      <c r="F81" s="380"/>
      <c r="G81" s="380"/>
      <c r="H81" s="380"/>
      <c r="I81" s="380"/>
      <c r="J81" s="381"/>
    </row>
    <row r="82" spans="1:12" s="2" customFormat="1">
      <c r="C82" s="174"/>
      <c r="D82" s="851">
        <f>D81-D9</f>
        <v>-550.14000000001397</v>
      </c>
      <c r="E82" s="380"/>
      <c r="F82" s="380"/>
      <c r="G82" s="380"/>
      <c r="H82" s="380"/>
      <c r="I82" s="380"/>
      <c r="J82" s="381"/>
    </row>
    <row r="83" spans="1:12" s="2" customFormat="1">
      <c r="A83"/>
      <c r="B83" s="41" t="s">
        <v>462</v>
      </c>
      <c r="C83" s="174"/>
      <c r="D83" s="181"/>
      <c r="E83" s="380"/>
      <c r="F83" s="380"/>
      <c r="G83" s="380"/>
      <c r="H83" s="380"/>
      <c r="I83" s="380"/>
      <c r="J83" s="381"/>
      <c r="L83" s="852"/>
    </row>
    <row r="84" spans="1:12" s="2" customFormat="1">
      <c r="A84"/>
      <c r="B84" s="890" t="s">
        <v>463</v>
      </c>
      <c r="C84" s="890"/>
      <c r="D84" s="890"/>
      <c r="E84" s="380"/>
      <c r="F84" s="380"/>
      <c r="G84" s="380"/>
      <c r="H84" s="380"/>
      <c r="I84" s="380"/>
      <c r="J84" s="381"/>
    </row>
    <row r="85" spans="1:12" customFormat="1" ht="12.75">
      <c r="B85" s="63" t="s">
        <v>464</v>
      </c>
      <c r="C85" s="175"/>
      <c r="D85" s="175"/>
      <c r="E85" s="380"/>
      <c r="F85" s="380"/>
      <c r="G85" s="380"/>
      <c r="H85" s="380"/>
      <c r="I85" s="380"/>
      <c r="J85" s="380"/>
    </row>
    <row r="86" spans="1:12" s="2" customFormat="1">
      <c r="A86" s="11"/>
      <c r="B86" s="890" t="s">
        <v>465</v>
      </c>
      <c r="C86" s="890"/>
      <c r="D86" s="890"/>
      <c r="E86" s="381"/>
      <c r="F86" s="381"/>
      <c r="G86" s="381"/>
      <c r="H86" s="381"/>
      <c r="I86" s="381"/>
      <c r="J86" s="381"/>
    </row>
    <row r="87" spans="1:12" s="23" customFormat="1" ht="12.75">
      <c r="C87" s="211"/>
      <c r="D87" s="211"/>
      <c r="E87" s="461"/>
      <c r="F87" s="461"/>
      <c r="G87" s="461"/>
      <c r="H87" s="461"/>
      <c r="I87" s="461"/>
      <c r="J87" s="461"/>
    </row>
    <row r="88" spans="1:12" s="23" customFormat="1" ht="12.75">
      <c r="C88" s="211"/>
      <c r="D88" s="211"/>
      <c r="E88" s="461"/>
      <c r="F88" s="461"/>
      <c r="G88" s="461"/>
      <c r="H88" s="461"/>
      <c r="I88" s="461"/>
      <c r="J88" s="461"/>
    </row>
  </sheetData>
  <autoFilter ref="A8:L80"/>
  <mergeCells count="5">
    <mergeCell ref="C1:D1"/>
    <mergeCell ref="A77:D77"/>
    <mergeCell ref="B84:D84"/>
    <mergeCell ref="B86:D86"/>
    <mergeCell ref="I1:J1"/>
  </mergeCells>
  <printOptions gridLines="1"/>
  <pageMargins left="0.25" right="0.25" top="0.75" bottom="0.75" header="0.3" footer="0.3"/>
  <pageSetup paperSize="9" scale="69" fitToHeight="2" orientation="portrait" r:id="rId1"/>
  <headerFooter alignWithMargins="0"/>
  <rowBreaks count="1" manualBreakCount="1">
    <brk id="57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view="pageBreakPreview" topLeftCell="A26" zoomScale="115" zoomScaleNormal="100" zoomScaleSheetLayoutView="115" workbookViewId="0">
      <selection activeCell="B32" sqref="B32"/>
    </sheetView>
  </sheetViews>
  <sheetFormatPr defaultColWidth="9.140625"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1" t="s">
        <v>321</v>
      </c>
      <c r="B1" s="74"/>
      <c r="C1" s="887" t="s">
        <v>97</v>
      </c>
      <c r="D1" s="887"/>
      <c r="E1" s="88"/>
    </row>
    <row r="2" spans="1:5" s="6" customFormat="1">
      <c r="A2" s="71" t="s">
        <v>315</v>
      </c>
      <c r="B2" s="74"/>
      <c r="C2" s="327">
        <v>42529</v>
      </c>
      <c r="D2" s="358">
        <v>42666</v>
      </c>
      <c r="E2" s="88"/>
    </row>
    <row r="3" spans="1:5" s="6" customFormat="1">
      <c r="A3" s="73" t="s">
        <v>128</v>
      </c>
      <c r="B3" s="71"/>
      <c r="C3" s="153"/>
      <c r="D3" s="153"/>
      <c r="E3" s="88"/>
    </row>
    <row r="4" spans="1:5" s="6" customFormat="1">
      <c r="A4" s="73"/>
      <c r="B4" s="73"/>
      <c r="C4" s="153"/>
      <c r="D4" s="153"/>
      <c r="E4" s="88"/>
    </row>
    <row r="5" spans="1:5">
      <c r="A5" s="74" t="str">
        <f>'ფორმა N2'!A4</f>
        <v>ანგარიშვალდებული პირის დასახელება:</v>
      </c>
      <c r="B5" s="74"/>
      <c r="C5" s="73"/>
      <c r="D5" s="73"/>
      <c r="E5" s="89"/>
    </row>
    <row r="6" spans="1:5">
      <c r="A6" s="77" t="str">
        <f>'ფორმა N1'!D4</f>
        <v>მოქალაქეთა პოლიტიკური გაერთანება სახელმწიფო ხალხისთვის</v>
      </c>
      <c r="B6" s="77"/>
      <c r="C6" s="78"/>
      <c r="D6" s="78"/>
      <c r="E6" s="89"/>
    </row>
    <row r="7" spans="1:5">
      <c r="A7" s="74"/>
      <c r="B7" s="74"/>
      <c r="C7" s="73"/>
      <c r="D7" s="73"/>
      <c r="E7" s="89"/>
    </row>
    <row r="8" spans="1:5" s="6" customFormat="1">
      <c r="A8" s="152"/>
      <c r="B8" s="152"/>
      <c r="C8" s="75"/>
      <c r="D8" s="75"/>
      <c r="E8" s="88"/>
    </row>
    <row r="9" spans="1:5" s="6" customFormat="1" ht="30">
      <c r="A9" s="86" t="s">
        <v>64</v>
      </c>
      <c r="B9" s="86" t="s">
        <v>320</v>
      </c>
      <c r="C9" s="76" t="s">
        <v>10</v>
      </c>
      <c r="D9" s="76" t="s">
        <v>9</v>
      </c>
      <c r="E9" s="88"/>
    </row>
    <row r="10" spans="1:5" s="9" customFormat="1" ht="18">
      <c r="A10" s="95" t="s">
        <v>316</v>
      </c>
      <c r="B10" s="95"/>
      <c r="C10" s="4"/>
      <c r="D10" s="4"/>
      <c r="E10" s="90"/>
    </row>
    <row r="11" spans="1:5" s="10" customFormat="1">
      <c r="A11" s="95" t="s">
        <v>317</v>
      </c>
      <c r="B11" s="95"/>
      <c r="C11" s="4"/>
      <c r="D11" s="4"/>
      <c r="E11" s="91"/>
    </row>
    <row r="12" spans="1:5" s="10" customFormat="1">
      <c r="A12" s="84" t="s">
        <v>266</v>
      </c>
      <c r="B12" s="84"/>
      <c r="C12" s="4"/>
      <c r="D12" s="4"/>
      <c r="E12" s="91"/>
    </row>
    <row r="13" spans="1:5" s="10" customFormat="1">
      <c r="A13" s="84" t="s">
        <v>266</v>
      </c>
      <c r="B13" s="84"/>
      <c r="C13" s="4"/>
      <c r="D13" s="4"/>
      <c r="E13" s="91"/>
    </row>
    <row r="14" spans="1:5" s="10" customFormat="1">
      <c r="A14" s="84" t="s">
        <v>266</v>
      </c>
      <c r="B14" s="84"/>
      <c r="C14" s="4"/>
      <c r="D14" s="4"/>
      <c r="E14" s="91"/>
    </row>
    <row r="15" spans="1:5" s="10" customFormat="1">
      <c r="A15" s="84" t="s">
        <v>266</v>
      </c>
      <c r="B15" s="84"/>
      <c r="C15" s="4"/>
      <c r="D15" s="4"/>
      <c r="E15" s="91"/>
    </row>
    <row r="16" spans="1:5" s="10" customFormat="1">
      <c r="A16" s="84" t="s">
        <v>266</v>
      </c>
      <c r="B16" s="84"/>
      <c r="C16" s="4"/>
      <c r="D16" s="4"/>
      <c r="E16" s="91"/>
    </row>
    <row r="17" spans="1:5" s="10" customFormat="1" ht="17.25" customHeight="1">
      <c r="A17" s="95" t="s">
        <v>318</v>
      </c>
      <c r="B17" s="84" t="s">
        <v>1535</v>
      </c>
      <c r="C17" s="4">
        <v>620</v>
      </c>
      <c r="D17" s="4">
        <v>1750</v>
      </c>
      <c r="E17" s="91"/>
    </row>
    <row r="18" spans="1:5" s="10" customFormat="1" ht="18" customHeight="1">
      <c r="A18" s="95" t="s">
        <v>319</v>
      </c>
      <c r="B18" s="84" t="s">
        <v>1534</v>
      </c>
      <c r="C18" s="4">
        <v>80</v>
      </c>
      <c r="D18" s="4">
        <v>1770</v>
      </c>
      <c r="E18" s="91"/>
    </row>
    <row r="19" spans="1:5" s="10" customFormat="1" ht="30">
      <c r="A19" s="95" t="s">
        <v>771</v>
      </c>
      <c r="B19" s="84" t="s">
        <v>1536</v>
      </c>
      <c r="C19" s="4"/>
      <c r="D19" s="4">
        <v>55</v>
      </c>
      <c r="E19" s="91"/>
    </row>
    <row r="20" spans="1:5" s="10" customFormat="1" ht="30">
      <c r="A20" s="95" t="s">
        <v>772</v>
      </c>
      <c r="B20" s="84" t="s">
        <v>1537</v>
      </c>
      <c r="C20" s="4"/>
      <c r="D20" s="4">
        <v>80</v>
      </c>
      <c r="E20" s="91"/>
    </row>
    <row r="21" spans="1:5" s="10" customFormat="1" ht="30">
      <c r="A21" s="95" t="s">
        <v>773</v>
      </c>
      <c r="B21" s="84" t="s">
        <v>1540</v>
      </c>
      <c r="C21" s="4"/>
      <c r="D21" s="4">
        <v>400</v>
      </c>
      <c r="E21" s="91"/>
    </row>
    <row r="22" spans="1:5" s="10" customFormat="1" ht="30">
      <c r="A22" s="95" t="s">
        <v>774</v>
      </c>
      <c r="B22" s="84" t="s">
        <v>1538</v>
      </c>
      <c r="C22" s="4"/>
      <c r="D22" s="4">
        <v>500</v>
      </c>
      <c r="E22" s="91"/>
    </row>
    <row r="23" spans="1:5" s="10" customFormat="1" ht="30">
      <c r="A23" s="95" t="s">
        <v>775</v>
      </c>
      <c r="B23" s="84" t="s">
        <v>1539</v>
      </c>
      <c r="C23" s="4"/>
      <c r="D23" s="4">
        <v>500</v>
      </c>
      <c r="E23" s="91"/>
    </row>
    <row r="24" spans="1:5" s="10" customFormat="1" ht="17.25" customHeight="1">
      <c r="A24" s="95" t="s">
        <v>318</v>
      </c>
      <c r="B24" s="84" t="s">
        <v>3168</v>
      </c>
      <c r="C24" s="4">
        <v>340</v>
      </c>
      <c r="D24" s="4"/>
      <c r="E24" s="91"/>
    </row>
    <row r="25" spans="1:5" s="10" customFormat="1" ht="18" customHeight="1">
      <c r="A25" s="95" t="s">
        <v>319</v>
      </c>
      <c r="B25" s="84" t="s">
        <v>3169</v>
      </c>
      <c r="C25" s="4">
        <v>885</v>
      </c>
      <c r="D25" s="4"/>
      <c r="E25" s="91"/>
    </row>
    <row r="26" spans="1:5" s="10" customFormat="1" ht="30">
      <c r="A26" s="95" t="s">
        <v>771</v>
      </c>
      <c r="B26" s="84" t="s">
        <v>3170</v>
      </c>
      <c r="C26" s="4">
        <v>1925</v>
      </c>
      <c r="D26" s="4">
        <v>700</v>
      </c>
      <c r="E26" s="91"/>
    </row>
    <row r="27" spans="1:5" s="10" customFormat="1" ht="30">
      <c r="A27" s="95" t="s">
        <v>772</v>
      </c>
      <c r="B27" s="84" t="s">
        <v>3171</v>
      </c>
      <c r="C27" s="4">
        <v>30298.7</v>
      </c>
      <c r="D27" s="4">
        <v>10000</v>
      </c>
      <c r="E27" s="91"/>
    </row>
    <row r="28" spans="1:5" s="10" customFormat="1" ht="17.25" customHeight="1">
      <c r="A28" s="95" t="s">
        <v>318</v>
      </c>
      <c r="B28" s="84" t="s">
        <v>3168</v>
      </c>
      <c r="C28" s="4">
        <v>270</v>
      </c>
      <c r="D28" s="4">
        <v>610</v>
      </c>
      <c r="E28" s="91"/>
    </row>
    <row r="29" spans="1:5" s="10" customFormat="1" ht="18" customHeight="1">
      <c r="A29" s="95" t="s">
        <v>319</v>
      </c>
      <c r="B29" s="84" t="s">
        <v>3169</v>
      </c>
      <c r="C29" s="4">
        <v>885</v>
      </c>
      <c r="D29" s="4"/>
      <c r="E29" s="91"/>
    </row>
    <row r="30" spans="1:5" s="10" customFormat="1" ht="30">
      <c r="A30" s="95" t="s">
        <v>771</v>
      </c>
      <c r="B30" s="84" t="s">
        <v>3170</v>
      </c>
      <c r="C30" s="4">
        <v>790</v>
      </c>
      <c r="D30" s="4">
        <v>1500</v>
      </c>
      <c r="E30" s="91"/>
    </row>
    <row r="31" spans="1:5" s="10" customFormat="1" ht="30">
      <c r="A31" s="95" t="s">
        <v>772</v>
      </c>
      <c r="B31" s="84" t="s">
        <v>3172</v>
      </c>
      <c r="C31" s="4">
        <v>50</v>
      </c>
      <c r="D31" s="4"/>
      <c r="E31" s="91"/>
    </row>
    <row r="32" spans="1:5" s="10" customFormat="1" ht="30">
      <c r="A32" s="95" t="s">
        <v>773</v>
      </c>
      <c r="B32" s="84" t="s">
        <v>3173</v>
      </c>
      <c r="C32" s="4">
        <v>460</v>
      </c>
      <c r="D32" s="4"/>
      <c r="E32" s="91"/>
    </row>
    <row r="33" spans="1:9" s="10" customFormat="1" ht="30">
      <c r="A33" s="95" t="s">
        <v>774</v>
      </c>
      <c r="B33" s="84" t="s">
        <v>3174</v>
      </c>
      <c r="C33" s="4">
        <v>500</v>
      </c>
      <c r="D33" s="4"/>
      <c r="E33" s="91"/>
    </row>
    <row r="34" spans="1:9" s="10" customFormat="1" ht="30">
      <c r="A34" s="95" t="s">
        <v>775</v>
      </c>
      <c r="B34" s="84" t="s">
        <v>3175</v>
      </c>
      <c r="C34" s="4"/>
      <c r="D34" s="4">
        <v>2000</v>
      </c>
      <c r="E34" s="91"/>
    </row>
    <row r="35" spans="1:9">
      <c r="A35" s="205"/>
      <c r="B35" s="853" t="s">
        <v>403</v>
      </c>
      <c r="C35" s="855">
        <f>SUM(C17:C34)</f>
        <v>37103.699999999997</v>
      </c>
      <c r="D35" s="855">
        <f>SUM(D17:D34)</f>
        <v>19865</v>
      </c>
    </row>
    <row r="36" spans="1:9">
      <c r="A36" s="205"/>
      <c r="B36" s="854"/>
      <c r="C36" s="852"/>
      <c r="D36" s="852"/>
    </row>
    <row r="37" spans="1:9">
      <c r="A37" s="205" t="s">
        <v>333</v>
      </c>
    </row>
    <row r="38" spans="1:9" s="23" customFormat="1" ht="12.75"/>
    <row r="39" spans="1:9">
      <c r="A39" s="66" t="s">
        <v>96</v>
      </c>
      <c r="E39" s="5"/>
    </row>
    <row r="40" spans="1:9">
      <c r="E40"/>
      <c r="F40"/>
      <c r="G40"/>
      <c r="H40"/>
      <c r="I40"/>
    </row>
    <row r="41" spans="1:9">
      <c r="D41" s="12"/>
      <c r="E41"/>
      <c r="F41"/>
      <c r="G41"/>
      <c r="H41"/>
      <c r="I41"/>
    </row>
    <row r="42" spans="1:9">
      <c r="A42" s="66"/>
      <c r="B42" s="66" t="s">
        <v>259</v>
      </c>
      <c r="D42" s="12"/>
      <c r="E42"/>
      <c r="F42"/>
      <c r="G42"/>
      <c r="H42"/>
      <c r="I42"/>
    </row>
    <row r="43" spans="1:9">
      <c r="B43" s="2" t="s">
        <v>258</v>
      </c>
      <c r="D43" s="12"/>
      <c r="E43"/>
      <c r="F43"/>
      <c r="G43"/>
      <c r="H43"/>
      <c r="I43"/>
    </row>
    <row r="44" spans="1:9" customFormat="1" ht="12.75">
      <c r="A44" s="63"/>
      <c r="B44" s="63" t="s">
        <v>127</v>
      </c>
    </row>
    <row r="45" spans="1:9" s="23" customFormat="1" ht="12.75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467"/>
  <sheetViews>
    <sheetView topLeftCell="A129" zoomScale="70" zoomScaleNormal="70" zoomScaleSheetLayoutView="85" workbookViewId="0">
      <selection activeCell="H98" sqref="H98:H222"/>
    </sheetView>
  </sheetViews>
  <sheetFormatPr defaultColWidth="9.140625" defaultRowHeight="12.75"/>
  <cols>
    <col min="1" max="1" width="5.42578125" style="175" customWidth="1"/>
    <col min="2" max="2" width="27.7109375" style="175" customWidth="1"/>
    <col min="3" max="3" width="20" style="175" customWidth="1"/>
    <col min="4" max="4" width="17.5703125" style="175" customWidth="1"/>
    <col min="5" max="5" width="30.28515625" style="175" customWidth="1"/>
    <col min="6" max="6" width="12.7109375" style="175" customWidth="1"/>
    <col min="7" max="7" width="13.85546875" style="487" customWidth="1"/>
    <col min="8" max="8" width="14.7109375" style="487" customWidth="1"/>
    <col min="9" max="9" width="19.5703125" style="487" customWidth="1"/>
    <col min="10" max="12" width="0" style="175" hidden="1" customWidth="1"/>
    <col min="13" max="13" width="32.7109375" style="175" customWidth="1"/>
    <col min="14" max="14" width="9.28515625" style="175" hidden="1" customWidth="1"/>
    <col min="15" max="16384" width="9.140625" style="175"/>
  </cols>
  <sheetData>
    <row r="1" spans="1:13" ht="15">
      <c r="A1" s="408" t="s">
        <v>436</v>
      </c>
      <c r="B1" s="408"/>
      <c r="C1" s="77"/>
      <c r="D1" s="77"/>
      <c r="E1" s="77"/>
      <c r="F1" s="77"/>
      <c r="G1" s="891" t="s">
        <v>97</v>
      </c>
      <c r="H1" s="891"/>
      <c r="I1" s="889"/>
      <c r="J1" s="889"/>
    </row>
    <row r="2" spans="1:13" ht="15">
      <c r="A2" s="78" t="s">
        <v>128</v>
      </c>
      <c r="B2" s="408"/>
      <c r="C2" s="77"/>
      <c r="D2" s="77"/>
      <c r="E2" s="77"/>
      <c r="F2" s="77"/>
      <c r="G2" s="327">
        <v>42529</v>
      </c>
      <c r="H2" s="358">
        <v>42666</v>
      </c>
      <c r="J2" s="409">
        <v>42570</v>
      </c>
    </row>
    <row r="3" spans="1:13" ht="15">
      <c r="A3" s="78"/>
      <c r="B3" s="78"/>
      <c r="C3" s="408"/>
      <c r="D3" s="408"/>
      <c r="E3" s="408"/>
      <c r="F3" s="408"/>
      <c r="G3" s="488"/>
      <c r="H3" s="488"/>
      <c r="I3" s="488"/>
    </row>
    <row r="4" spans="1:13" ht="15">
      <c r="A4" s="77" t="s">
        <v>262</v>
      </c>
      <c r="B4" s="77"/>
      <c r="C4" s="77"/>
      <c r="D4" s="77"/>
      <c r="E4" s="77"/>
      <c r="F4" s="77"/>
      <c r="G4" s="489"/>
      <c r="H4" s="489"/>
      <c r="I4" s="489"/>
    </row>
    <row r="5" spans="1:13" ht="15">
      <c r="A5" s="77" t="str">
        <f>'ფორმა N1'!D4</f>
        <v>მოქალაქეთა პოლიტიკური გაერთანება სახელმწიფო ხალხისთვის</v>
      </c>
      <c r="B5" s="77"/>
      <c r="C5" s="77"/>
      <c r="D5" s="77"/>
      <c r="E5" s="77"/>
      <c r="F5" s="77"/>
      <c r="G5" s="489"/>
      <c r="H5" s="489"/>
      <c r="I5" s="489"/>
    </row>
    <row r="6" spans="1:13" ht="18">
      <c r="A6" s="411"/>
      <c r="B6" s="411"/>
      <c r="C6" s="412"/>
      <c r="D6" s="411"/>
      <c r="E6" s="411"/>
      <c r="F6" s="411"/>
      <c r="G6" s="490"/>
      <c r="H6" s="491"/>
      <c r="I6" s="491"/>
    </row>
    <row r="7" spans="1:13" ht="103.15" customHeight="1">
      <c r="A7" s="413" t="s">
        <v>64</v>
      </c>
      <c r="B7" s="413" t="s">
        <v>324</v>
      </c>
      <c r="C7" s="414" t="s">
        <v>325</v>
      </c>
      <c r="D7" s="413" t="s">
        <v>215</v>
      </c>
      <c r="E7" s="413" t="s">
        <v>329</v>
      </c>
      <c r="F7" s="413" t="s">
        <v>332</v>
      </c>
      <c r="G7" s="492" t="s">
        <v>10</v>
      </c>
      <c r="H7" s="493" t="s">
        <v>9</v>
      </c>
      <c r="I7" s="493" t="s">
        <v>374</v>
      </c>
      <c r="M7" s="179"/>
    </row>
    <row r="8" spans="1:13" ht="18" hidden="1">
      <c r="A8" s="413">
        <v>1</v>
      </c>
      <c r="B8" s="361" t="s">
        <v>479</v>
      </c>
      <c r="C8" s="361" t="s">
        <v>480</v>
      </c>
      <c r="D8" s="362" t="s">
        <v>481</v>
      </c>
      <c r="E8" s="361" t="s">
        <v>482</v>
      </c>
      <c r="F8" s="415" t="s">
        <v>331</v>
      </c>
      <c r="G8" s="494">
        <f t="shared" ref="G8:G29" si="0">K8/0.8</f>
        <v>12500</v>
      </c>
      <c r="H8" s="495">
        <v>0</v>
      </c>
      <c r="I8" s="495">
        <f t="shared" ref="I8:I38" si="1">G8*20/100</f>
        <v>2500</v>
      </c>
      <c r="J8" s="373"/>
      <c r="K8" s="363">
        <v>10000</v>
      </c>
      <c r="L8" s="373"/>
      <c r="M8" s="363" t="s">
        <v>1263</v>
      </c>
    </row>
    <row r="9" spans="1:13" ht="18" hidden="1">
      <c r="A9" s="413">
        <v>2</v>
      </c>
      <c r="B9" s="416" t="s">
        <v>489</v>
      </c>
      <c r="C9" s="417" t="s">
        <v>490</v>
      </c>
      <c r="D9" s="416" t="s">
        <v>491</v>
      </c>
      <c r="E9" s="416" t="s">
        <v>492</v>
      </c>
      <c r="F9" s="415" t="s">
        <v>331</v>
      </c>
      <c r="G9" s="494">
        <f t="shared" si="0"/>
        <v>1250</v>
      </c>
      <c r="H9" s="495">
        <v>0</v>
      </c>
      <c r="I9" s="495">
        <f t="shared" si="1"/>
        <v>250</v>
      </c>
      <c r="J9" s="373"/>
      <c r="K9" s="418">
        <v>1000</v>
      </c>
      <c r="L9" s="373"/>
      <c r="M9" s="363" t="s">
        <v>1263</v>
      </c>
    </row>
    <row r="10" spans="1:13" ht="18" hidden="1">
      <c r="A10" s="413">
        <v>3</v>
      </c>
      <c r="B10" s="416" t="s">
        <v>493</v>
      </c>
      <c r="C10" s="417" t="s">
        <v>494</v>
      </c>
      <c r="D10" s="416" t="s">
        <v>495</v>
      </c>
      <c r="E10" s="416" t="s">
        <v>496</v>
      </c>
      <c r="F10" s="415" t="s">
        <v>331</v>
      </c>
      <c r="G10" s="494">
        <f t="shared" si="0"/>
        <v>1750</v>
      </c>
      <c r="H10" s="495">
        <v>0</v>
      </c>
      <c r="I10" s="495">
        <f t="shared" si="1"/>
        <v>350</v>
      </c>
      <c r="J10" s="373"/>
      <c r="K10" s="418">
        <v>1400</v>
      </c>
      <c r="L10" s="373"/>
      <c r="M10" s="363" t="s">
        <v>1263</v>
      </c>
    </row>
    <row r="11" spans="1:13" ht="18" hidden="1">
      <c r="A11" s="413">
        <v>4</v>
      </c>
      <c r="B11" s="416" t="s">
        <v>497</v>
      </c>
      <c r="C11" s="417" t="s">
        <v>498</v>
      </c>
      <c r="D11" s="416" t="s">
        <v>499</v>
      </c>
      <c r="E11" s="416" t="s">
        <v>500</v>
      </c>
      <c r="F11" s="415" t="s">
        <v>331</v>
      </c>
      <c r="G11" s="494">
        <f t="shared" si="0"/>
        <v>1875</v>
      </c>
      <c r="H11" s="495">
        <v>0</v>
      </c>
      <c r="I11" s="495">
        <f t="shared" si="1"/>
        <v>375</v>
      </c>
      <c r="J11" s="373"/>
      <c r="K11" s="418">
        <v>1500</v>
      </c>
      <c r="L11" s="373"/>
      <c r="M11" s="363" t="s">
        <v>1263</v>
      </c>
    </row>
    <row r="12" spans="1:13" ht="18" hidden="1">
      <c r="A12" s="413">
        <v>5</v>
      </c>
      <c r="B12" s="416" t="s">
        <v>501</v>
      </c>
      <c r="C12" s="417" t="s">
        <v>502</v>
      </c>
      <c r="D12" s="416" t="s">
        <v>503</v>
      </c>
      <c r="E12" s="416" t="s">
        <v>504</v>
      </c>
      <c r="F12" s="415" t="s">
        <v>331</v>
      </c>
      <c r="G12" s="494">
        <f t="shared" si="0"/>
        <v>250</v>
      </c>
      <c r="H12" s="495">
        <v>0</v>
      </c>
      <c r="I12" s="495">
        <f t="shared" si="1"/>
        <v>50</v>
      </c>
      <c r="J12" s="373"/>
      <c r="K12" s="418">
        <v>200</v>
      </c>
      <c r="L12" s="373"/>
      <c r="M12" s="363" t="s">
        <v>1263</v>
      </c>
    </row>
    <row r="13" spans="1:13" ht="18" hidden="1">
      <c r="A13" s="413">
        <v>6</v>
      </c>
      <c r="B13" s="416" t="s">
        <v>505</v>
      </c>
      <c r="C13" s="417" t="s">
        <v>506</v>
      </c>
      <c r="D13" s="416" t="s">
        <v>507</v>
      </c>
      <c r="E13" s="416" t="s">
        <v>508</v>
      </c>
      <c r="F13" s="415" t="s">
        <v>331</v>
      </c>
      <c r="G13" s="494">
        <f t="shared" si="0"/>
        <v>375</v>
      </c>
      <c r="H13" s="495">
        <v>0</v>
      </c>
      <c r="I13" s="495">
        <f t="shared" si="1"/>
        <v>75</v>
      </c>
      <c r="J13" s="373"/>
      <c r="K13" s="418">
        <v>300</v>
      </c>
      <c r="L13" s="373"/>
      <c r="M13" s="363" t="s">
        <v>1263</v>
      </c>
    </row>
    <row r="14" spans="1:13" ht="18" hidden="1">
      <c r="A14" s="413">
        <v>7</v>
      </c>
      <c r="B14" s="416" t="s">
        <v>509</v>
      </c>
      <c r="C14" s="417" t="s">
        <v>510</v>
      </c>
      <c r="D14" s="416" t="s">
        <v>511</v>
      </c>
      <c r="E14" s="416" t="s">
        <v>512</v>
      </c>
      <c r="F14" s="415" t="s">
        <v>331</v>
      </c>
      <c r="G14" s="494">
        <f t="shared" si="0"/>
        <v>1000</v>
      </c>
      <c r="H14" s="495">
        <v>0</v>
      </c>
      <c r="I14" s="495">
        <f t="shared" si="1"/>
        <v>200</v>
      </c>
      <c r="J14" s="373"/>
      <c r="K14" s="418">
        <v>800</v>
      </c>
      <c r="L14" s="373"/>
      <c r="M14" s="363" t="s">
        <v>1263</v>
      </c>
    </row>
    <row r="15" spans="1:13" ht="18" hidden="1">
      <c r="A15" s="413">
        <v>8</v>
      </c>
      <c r="B15" s="416" t="s">
        <v>514</v>
      </c>
      <c r="C15" s="417" t="s">
        <v>515</v>
      </c>
      <c r="D15" s="416" t="s">
        <v>516</v>
      </c>
      <c r="E15" s="416" t="s">
        <v>517</v>
      </c>
      <c r="F15" s="415" t="s">
        <v>331</v>
      </c>
      <c r="G15" s="494">
        <f t="shared" si="0"/>
        <v>1000</v>
      </c>
      <c r="H15" s="495">
        <v>0</v>
      </c>
      <c r="I15" s="495">
        <f t="shared" si="1"/>
        <v>200</v>
      </c>
      <c r="J15" s="373"/>
      <c r="K15" s="418">
        <v>800</v>
      </c>
      <c r="L15" s="373"/>
      <c r="M15" s="363" t="s">
        <v>1263</v>
      </c>
    </row>
    <row r="16" spans="1:13" ht="18" hidden="1">
      <c r="A16" s="413">
        <v>9</v>
      </c>
      <c r="B16" s="416" t="s">
        <v>518</v>
      </c>
      <c r="C16" s="417" t="s">
        <v>519</v>
      </c>
      <c r="D16" s="416" t="s">
        <v>520</v>
      </c>
      <c r="E16" s="416" t="s">
        <v>521</v>
      </c>
      <c r="F16" s="415" t="s">
        <v>331</v>
      </c>
      <c r="G16" s="494">
        <f t="shared" si="0"/>
        <v>187.5</v>
      </c>
      <c r="H16" s="495">
        <v>0</v>
      </c>
      <c r="I16" s="495">
        <f t="shared" si="1"/>
        <v>37.5</v>
      </c>
      <c r="J16" s="373"/>
      <c r="K16" s="418">
        <v>150</v>
      </c>
      <c r="L16" s="373"/>
      <c r="M16" s="363" t="s">
        <v>1263</v>
      </c>
    </row>
    <row r="17" spans="1:13" ht="18" hidden="1">
      <c r="A17" s="413">
        <v>10</v>
      </c>
      <c r="B17" s="416" t="s">
        <v>522</v>
      </c>
      <c r="C17" s="417" t="s">
        <v>523</v>
      </c>
      <c r="D17" s="416" t="s">
        <v>524</v>
      </c>
      <c r="E17" s="416" t="s">
        <v>525</v>
      </c>
      <c r="F17" s="415" t="s">
        <v>331</v>
      </c>
      <c r="G17" s="494">
        <f t="shared" si="0"/>
        <v>1125</v>
      </c>
      <c r="H17" s="495">
        <v>0</v>
      </c>
      <c r="I17" s="495">
        <f t="shared" si="1"/>
        <v>225</v>
      </c>
      <c r="J17" s="373"/>
      <c r="K17" s="418">
        <v>900</v>
      </c>
      <c r="L17" s="373"/>
      <c r="M17" s="363" t="s">
        <v>1263</v>
      </c>
    </row>
    <row r="18" spans="1:13" ht="18" hidden="1">
      <c r="A18" s="413">
        <v>11</v>
      </c>
      <c r="B18" s="416" t="s">
        <v>527</v>
      </c>
      <c r="C18" s="417" t="s">
        <v>528</v>
      </c>
      <c r="D18" s="416" t="s">
        <v>529</v>
      </c>
      <c r="E18" s="416" t="s">
        <v>530</v>
      </c>
      <c r="F18" s="415" t="s">
        <v>331</v>
      </c>
      <c r="G18" s="494">
        <f t="shared" si="0"/>
        <v>1000</v>
      </c>
      <c r="H18" s="495">
        <v>0</v>
      </c>
      <c r="I18" s="495">
        <f t="shared" si="1"/>
        <v>200</v>
      </c>
      <c r="J18" s="373"/>
      <c r="K18" s="418">
        <v>800</v>
      </c>
      <c r="L18" s="373"/>
      <c r="M18" s="363" t="s">
        <v>1263</v>
      </c>
    </row>
    <row r="19" spans="1:13" ht="18" hidden="1">
      <c r="A19" s="413">
        <v>12</v>
      </c>
      <c r="B19" s="416" t="s">
        <v>531</v>
      </c>
      <c r="C19" s="417" t="s">
        <v>532</v>
      </c>
      <c r="D19" s="416" t="s">
        <v>533</v>
      </c>
      <c r="E19" s="416" t="s">
        <v>534</v>
      </c>
      <c r="F19" s="415" t="s">
        <v>331</v>
      </c>
      <c r="G19" s="494">
        <f t="shared" si="0"/>
        <v>1000</v>
      </c>
      <c r="H19" s="495">
        <v>0</v>
      </c>
      <c r="I19" s="495">
        <f t="shared" si="1"/>
        <v>200</v>
      </c>
      <c r="J19" s="373"/>
      <c r="K19" s="418">
        <v>800</v>
      </c>
      <c r="L19" s="373"/>
      <c r="M19" s="363" t="s">
        <v>1263</v>
      </c>
    </row>
    <row r="20" spans="1:13" ht="18" hidden="1">
      <c r="A20" s="413">
        <v>13</v>
      </c>
      <c r="B20" s="416" t="s">
        <v>536</v>
      </c>
      <c r="C20" s="417" t="s">
        <v>537</v>
      </c>
      <c r="D20" s="416" t="s">
        <v>538</v>
      </c>
      <c r="E20" s="416" t="s">
        <v>539</v>
      </c>
      <c r="F20" s="415" t="s">
        <v>331</v>
      </c>
      <c r="G20" s="494">
        <f t="shared" si="0"/>
        <v>187.5</v>
      </c>
      <c r="H20" s="495">
        <v>0</v>
      </c>
      <c r="I20" s="495">
        <f t="shared" si="1"/>
        <v>37.5</v>
      </c>
      <c r="J20" s="373"/>
      <c r="K20" s="418">
        <v>150</v>
      </c>
      <c r="L20" s="373"/>
      <c r="M20" s="363" t="s">
        <v>1263</v>
      </c>
    </row>
    <row r="21" spans="1:13" ht="18" hidden="1">
      <c r="A21" s="413">
        <v>14</v>
      </c>
      <c r="B21" s="416" t="s">
        <v>543</v>
      </c>
      <c r="C21" s="417" t="s">
        <v>544</v>
      </c>
      <c r="D21" s="416" t="s">
        <v>545</v>
      </c>
      <c r="E21" s="416" t="s">
        <v>546</v>
      </c>
      <c r="F21" s="415" t="s">
        <v>331</v>
      </c>
      <c r="G21" s="494">
        <f t="shared" si="0"/>
        <v>1000</v>
      </c>
      <c r="H21" s="495">
        <v>0</v>
      </c>
      <c r="I21" s="495">
        <f t="shared" si="1"/>
        <v>200</v>
      </c>
      <c r="J21" s="373"/>
      <c r="K21" s="418">
        <v>800</v>
      </c>
      <c r="L21" s="373"/>
      <c r="M21" s="363" t="s">
        <v>1263</v>
      </c>
    </row>
    <row r="22" spans="1:13" ht="18" hidden="1">
      <c r="A22" s="413">
        <v>15</v>
      </c>
      <c r="B22" s="416" t="s">
        <v>547</v>
      </c>
      <c r="C22" s="417" t="s">
        <v>548</v>
      </c>
      <c r="D22" s="416" t="s">
        <v>549</v>
      </c>
      <c r="E22" s="416" t="s">
        <v>550</v>
      </c>
      <c r="F22" s="415" t="s">
        <v>331</v>
      </c>
      <c r="G22" s="494">
        <f t="shared" si="0"/>
        <v>187.5</v>
      </c>
      <c r="H22" s="495">
        <v>0</v>
      </c>
      <c r="I22" s="495">
        <f t="shared" si="1"/>
        <v>37.5</v>
      </c>
      <c r="J22" s="373"/>
      <c r="K22" s="418">
        <v>150</v>
      </c>
      <c r="L22" s="373"/>
      <c r="M22" s="363" t="s">
        <v>1263</v>
      </c>
    </row>
    <row r="23" spans="1:13" ht="18" hidden="1">
      <c r="A23" s="413">
        <v>16</v>
      </c>
      <c r="B23" s="416" t="s">
        <v>551</v>
      </c>
      <c r="C23" s="417" t="s">
        <v>552</v>
      </c>
      <c r="D23" s="416" t="s">
        <v>553</v>
      </c>
      <c r="E23" s="416" t="s">
        <v>554</v>
      </c>
      <c r="F23" s="415" t="s">
        <v>331</v>
      </c>
      <c r="G23" s="494">
        <f t="shared" si="0"/>
        <v>187.5</v>
      </c>
      <c r="H23" s="495">
        <v>0</v>
      </c>
      <c r="I23" s="495">
        <f t="shared" si="1"/>
        <v>37.5</v>
      </c>
      <c r="J23" s="373"/>
      <c r="K23" s="418">
        <v>150</v>
      </c>
      <c r="L23" s="373"/>
      <c r="M23" s="363" t="s">
        <v>1263</v>
      </c>
    </row>
    <row r="24" spans="1:13" ht="18" hidden="1">
      <c r="A24" s="413">
        <v>17</v>
      </c>
      <c r="B24" s="416" t="s">
        <v>555</v>
      </c>
      <c r="C24" s="417" t="s">
        <v>556</v>
      </c>
      <c r="D24" s="416" t="s">
        <v>557</v>
      </c>
      <c r="E24" s="416" t="s">
        <v>558</v>
      </c>
      <c r="F24" s="415" t="s">
        <v>331</v>
      </c>
      <c r="G24" s="494">
        <f t="shared" si="0"/>
        <v>187.5</v>
      </c>
      <c r="H24" s="495">
        <v>0</v>
      </c>
      <c r="I24" s="495">
        <f t="shared" si="1"/>
        <v>37.5</v>
      </c>
      <c r="J24" s="373"/>
      <c r="K24" s="418">
        <v>150</v>
      </c>
      <c r="L24" s="373"/>
      <c r="M24" s="363" t="s">
        <v>1263</v>
      </c>
    </row>
    <row r="25" spans="1:13" ht="18" hidden="1">
      <c r="A25" s="413">
        <v>18</v>
      </c>
      <c r="B25" s="416" t="s">
        <v>560</v>
      </c>
      <c r="C25" s="417" t="s">
        <v>561</v>
      </c>
      <c r="D25" s="416" t="s">
        <v>562</v>
      </c>
      <c r="E25" s="416" t="s">
        <v>563</v>
      </c>
      <c r="F25" s="415" t="s">
        <v>331</v>
      </c>
      <c r="G25" s="494">
        <f t="shared" si="0"/>
        <v>1000</v>
      </c>
      <c r="H25" s="495">
        <v>0</v>
      </c>
      <c r="I25" s="495">
        <f t="shared" si="1"/>
        <v>200</v>
      </c>
      <c r="J25" s="373"/>
      <c r="K25" s="418">
        <v>800</v>
      </c>
      <c r="L25" s="373"/>
      <c r="M25" s="363" t="s">
        <v>1263</v>
      </c>
    </row>
    <row r="26" spans="1:13" ht="18" hidden="1">
      <c r="A26" s="413">
        <v>19</v>
      </c>
      <c r="B26" s="416" t="s">
        <v>540</v>
      </c>
      <c r="C26" s="417" t="s">
        <v>564</v>
      </c>
      <c r="D26" s="416" t="s">
        <v>565</v>
      </c>
      <c r="E26" s="416" t="s">
        <v>566</v>
      </c>
      <c r="F26" s="415" t="s">
        <v>331</v>
      </c>
      <c r="G26" s="494">
        <f t="shared" si="0"/>
        <v>1000</v>
      </c>
      <c r="H26" s="495">
        <v>0</v>
      </c>
      <c r="I26" s="495">
        <f t="shared" si="1"/>
        <v>200</v>
      </c>
      <c r="J26" s="373"/>
      <c r="K26" s="418">
        <v>800</v>
      </c>
      <c r="L26" s="373"/>
      <c r="M26" s="363" t="s">
        <v>1263</v>
      </c>
    </row>
    <row r="27" spans="1:13" ht="18" hidden="1">
      <c r="A27" s="413">
        <v>20</v>
      </c>
      <c r="B27" s="416" t="s">
        <v>483</v>
      </c>
      <c r="C27" s="417" t="s">
        <v>567</v>
      </c>
      <c r="D27" s="416" t="s">
        <v>568</v>
      </c>
      <c r="E27" s="416" t="s">
        <v>569</v>
      </c>
      <c r="F27" s="415" t="s">
        <v>331</v>
      </c>
      <c r="G27" s="494">
        <f t="shared" si="0"/>
        <v>1000</v>
      </c>
      <c r="H27" s="495">
        <v>0</v>
      </c>
      <c r="I27" s="495">
        <f t="shared" si="1"/>
        <v>200</v>
      </c>
      <c r="J27" s="373"/>
      <c r="K27" s="418">
        <v>800</v>
      </c>
      <c r="L27" s="373"/>
      <c r="M27" s="363" t="s">
        <v>1263</v>
      </c>
    </row>
    <row r="28" spans="1:13" ht="18" hidden="1">
      <c r="A28" s="413">
        <v>21</v>
      </c>
      <c r="B28" s="416" t="s">
        <v>570</v>
      </c>
      <c r="C28" s="417" t="s">
        <v>571</v>
      </c>
      <c r="D28" s="416" t="s">
        <v>572</v>
      </c>
      <c r="E28" s="416" t="s">
        <v>573</v>
      </c>
      <c r="F28" s="415" t="s">
        <v>331</v>
      </c>
      <c r="G28" s="494">
        <f t="shared" si="0"/>
        <v>1000</v>
      </c>
      <c r="H28" s="495">
        <v>0</v>
      </c>
      <c r="I28" s="495">
        <f t="shared" si="1"/>
        <v>200</v>
      </c>
      <c r="J28" s="373"/>
      <c r="K28" s="418">
        <v>800</v>
      </c>
      <c r="L28" s="373"/>
      <c r="M28" s="363" t="s">
        <v>1263</v>
      </c>
    </row>
    <row r="29" spans="1:13" ht="18" hidden="1">
      <c r="A29" s="413">
        <v>22</v>
      </c>
      <c r="B29" s="416" t="s">
        <v>574</v>
      </c>
      <c r="C29" s="417" t="s">
        <v>575</v>
      </c>
      <c r="D29" s="416" t="s">
        <v>576</v>
      </c>
      <c r="E29" s="416" t="s">
        <v>577</v>
      </c>
      <c r="F29" s="415" t="s">
        <v>331</v>
      </c>
      <c r="G29" s="494">
        <f t="shared" si="0"/>
        <v>187.5</v>
      </c>
      <c r="H29" s="495">
        <v>0</v>
      </c>
      <c r="I29" s="495">
        <f t="shared" si="1"/>
        <v>37.5</v>
      </c>
      <c r="J29" s="373"/>
      <c r="K29" s="418">
        <v>150</v>
      </c>
      <c r="L29" s="373"/>
      <c r="M29" s="363" t="s">
        <v>1263</v>
      </c>
    </row>
    <row r="30" spans="1:13" ht="18" hidden="1">
      <c r="A30" s="413">
        <v>23</v>
      </c>
      <c r="B30" s="416" t="s">
        <v>578</v>
      </c>
      <c r="C30" s="417" t="s">
        <v>579</v>
      </c>
      <c r="D30" s="416" t="s">
        <v>580</v>
      </c>
      <c r="E30" s="416" t="s">
        <v>581</v>
      </c>
      <c r="F30" s="415" t="s">
        <v>331</v>
      </c>
      <c r="G30" s="494">
        <v>225</v>
      </c>
      <c r="H30" s="495">
        <v>0</v>
      </c>
      <c r="I30" s="495">
        <f t="shared" si="1"/>
        <v>45</v>
      </c>
      <c r="J30" s="373"/>
      <c r="K30" s="418">
        <v>900</v>
      </c>
      <c r="L30" s="373"/>
      <c r="M30" s="363" t="s">
        <v>1263</v>
      </c>
    </row>
    <row r="31" spans="1:13" ht="18" hidden="1">
      <c r="A31" s="413">
        <v>24</v>
      </c>
      <c r="B31" s="416" t="s">
        <v>582</v>
      </c>
      <c r="C31" s="417" t="s">
        <v>583</v>
      </c>
      <c r="D31" s="416" t="s">
        <v>584</v>
      </c>
      <c r="E31" s="416" t="s">
        <v>585</v>
      </c>
      <c r="F31" s="415" t="s">
        <v>331</v>
      </c>
      <c r="G31" s="494">
        <v>225</v>
      </c>
      <c r="H31" s="495">
        <v>0</v>
      </c>
      <c r="I31" s="495">
        <f t="shared" si="1"/>
        <v>45</v>
      </c>
      <c r="J31" s="373"/>
      <c r="K31" s="418">
        <v>900</v>
      </c>
      <c r="L31" s="373"/>
      <c r="M31" s="363" t="s">
        <v>1263</v>
      </c>
    </row>
    <row r="32" spans="1:13" ht="18" hidden="1">
      <c r="A32" s="413">
        <v>25</v>
      </c>
      <c r="B32" s="416" t="s">
        <v>586</v>
      </c>
      <c r="C32" s="417" t="s">
        <v>587</v>
      </c>
      <c r="D32" s="416" t="s">
        <v>588</v>
      </c>
      <c r="E32" s="416" t="s">
        <v>589</v>
      </c>
      <c r="F32" s="415" t="s">
        <v>331</v>
      </c>
      <c r="G32" s="494">
        <v>225</v>
      </c>
      <c r="H32" s="495">
        <v>0</v>
      </c>
      <c r="I32" s="495">
        <f t="shared" si="1"/>
        <v>45</v>
      </c>
      <c r="J32" s="373"/>
      <c r="K32" s="418">
        <v>900</v>
      </c>
      <c r="L32" s="373"/>
      <c r="M32" s="363" t="s">
        <v>1263</v>
      </c>
    </row>
    <row r="33" spans="1:13" ht="18" hidden="1">
      <c r="A33" s="413">
        <v>26</v>
      </c>
      <c r="B33" s="416" t="s">
        <v>535</v>
      </c>
      <c r="C33" s="417" t="s">
        <v>590</v>
      </c>
      <c r="D33" s="416" t="s">
        <v>476</v>
      </c>
      <c r="E33" s="416" t="s">
        <v>591</v>
      </c>
      <c r="F33" s="415" t="s">
        <v>331</v>
      </c>
      <c r="G33" s="494">
        <v>225</v>
      </c>
      <c r="H33" s="495">
        <v>0</v>
      </c>
      <c r="I33" s="495">
        <f t="shared" si="1"/>
        <v>45</v>
      </c>
      <c r="J33" s="373"/>
      <c r="K33" s="418">
        <v>900</v>
      </c>
      <c r="L33" s="373"/>
      <c r="M33" s="363" t="s">
        <v>1263</v>
      </c>
    </row>
    <row r="34" spans="1:13" ht="18" hidden="1">
      <c r="A34" s="413">
        <v>27</v>
      </c>
      <c r="B34" s="416" t="s">
        <v>592</v>
      </c>
      <c r="C34" s="417" t="s">
        <v>593</v>
      </c>
      <c r="D34" s="416" t="s">
        <v>594</v>
      </c>
      <c r="E34" s="416" t="s">
        <v>595</v>
      </c>
      <c r="F34" s="415" t="s">
        <v>331</v>
      </c>
      <c r="G34" s="494">
        <v>225</v>
      </c>
      <c r="H34" s="495">
        <v>0</v>
      </c>
      <c r="I34" s="495">
        <f t="shared" si="1"/>
        <v>45</v>
      </c>
      <c r="J34" s="373"/>
      <c r="K34" s="418">
        <v>900</v>
      </c>
      <c r="L34" s="373"/>
      <c r="M34" s="363" t="s">
        <v>1263</v>
      </c>
    </row>
    <row r="35" spans="1:13" ht="18" hidden="1">
      <c r="A35" s="413">
        <v>28</v>
      </c>
      <c r="B35" s="416" t="s">
        <v>596</v>
      </c>
      <c r="C35" s="417" t="s">
        <v>597</v>
      </c>
      <c r="D35" s="416" t="s">
        <v>598</v>
      </c>
      <c r="E35" s="416" t="s">
        <v>599</v>
      </c>
      <c r="F35" s="415" t="s">
        <v>331</v>
      </c>
      <c r="G35" s="494">
        <v>225</v>
      </c>
      <c r="H35" s="495">
        <v>0</v>
      </c>
      <c r="I35" s="495">
        <f t="shared" si="1"/>
        <v>45</v>
      </c>
      <c r="J35" s="373"/>
      <c r="K35" s="418">
        <v>900</v>
      </c>
      <c r="L35" s="373"/>
      <c r="M35" s="363" t="s">
        <v>1263</v>
      </c>
    </row>
    <row r="36" spans="1:13" ht="18" hidden="1">
      <c r="A36" s="413">
        <v>29</v>
      </c>
      <c r="B36" s="416" t="s">
        <v>600</v>
      </c>
      <c r="C36" s="417" t="s">
        <v>601</v>
      </c>
      <c r="D36" s="416" t="s">
        <v>602</v>
      </c>
      <c r="E36" s="416" t="s">
        <v>603</v>
      </c>
      <c r="F36" s="415" t="s">
        <v>331</v>
      </c>
      <c r="G36" s="494">
        <v>225</v>
      </c>
      <c r="H36" s="495">
        <v>0</v>
      </c>
      <c r="I36" s="495">
        <f t="shared" si="1"/>
        <v>45</v>
      </c>
      <c r="J36" s="373"/>
      <c r="K36" s="418">
        <v>900</v>
      </c>
      <c r="L36" s="373"/>
      <c r="M36" s="363" t="s">
        <v>1263</v>
      </c>
    </row>
    <row r="37" spans="1:13" ht="18" hidden="1">
      <c r="A37" s="413">
        <v>30</v>
      </c>
      <c r="B37" s="416" t="s">
        <v>604</v>
      </c>
      <c r="C37" s="417" t="s">
        <v>526</v>
      </c>
      <c r="D37" s="416" t="s">
        <v>605</v>
      </c>
      <c r="E37" s="416" t="s">
        <v>606</v>
      </c>
      <c r="F37" s="415" t="s">
        <v>331</v>
      </c>
      <c r="G37" s="494">
        <v>225</v>
      </c>
      <c r="H37" s="495">
        <v>0</v>
      </c>
      <c r="I37" s="495">
        <f t="shared" si="1"/>
        <v>45</v>
      </c>
      <c r="J37" s="373"/>
      <c r="K37" s="418">
        <v>900</v>
      </c>
      <c r="L37" s="373"/>
      <c r="M37" s="363" t="s">
        <v>1263</v>
      </c>
    </row>
    <row r="38" spans="1:13" ht="18" hidden="1">
      <c r="A38" s="413">
        <v>31</v>
      </c>
      <c r="B38" s="416" t="s">
        <v>592</v>
      </c>
      <c r="C38" s="417" t="s">
        <v>607</v>
      </c>
      <c r="D38" s="416" t="s">
        <v>608</v>
      </c>
      <c r="E38" s="416" t="s">
        <v>595</v>
      </c>
      <c r="F38" s="415" t="s">
        <v>331</v>
      </c>
      <c r="G38" s="494">
        <v>225</v>
      </c>
      <c r="H38" s="495">
        <v>0</v>
      </c>
      <c r="I38" s="495">
        <f t="shared" si="1"/>
        <v>45</v>
      </c>
      <c r="J38" s="373"/>
      <c r="K38" s="418">
        <v>900</v>
      </c>
      <c r="L38" s="373"/>
      <c r="M38" s="363" t="s">
        <v>1263</v>
      </c>
    </row>
    <row r="39" spans="1:13" ht="18" hidden="1">
      <c r="A39" s="413">
        <v>32</v>
      </c>
      <c r="B39" s="416" t="s">
        <v>609</v>
      </c>
      <c r="C39" s="417" t="s">
        <v>610</v>
      </c>
      <c r="D39" s="416" t="s">
        <v>611</v>
      </c>
      <c r="E39" s="416" t="s">
        <v>595</v>
      </c>
      <c r="F39" s="415" t="s">
        <v>331</v>
      </c>
      <c r="G39" s="494">
        <v>225</v>
      </c>
      <c r="H39" s="495">
        <v>0</v>
      </c>
      <c r="I39" s="495">
        <f t="shared" ref="I39:I70" si="2">G39*20/100</f>
        <v>45</v>
      </c>
      <c r="J39" s="373"/>
      <c r="K39" s="418">
        <v>900</v>
      </c>
      <c r="L39" s="373"/>
      <c r="M39" s="363" t="s">
        <v>1263</v>
      </c>
    </row>
    <row r="40" spans="1:13" ht="18" hidden="1">
      <c r="A40" s="413">
        <v>33</v>
      </c>
      <c r="B40" s="416" t="s">
        <v>612</v>
      </c>
      <c r="C40" s="417" t="s">
        <v>613</v>
      </c>
      <c r="D40" s="416" t="s">
        <v>614</v>
      </c>
      <c r="E40" s="416" t="s">
        <v>615</v>
      </c>
      <c r="F40" s="415" t="s">
        <v>331</v>
      </c>
      <c r="G40" s="494">
        <v>225</v>
      </c>
      <c r="H40" s="495">
        <v>0</v>
      </c>
      <c r="I40" s="495">
        <f t="shared" si="2"/>
        <v>45</v>
      </c>
      <c r="J40" s="373"/>
      <c r="K40" s="418">
        <v>900</v>
      </c>
      <c r="L40" s="373"/>
      <c r="M40" s="363" t="s">
        <v>1263</v>
      </c>
    </row>
    <row r="41" spans="1:13" ht="18" hidden="1">
      <c r="A41" s="413">
        <v>34</v>
      </c>
      <c r="B41" s="416" t="s">
        <v>541</v>
      </c>
      <c r="C41" s="417" t="s">
        <v>616</v>
      </c>
      <c r="D41" s="416" t="s">
        <v>617</v>
      </c>
      <c r="E41" s="416" t="s">
        <v>589</v>
      </c>
      <c r="F41" s="415" t="s">
        <v>331</v>
      </c>
      <c r="G41" s="494">
        <v>225</v>
      </c>
      <c r="H41" s="495">
        <v>0</v>
      </c>
      <c r="I41" s="495">
        <f t="shared" si="2"/>
        <v>45</v>
      </c>
      <c r="J41" s="373"/>
      <c r="K41" s="418">
        <v>900</v>
      </c>
      <c r="L41" s="373"/>
      <c r="M41" s="363" t="s">
        <v>1263</v>
      </c>
    </row>
    <row r="42" spans="1:13" ht="18" hidden="1">
      <c r="A42" s="413">
        <v>35</v>
      </c>
      <c r="B42" s="416" t="s">
        <v>618</v>
      </c>
      <c r="C42" s="417" t="s">
        <v>619</v>
      </c>
      <c r="D42" s="416" t="s">
        <v>620</v>
      </c>
      <c r="E42" s="416" t="s">
        <v>621</v>
      </c>
      <c r="F42" s="415" t="s">
        <v>331</v>
      </c>
      <c r="G42" s="494">
        <v>225</v>
      </c>
      <c r="H42" s="495">
        <v>0</v>
      </c>
      <c r="I42" s="495">
        <f t="shared" si="2"/>
        <v>45</v>
      </c>
      <c r="J42" s="373"/>
      <c r="K42" s="418">
        <v>900</v>
      </c>
      <c r="L42" s="373"/>
      <c r="M42" s="363" t="s">
        <v>1263</v>
      </c>
    </row>
    <row r="43" spans="1:13" ht="18" hidden="1">
      <c r="A43" s="413">
        <v>36</v>
      </c>
      <c r="B43" s="416" t="s">
        <v>541</v>
      </c>
      <c r="C43" s="417" t="s">
        <v>622</v>
      </c>
      <c r="D43" s="416" t="s">
        <v>623</v>
      </c>
      <c r="E43" s="416" t="s">
        <v>624</v>
      </c>
      <c r="F43" s="415" t="s">
        <v>331</v>
      </c>
      <c r="G43" s="494">
        <v>225</v>
      </c>
      <c r="H43" s="495">
        <v>0</v>
      </c>
      <c r="I43" s="495">
        <f t="shared" si="2"/>
        <v>45</v>
      </c>
      <c r="J43" s="373"/>
      <c r="K43" s="418">
        <v>900</v>
      </c>
      <c r="L43" s="373"/>
      <c r="M43" s="363" t="s">
        <v>1263</v>
      </c>
    </row>
    <row r="44" spans="1:13" ht="18" hidden="1">
      <c r="A44" s="413">
        <v>37</v>
      </c>
      <c r="B44" s="416" t="s">
        <v>625</v>
      </c>
      <c r="C44" s="417" t="s">
        <v>626</v>
      </c>
      <c r="D44" s="416" t="s">
        <v>627</v>
      </c>
      <c r="E44" s="416" t="s">
        <v>628</v>
      </c>
      <c r="F44" s="415" t="s">
        <v>331</v>
      </c>
      <c r="G44" s="494">
        <v>225</v>
      </c>
      <c r="H44" s="495">
        <v>0</v>
      </c>
      <c r="I44" s="495">
        <f t="shared" si="2"/>
        <v>45</v>
      </c>
      <c r="J44" s="373"/>
      <c r="K44" s="418">
        <v>900</v>
      </c>
      <c r="L44" s="373"/>
      <c r="M44" s="363" t="s">
        <v>1263</v>
      </c>
    </row>
    <row r="45" spans="1:13" ht="18" hidden="1">
      <c r="A45" s="413">
        <v>38</v>
      </c>
      <c r="B45" s="416" t="s">
        <v>629</v>
      </c>
      <c r="C45" s="417" t="s">
        <v>630</v>
      </c>
      <c r="D45" s="416" t="s">
        <v>475</v>
      </c>
      <c r="E45" s="416" t="s">
        <v>631</v>
      </c>
      <c r="F45" s="415" t="s">
        <v>331</v>
      </c>
      <c r="G45" s="494">
        <v>225</v>
      </c>
      <c r="H45" s="495">
        <v>0</v>
      </c>
      <c r="I45" s="495">
        <f t="shared" si="2"/>
        <v>45</v>
      </c>
      <c r="J45" s="373"/>
      <c r="K45" s="418">
        <v>900</v>
      </c>
      <c r="L45" s="373"/>
      <c r="M45" s="363" t="s">
        <v>1263</v>
      </c>
    </row>
    <row r="46" spans="1:13" ht="18" hidden="1">
      <c r="A46" s="413">
        <v>39</v>
      </c>
      <c r="B46" s="416" t="s">
        <v>632</v>
      </c>
      <c r="C46" s="417" t="s">
        <v>633</v>
      </c>
      <c r="D46" s="416" t="s">
        <v>474</v>
      </c>
      <c r="E46" s="416" t="s">
        <v>634</v>
      </c>
      <c r="F46" s="415" t="s">
        <v>331</v>
      </c>
      <c r="G46" s="494">
        <v>225</v>
      </c>
      <c r="H46" s="495">
        <v>0</v>
      </c>
      <c r="I46" s="495">
        <f t="shared" si="2"/>
        <v>45</v>
      </c>
      <c r="J46" s="373"/>
      <c r="K46" s="418">
        <v>900</v>
      </c>
      <c r="L46" s="373"/>
      <c r="M46" s="363" t="s">
        <v>1263</v>
      </c>
    </row>
    <row r="47" spans="1:13" ht="18" hidden="1">
      <c r="A47" s="413">
        <v>40</v>
      </c>
      <c r="B47" s="416" t="s">
        <v>635</v>
      </c>
      <c r="C47" s="417" t="s">
        <v>636</v>
      </c>
      <c r="D47" s="416" t="s">
        <v>474</v>
      </c>
      <c r="E47" s="416" t="s">
        <v>637</v>
      </c>
      <c r="F47" s="415" t="s">
        <v>331</v>
      </c>
      <c r="G47" s="494">
        <v>225</v>
      </c>
      <c r="H47" s="495">
        <v>0</v>
      </c>
      <c r="I47" s="495">
        <f t="shared" si="2"/>
        <v>45</v>
      </c>
      <c r="J47" s="373"/>
      <c r="K47" s="418">
        <v>900</v>
      </c>
      <c r="L47" s="373"/>
      <c r="M47" s="363" t="s">
        <v>1263</v>
      </c>
    </row>
    <row r="48" spans="1:13" ht="18" hidden="1">
      <c r="A48" s="413">
        <v>41</v>
      </c>
      <c r="B48" s="416" t="s">
        <v>638</v>
      </c>
      <c r="C48" s="417" t="s">
        <v>639</v>
      </c>
      <c r="D48" s="416" t="s">
        <v>640</v>
      </c>
      <c r="E48" s="416" t="s">
        <v>585</v>
      </c>
      <c r="F48" s="415" t="s">
        <v>331</v>
      </c>
      <c r="G48" s="494">
        <v>225</v>
      </c>
      <c r="H48" s="495">
        <v>0</v>
      </c>
      <c r="I48" s="495">
        <f t="shared" si="2"/>
        <v>45</v>
      </c>
      <c r="J48" s="373"/>
      <c r="K48" s="418">
        <v>900</v>
      </c>
      <c r="L48" s="373"/>
      <c r="M48" s="363" t="s">
        <v>1263</v>
      </c>
    </row>
    <row r="49" spans="1:13" ht="18" hidden="1">
      <c r="A49" s="413">
        <v>42</v>
      </c>
      <c r="B49" s="416" t="s">
        <v>641</v>
      </c>
      <c r="C49" s="417" t="s">
        <v>642</v>
      </c>
      <c r="D49" s="416" t="s">
        <v>643</v>
      </c>
      <c r="E49" s="416" t="s">
        <v>644</v>
      </c>
      <c r="F49" s="415" t="s">
        <v>331</v>
      </c>
      <c r="G49" s="494">
        <v>225</v>
      </c>
      <c r="H49" s="495">
        <v>0</v>
      </c>
      <c r="I49" s="495">
        <f t="shared" si="2"/>
        <v>45</v>
      </c>
      <c r="J49" s="373"/>
      <c r="K49" s="418">
        <v>900</v>
      </c>
      <c r="L49" s="373"/>
      <c r="M49" s="363" t="s">
        <v>1263</v>
      </c>
    </row>
    <row r="50" spans="1:13" ht="18" hidden="1">
      <c r="A50" s="413">
        <v>43</v>
      </c>
      <c r="B50" s="416" t="s">
        <v>645</v>
      </c>
      <c r="C50" s="417" t="s">
        <v>616</v>
      </c>
      <c r="D50" s="416" t="s">
        <v>646</v>
      </c>
      <c r="E50" s="416" t="s">
        <v>647</v>
      </c>
      <c r="F50" s="415" t="s">
        <v>331</v>
      </c>
      <c r="G50" s="494">
        <v>225</v>
      </c>
      <c r="H50" s="495">
        <v>0</v>
      </c>
      <c r="I50" s="495">
        <f t="shared" si="2"/>
        <v>45</v>
      </c>
      <c r="J50" s="373"/>
      <c r="K50" s="418">
        <v>900</v>
      </c>
      <c r="L50" s="373"/>
      <c r="M50" s="363" t="s">
        <v>1263</v>
      </c>
    </row>
    <row r="51" spans="1:13" ht="18" hidden="1">
      <c r="A51" s="413">
        <v>44</v>
      </c>
      <c r="B51" s="416" t="s">
        <v>600</v>
      </c>
      <c r="C51" s="417" t="s">
        <v>648</v>
      </c>
      <c r="D51" s="416" t="s">
        <v>649</v>
      </c>
      <c r="E51" s="416" t="s">
        <v>650</v>
      </c>
      <c r="F51" s="415" t="s">
        <v>331</v>
      </c>
      <c r="G51" s="494">
        <v>225</v>
      </c>
      <c r="H51" s="495">
        <v>0</v>
      </c>
      <c r="I51" s="495">
        <f t="shared" si="2"/>
        <v>45</v>
      </c>
      <c r="J51" s="373"/>
      <c r="K51" s="418">
        <v>900</v>
      </c>
      <c r="L51" s="373"/>
      <c r="M51" s="363" t="s">
        <v>1263</v>
      </c>
    </row>
    <row r="52" spans="1:13" ht="18" hidden="1">
      <c r="A52" s="413">
        <v>45</v>
      </c>
      <c r="B52" s="416" t="s">
        <v>651</v>
      </c>
      <c r="C52" s="417" t="s">
        <v>652</v>
      </c>
      <c r="D52" s="416" t="s">
        <v>653</v>
      </c>
      <c r="E52" s="416" t="s">
        <v>654</v>
      </c>
      <c r="F52" s="415" t="s">
        <v>331</v>
      </c>
      <c r="G52" s="494">
        <v>225</v>
      </c>
      <c r="H52" s="495">
        <v>0</v>
      </c>
      <c r="I52" s="495">
        <f t="shared" si="2"/>
        <v>45</v>
      </c>
      <c r="J52" s="373"/>
      <c r="K52" s="418">
        <v>900</v>
      </c>
      <c r="L52" s="373"/>
      <c r="M52" s="363" t="s">
        <v>1263</v>
      </c>
    </row>
    <row r="53" spans="1:13" ht="18" hidden="1">
      <c r="A53" s="413">
        <v>46</v>
      </c>
      <c r="B53" s="416" t="s">
        <v>655</v>
      </c>
      <c r="C53" s="417" t="s">
        <v>656</v>
      </c>
      <c r="D53" s="416" t="s">
        <v>657</v>
      </c>
      <c r="E53" s="416" t="s">
        <v>658</v>
      </c>
      <c r="F53" s="415" t="s">
        <v>331</v>
      </c>
      <c r="G53" s="494">
        <v>225</v>
      </c>
      <c r="H53" s="495">
        <v>0</v>
      </c>
      <c r="I53" s="495">
        <f t="shared" si="2"/>
        <v>45</v>
      </c>
      <c r="J53" s="373"/>
      <c r="K53" s="418">
        <v>900</v>
      </c>
      <c r="L53" s="373"/>
      <c r="M53" s="363" t="s">
        <v>1263</v>
      </c>
    </row>
    <row r="54" spans="1:13" ht="18" hidden="1">
      <c r="A54" s="413">
        <v>47</v>
      </c>
      <c r="B54" s="416" t="s">
        <v>541</v>
      </c>
      <c r="C54" s="417" t="s">
        <v>659</v>
      </c>
      <c r="D54" s="416" t="s">
        <v>660</v>
      </c>
      <c r="E54" s="416" t="s">
        <v>661</v>
      </c>
      <c r="F54" s="415" t="s">
        <v>331</v>
      </c>
      <c r="G54" s="494">
        <v>225</v>
      </c>
      <c r="H54" s="495">
        <v>0</v>
      </c>
      <c r="I54" s="495">
        <f t="shared" si="2"/>
        <v>45</v>
      </c>
      <c r="J54" s="373"/>
      <c r="K54" s="418">
        <v>900</v>
      </c>
      <c r="L54" s="373"/>
      <c r="M54" s="363" t="s">
        <v>1263</v>
      </c>
    </row>
    <row r="55" spans="1:13" ht="18" hidden="1">
      <c r="A55" s="413">
        <v>48</v>
      </c>
      <c r="B55" s="416" t="s">
        <v>662</v>
      </c>
      <c r="C55" s="417" t="s">
        <v>663</v>
      </c>
      <c r="D55" s="416" t="s">
        <v>664</v>
      </c>
      <c r="E55" s="416" t="s">
        <v>665</v>
      </c>
      <c r="F55" s="415" t="s">
        <v>331</v>
      </c>
      <c r="G55" s="494">
        <v>225</v>
      </c>
      <c r="H55" s="495">
        <v>0</v>
      </c>
      <c r="I55" s="495">
        <f t="shared" si="2"/>
        <v>45</v>
      </c>
      <c r="J55" s="373"/>
      <c r="K55" s="418">
        <v>900</v>
      </c>
      <c r="L55" s="373"/>
      <c r="M55" s="363" t="s">
        <v>1263</v>
      </c>
    </row>
    <row r="56" spans="1:13" ht="18" hidden="1">
      <c r="A56" s="413">
        <v>49</v>
      </c>
      <c r="B56" s="416" t="s">
        <v>641</v>
      </c>
      <c r="C56" s="417" t="s">
        <v>666</v>
      </c>
      <c r="D56" s="416" t="s">
        <v>667</v>
      </c>
      <c r="E56" s="416" t="s">
        <v>661</v>
      </c>
      <c r="F56" s="415" t="s">
        <v>331</v>
      </c>
      <c r="G56" s="494">
        <v>225</v>
      </c>
      <c r="H56" s="495">
        <v>0</v>
      </c>
      <c r="I56" s="495">
        <f t="shared" si="2"/>
        <v>45</v>
      </c>
      <c r="J56" s="373"/>
      <c r="K56" s="418">
        <v>900</v>
      </c>
      <c r="L56" s="373"/>
      <c r="M56" s="363" t="s">
        <v>1263</v>
      </c>
    </row>
    <row r="57" spans="1:13" ht="18" hidden="1">
      <c r="A57" s="413">
        <v>50</v>
      </c>
      <c r="B57" s="416" t="s">
        <v>541</v>
      </c>
      <c r="C57" s="417" t="s">
        <v>668</v>
      </c>
      <c r="D57" s="416" t="s">
        <v>669</v>
      </c>
      <c r="E57" s="416" t="s">
        <v>670</v>
      </c>
      <c r="F57" s="415" t="s">
        <v>331</v>
      </c>
      <c r="G57" s="494">
        <v>225</v>
      </c>
      <c r="H57" s="495">
        <v>0</v>
      </c>
      <c r="I57" s="495">
        <f t="shared" si="2"/>
        <v>45</v>
      </c>
      <c r="J57" s="373"/>
      <c r="K57" s="418">
        <v>900</v>
      </c>
      <c r="L57" s="373"/>
      <c r="M57" s="363" t="s">
        <v>1263</v>
      </c>
    </row>
    <row r="58" spans="1:13" ht="18" hidden="1">
      <c r="A58" s="413">
        <v>51</v>
      </c>
      <c r="B58" s="416" t="s">
        <v>483</v>
      </c>
      <c r="C58" s="417" t="s">
        <v>671</v>
      </c>
      <c r="D58" s="416" t="s">
        <v>672</v>
      </c>
      <c r="E58" s="416" t="s">
        <v>599</v>
      </c>
      <c r="F58" s="415" t="s">
        <v>331</v>
      </c>
      <c r="G58" s="494">
        <v>225</v>
      </c>
      <c r="H58" s="495">
        <v>0</v>
      </c>
      <c r="I58" s="495">
        <f t="shared" si="2"/>
        <v>45</v>
      </c>
      <c r="J58" s="373"/>
      <c r="K58" s="418">
        <v>900</v>
      </c>
      <c r="L58" s="373"/>
      <c r="M58" s="363" t="s">
        <v>1263</v>
      </c>
    </row>
    <row r="59" spans="1:13" ht="18" hidden="1">
      <c r="A59" s="413">
        <v>52</v>
      </c>
      <c r="B59" s="416" t="s">
        <v>541</v>
      </c>
      <c r="C59" s="417" t="s">
        <v>673</v>
      </c>
      <c r="D59" s="416" t="s">
        <v>674</v>
      </c>
      <c r="E59" s="416" t="s">
        <v>675</v>
      </c>
      <c r="F59" s="415" t="s">
        <v>331</v>
      </c>
      <c r="G59" s="494">
        <v>225</v>
      </c>
      <c r="H59" s="495">
        <v>0</v>
      </c>
      <c r="I59" s="495">
        <f t="shared" si="2"/>
        <v>45</v>
      </c>
      <c r="J59" s="373"/>
      <c r="K59" s="418">
        <v>900</v>
      </c>
      <c r="L59" s="373"/>
      <c r="M59" s="363" t="s">
        <v>1263</v>
      </c>
    </row>
    <row r="60" spans="1:13" ht="18" hidden="1">
      <c r="A60" s="413">
        <v>53</v>
      </c>
      <c r="B60" s="416" t="s">
        <v>535</v>
      </c>
      <c r="C60" s="417" t="s">
        <v>676</v>
      </c>
      <c r="D60" s="416" t="s">
        <v>677</v>
      </c>
      <c r="E60" s="416" t="s">
        <v>678</v>
      </c>
      <c r="F60" s="415" t="s">
        <v>331</v>
      </c>
      <c r="G60" s="494">
        <f t="shared" ref="G60:G76" si="3">K60/0.8</f>
        <v>875</v>
      </c>
      <c r="H60" s="495">
        <v>0</v>
      </c>
      <c r="I60" s="495">
        <f t="shared" si="2"/>
        <v>175</v>
      </c>
      <c r="J60" s="373"/>
      <c r="K60" s="418">
        <v>700</v>
      </c>
      <c r="L60" s="373"/>
      <c r="M60" s="363" t="s">
        <v>1263</v>
      </c>
    </row>
    <row r="61" spans="1:13" ht="18" hidden="1">
      <c r="A61" s="413">
        <v>54</v>
      </c>
      <c r="B61" s="416" t="s">
        <v>680</v>
      </c>
      <c r="C61" s="361" t="s">
        <v>681</v>
      </c>
      <c r="D61" s="416" t="s">
        <v>682</v>
      </c>
      <c r="E61" s="416" t="s">
        <v>683</v>
      </c>
      <c r="F61" s="415" t="s">
        <v>331</v>
      </c>
      <c r="G61" s="494">
        <f t="shared" si="3"/>
        <v>137.5</v>
      </c>
      <c r="H61" s="495">
        <v>0</v>
      </c>
      <c r="I61" s="495">
        <f t="shared" si="2"/>
        <v>27.5</v>
      </c>
      <c r="J61" s="373"/>
      <c r="K61" s="419">
        <v>110</v>
      </c>
      <c r="L61" s="373"/>
      <c r="M61" s="363" t="s">
        <v>1263</v>
      </c>
    </row>
    <row r="62" spans="1:13" ht="18" hidden="1">
      <c r="A62" s="413">
        <v>55</v>
      </c>
      <c r="B62" s="416" t="s">
        <v>684</v>
      </c>
      <c r="C62" s="361" t="s">
        <v>685</v>
      </c>
      <c r="D62" s="416" t="s">
        <v>686</v>
      </c>
      <c r="E62" s="416" t="s">
        <v>559</v>
      </c>
      <c r="F62" s="415" t="s">
        <v>331</v>
      </c>
      <c r="G62" s="494">
        <f t="shared" si="3"/>
        <v>566.25</v>
      </c>
      <c r="H62" s="495">
        <v>0</v>
      </c>
      <c r="I62" s="495">
        <f t="shared" si="2"/>
        <v>113.25</v>
      </c>
      <c r="J62" s="373"/>
      <c r="K62" s="419">
        <v>453</v>
      </c>
      <c r="L62" s="373"/>
      <c r="M62" s="363" t="s">
        <v>1263</v>
      </c>
    </row>
    <row r="63" spans="1:13" ht="18" hidden="1">
      <c r="A63" s="413">
        <v>56</v>
      </c>
      <c r="B63" s="416" t="s">
        <v>541</v>
      </c>
      <c r="C63" s="361" t="s">
        <v>687</v>
      </c>
      <c r="D63" s="416" t="s">
        <v>688</v>
      </c>
      <c r="E63" s="416" t="s">
        <v>689</v>
      </c>
      <c r="F63" s="415" t="s">
        <v>331</v>
      </c>
      <c r="G63" s="494">
        <f t="shared" si="3"/>
        <v>496.25</v>
      </c>
      <c r="H63" s="495">
        <v>0</v>
      </c>
      <c r="I63" s="495">
        <f t="shared" si="2"/>
        <v>99.25</v>
      </c>
      <c r="J63" s="373"/>
      <c r="K63" s="419">
        <v>397</v>
      </c>
      <c r="L63" s="373"/>
      <c r="M63" s="363" t="s">
        <v>1263</v>
      </c>
    </row>
    <row r="64" spans="1:13" ht="18" hidden="1">
      <c r="A64" s="413">
        <v>57</v>
      </c>
      <c r="B64" s="416" t="s">
        <v>690</v>
      </c>
      <c r="C64" s="361" t="s">
        <v>691</v>
      </c>
      <c r="D64" s="416" t="s">
        <v>692</v>
      </c>
      <c r="E64" s="416" t="s">
        <v>693</v>
      </c>
      <c r="F64" s="415" t="s">
        <v>331</v>
      </c>
      <c r="G64" s="494">
        <f t="shared" si="3"/>
        <v>283.75</v>
      </c>
      <c r="H64" s="495">
        <v>0</v>
      </c>
      <c r="I64" s="495">
        <f t="shared" si="2"/>
        <v>56.75</v>
      </c>
      <c r="J64" s="373"/>
      <c r="K64" s="419">
        <v>227</v>
      </c>
      <c r="L64" s="373"/>
      <c r="M64" s="363" t="s">
        <v>1263</v>
      </c>
    </row>
    <row r="65" spans="1:13" ht="18" hidden="1">
      <c r="A65" s="413">
        <v>58</v>
      </c>
      <c r="B65" s="416" t="s">
        <v>694</v>
      </c>
      <c r="C65" s="361" t="s">
        <v>695</v>
      </c>
      <c r="D65" s="416" t="s">
        <v>696</v>
      </c>
      <c r="E65" s="416" t="s">
        <v>697</v>
      </c>
      <c r="F65" s="415" t="s">
        <v>331</v>
      </c>
      <c r="G65" s="494">
        <f t="shared" si="3"/>
        <v>496.25</v>
      </c>
      <c r="H65" s="495">
        <v>0</v>
      </c>
      <c r="I65" s="495">
        <f t="shared" si="2"/>
        <v>99.25</v>
      </c>
      <c r="J65" s="373"/>
      <c r="K65" s="419">
        <v>397</v>
      </c>
      <c r="L65" s="373"/>
      <c r="M65" s="363" t="s">
        <v>1263</v>
      </c>
    </row>
    <row r="66" spans="1:13" ht="18" hidden="1">
      <c r="A66" s="413">
        <v>59</v>
      </c>
      <c r="B66" s="416" t="s">
        <v>698</v>
      </c>
      <c r="C66" s="361" t="s">
        <v>699</v>
      </c>
      <c r="D66" s="416" t="s">
        <v>700</v>
      </c>
      <c r="E66" s="416" t="s">
        <v>701</v>
      </c>
      <c r="F66" s="415" t="s">
        <v>331</v>
      </c>
      <c r="G66" s="494">
        <f t="shared" si="3"/>
        <v>283.75</v>
      </c>
      <c r="H66" s="495">
        <v>0</v>
      </c>
      <c r="I66" s="495">
        <f t="shared" si="2"/>
        <v>56.75</v>
      </c>
      <c r="J66" s="373"/>
      <c r="K66" s="419">
        <v>227</v>
      </c>
      <c r="L66" s="373"/>
      <c r="M66" s="363" t="s">
        <v>1263</v>
      </c>
    </row>
    <row r="67" spans="1:13" ht="18" hidden="1">
      <c r="A67" s="413">
        <v>60</v>
      </c>
      <c r="B67" s="416" t="s">
        <v>702</v>
      </c>
      <c r="C67" s="361" t="s">
        <v>703</v>
      </c>
      <c r="D67" s="416" t="s">
        <v>704</v>
      </c>
      <c r="E67" s="416" t="s">
        <v>705</v>
      </c>
      <c r="F67" s="415" t="s">
        <v>331</v>
      </c>
      <c r="G67" s="494">
        <f t="shared" si="3"/>
        <v>566.25</v>
      </c>
      <c r="H67" s="495">
        <v>0</v>
      </c>
      <c r="I67" s="495">
        <f t="shared" si="2"/>
        <v>113.25</v>
      </c>
      <c r="J67" s="373"/>
      <c r="K67" s="419">
        <v>453</v>
      </c>
      <c r="L67" s="373"/>
      <c r="M67" s="363" t="s">
        <v>1263</v>
      </c>
    </row>
    <row r="68" spans="1:13" ht="18" hidden="1">
      <c r="A68" s="413">
        <v>61</v>
      </c>
      <c r="B68" s="416" t="s">
        <v>706</v>
      </c>
      <c r="C68" s="361" t="s">
        <v>707</v>
      </c>
      <c r="D68" s="416" t="s">
        <v>708</v>
      </c>
      <c r="E68" s="416" t="s">
        <v>709</v>
      </c>
      <c r="F68" s="415" t="s">
        <v>331</v>
      </c>
      <c r="G68" s="494">
        <f t="shared" si="3"/>
        <v>283.75</v>
      </c>
      <c r="H68" s="495">
        <v>0</v>
      </c>
      <c r="I68" s="495">
        <f t="shared" si="2"/>
        <v>56.75</v>
      </c>
      <c r="J68" s="373"/>
      <c r="K68" s="419">
        <v>227</v>
      </c>
      <c r="L68" s="373"/>
      <c r="M68" s="363" t="s">
        <v>1263</v>
      </c>
    </row>
    <row r="69" spans="1:13" ht="18" hidden="1">
      <c r="A69" s="413">
        <v>62</v>
      </c>
      <c r="B69" s="416" t="s">
        <v>710</v>
      </c>
      <c r="C69" s="361" t="s">
        <v>711</v>
      </c>
      <c r="D69" s="416" t="s">
        <v>712</v>
      </c>
      <c r="E69" s="416" t="s">
        <v>713</v>
      </c>
      <c r="F69" s="415" t="s">
        <v>331</v>
      </c>
      <c r="G69" s="494">
        <f t="shared" si="3"/>
        <v>106.25</v>
      </c>
      <c r="H69" s="495">
        <v>0</v>
      </c>
      <c r="I69" s="495">
        <f t="shared" si="2"/>
        <v>21.25</v>
      </c>
      <c r="J69" s="373"/>
      <c r="K69" s="419">
        <v>85</v>
      </c>
      <c r="L69" s="373"/>
      <c r="M69" s="363" t="s">
        <v>1263</v>
      </c>
    </row>
    <row r="70" spans="1:13" ht="18" hidden="1">
      <c r="A70" s="413">
        <v>63</v>
      </c>
      <c r="B70" s="416" t="s">
        <v>714</v>
      </c>
      <c r="C70" s="361" t="s">
        <v>715</v>
      </c>
      <c r="D70" s="416" t="s">
        <v>716</v>
      </c>
      <c r="E70" s="416" t="s">
        <v>709</v>
      </c>
      <c r="F70" s="415" t="s">
        <v>331</v>
      </c>
      <c r="G70" s="494">
        <f t="shared" si="3"/>
        <v>283.75</v>
      </c>
      <c r="H70" s="495">
        <v>0</v>
      </c>
      <c r="I70" s="495">
        <f t="shared" si="2"/>
        <v>56.75</v>
      </c>
      <c r="J70" s="373"/>
      <c r="K70" s="419">
        <v>227</v>
      </c>
      <c r="L70" s="373"/>
      <c r="M70" s="363" t="s">
        <v>1263</v>
      </c>
    </row>
    <row r="71" spans="1:13" ht="18" hidden="1">
      <c r="A71" s="413">
        <v>64</v>
      </c>
      <c r="B71" s="416" t="s">
        <v>592</v>
      </c>
      <c r="C71" s="361" t="s">
        <v>717</v>
      </c>
      <c r="D71" s="416" t="s">
        <v>718</v>
      </c>
      <c r="E71" s="416" t="s">
        <v>697</v>
      </c>
      <c r="F71" s="415" t="s">
        <v>331</v>
      </c>
      <c r="G71" s="494">
        <f t="shared" si="3"/>
        <v>496.25</v>
      </c>
      <c r="H71" s="495">
        <v>0</v>
      </c>
      <c r="I71" s="495">
        <f t="shared" ref="I71:I76" si="4">G71*20/100</f>
        <v>99.25</v>
      </c>
      <c r="J71" s="373"/>
      <c r="K71" s="419">
        <v>397</v>
      </c>
      <c r="L71" s="373"/>
      <c r="M71" s="363" t="s">
        <v>1263</v>
      </c>
    </row>
    <row r="72" spans="1:13" ht="18" hidden="1">
      <c r="A72" s="413">
        <v>65</v>
      </c>
      <c r="B72" s="416" t="s">
        <v>719</v>
      </c>
      <c r="C72" s="361" t="s">
        <v>720</v>
      </c>
      <c r="D72" s="416" t="s">
        <v>721</v>
      </c>
      <c r="E72" s="416" t="s">
        <v>722</v>
      </c>
      <c r="F72" s="415" t="s">
        <v>331</v>
      </c>
      <c r="G72" s="494">
        <f t="shared" si="3"/>
        <v>106.25</v>
      </c>
      <c r="H72" s="495">
        <v>0</v>
      </c>
      <c r="I72" s="495">
        <f t="shared" si="4"/>
        <v>21.25</v>
      </c>
      <c r="J72" s="373"/>
      <c r="K72" s="419">
        <v>85</v>
      </c>
      <c r="L72" s="373"/>
      <c r="M72" s="363" t="s">
        <v>1263</v>
      </c>
    </row>
    <row r="73" spans="1:13" ht="18" hidden="1">
      <c r="A73" s="413">
        <v>66</v>
      </c>
      <c r="B73" s="416" t="s">
        <v>487</v>
      </c>
      <c r="C73" s="361" t="s">
        <v>723</v>
      </c>
      <c r="D73" s="416" t="s">
        <v>724</v>
      </c>
      <c r="E73" s="416" t="s">
        <v>725</v>
      </c>
      <c r="F73" s="415" t="s">
        <v>331</v>
      </c>
      <c r="G73" s="494">
        <f t="shared" si="3"/>
        <v>566.25</v>
      </c>
      <c r="H73" s="495">
        <v>0</v>
      </c>
      <c r="I73" s="495">
        <f t="shared" si="4"/>
        <v>113.25</v>
      </c>
      <c r="J73" s="373"/>
      <c r="K73" s="419">
        <v>453</v>
      </c>
      <c r="L73" s="373"/>
      <c r="M73" s="363" t="s">
        <v>1263</v>
      </c>
    </row>
    <row r="74" spans="1:13" ht="18" hidden="1">
      <c r="A74" s="413">
        <v>67</v>
      </c>
      <c r="B74" s="416" t="s">
        <v>726</v>
      </c>
      <c r="C74" s="361" t="s">
        <v>727</v>
      </c>
      <c r="D74" s="416" t="s">
        <v>728</v>
      </c>
      <c r="E74" s="416" t="s">
        <v>729</v>
      </c>
      <c r="F74" s="415" t="s">
        <v>331</v>
      </c>
      <c r="G74" s="494">
        <f t="shared" si="3"/>
        <v>283.75</v>
      </c>
      <c r="H74" s="495">
        <v>0</v>
      </c>
      <c r="I74" s="495">
        <f t="shared" si="4"/>
        <v>56.75</v>
      </c>
      <c r="J74" s="373"/>
      <c r="K74" s="419">
        <v>227</v>
      </c>
      <c r="L74" s="373"/>
      <c r="M74" s="363" t="s">
        <v>1263</v>
      </c>
    </row>
    <row r="75" spans="1:13" ht="18" hidden="1">
      <c r="A75" s="413">
        <v>68</v>
      </c>
      <c r="B75" s="416" t="s">
        <v>734</v>
      </c>
      <c r="C75" s="361" t="s">
        <v>791</v>
      </c>
      <c r="D75" s="416" t="s">
        <v>735</v>
      </c>
      <c r="E75" s="416" t="s">
        <v>736</v>
      </c>
      <c r="F75" s="415" t="s">
        <v>331</v>
      </c>
      <c r="G75" s="494">
        <f t="shared" si="3"/>
        <v>366.25</v>
      </c>
      <c r="H75" s="495">
        <v>0</v>
      </c>
      <c r="I75" s="495">
        <f t="shared" si="4"/>
        <v>73.25</v>
      </c>
      <c r="J75" s="373"/>
      <c r="K75" s="419">
        <v>293</v>
      </c>
      <c r="L75" s="373"/>
      <c r="M75" s="363" t="s">
        <v>1263</v>
      </c>
    </row>
    <row r="76" spans="1:13" ht="18" hidden="1">
      <c r="A76" s="413">
        <v>69</v>
      </c>
      <c r="B76" s="416" t="s">
        <v>737</v>
      </c>
      <c r="C76" s="361" t="s">
        <v>738</v>
      </c>
      <c r="D76" s="416" t="s">
        <v>739</v>
      </c>
      <c r="E76" s="416" t="s">
        <v>740</v>
      </c>
      <c r="F76" s="415" t="s">
        <v>331</v>
      </c>
      <c r="G76" s="494">
        <f t="shared" si="3"/>
        <v>106.25</v>
      </c>
      <c r="H76" s="495">
        <v>0</v>
      </c>
      <c r="I76" s="495">
        <f t="shared" si="4"/>
        <v>21.25</v>
      </c>
      <c r="J76" s="373"/>
      <c r="K76" s="419">
        <v>85</v>
      </c>
      <c r="L76" s="373"/>
      <c r="M76" s="363" t="s">
        <v>1263</v>
      </c>
    </row>
    <row r="77" spans="1:13" ht="18" hidden="1">
      <c r="A77" s="413">
        <v>70</v>
      </c>
      <c r="B77" s="416" t="s">
        <v>484</v>
      </c>
      <c r="C77" s="361" t="s">
        <v>742</v>
      </c>
      <c r="D77" s="416">
        <v>39001040068</v>
      </c>
      <c r="E77" s="416" t="s">
        <v>743</v>
      </c>
      <c r="F77" s="415" t="s">
        <v>331</v>
      </c>
      <c r="G77" s="494">
        <v>125</v>
      </c>
      <c r="H77" s="495">
        <v>0</v>
      </c>
      <c r="I77" s="495">
        <v>25</v>
      </c>
      <c r="J77" s="373"/>
      <c r="K77" s="420"/>
      <c r="L77" s="373"/>
      <c r="M77" s="363" t="s">
        <v>1263</v>
      </c>
    </row>
    <row r="78" spans="1:13" ht="18" hidden="1">
      <c r="A78" s="413">
        <v>71</v>
      </c>
      <c r="B78" s="416" t="s">
        <v>744</v>
      </c>
      <c r="C78" s="361" t="s">
        <v>745</v>
      </c>
      <c r="D78" s="421" t="s">
        <v>746</v>
      </c>
      <c r="E78" s="416" t="s">
        <v>743</v>
      </c>
      <c r="F78" s="415" t="s">
        <v>331</v>
      </c>
      <c r="G78" s="494">
        <v>125</v>
      </c>
      <c r="H78" s="495">
        <v>0</v>
      </c>
      <c r="I78" s="495">
        <v>25</v>
      </c>
      <c r="J78" s="373"/>
      <c r="K78" s="420"/>
      <c r="L78" s="373"/>
      <c r="M78" s="363" t="s">
        <v>1263</v>
      </c>
    </row>
    <row r="79" spans="1:13" ht="18" hidden="1">
      <c r="A79" s="413">
        <v>72</v>
      </c>
      <c r="B79" s="416" t="s">
        <v>541</v>
      </c>
      <c r="C79" s="361" t="s">
        <v>747</v>
      </c>
      <c r="D79" s="421" t="s">
        <v>748</v>
      </c>
      <c r="E79" s="416" t="s">
        <v>743</v>
      </c>
      <c r="F79" s="415" t="s">
        <v>331</v>
      </c>
      <c r="G79" s="494">
        <v>125</v>
      </c>
      <c r="H79" s="495">
        <v>0</v>
      </c>
      <c r="I79" s="495">
        <v>25</v>
      </c>
      <c r="J79" s="373"/>
      <c r="K79" s="420"/>
      <c r="L79" s="373"/>
      <c r="M79" s="363" t="s">
        <v>1263</v>
      </c>
    </row>
    <row r="80" spans="1:13" ht="25.9" hidden="1" customHeight="1">
      <c r="A80" s="413">
        <v>73</v>
      </c>
      <c r="B80" s="416" t="s">
        <v>730</v>
      </c>
      <c r="C80" s="361" t="s">
        <v>731</v>
      </c>
      <c r="D80" s="416" t="s">
        <v>732</v>
      </c>
      <c r="E80" s="416" t="s">
        <v>733</v>
      </c>
      <c r="F80" s="415" t="s">
        <v>331</v>
      </c>
      <c r="G80" s="496">
        <f>'[2]ფორმა 5.2'!K142/0.8</f>
        <v>366.25</v>
      </c>
      <c r="H80" s="497">
        <v>0</v>
      </c>
      <c r="I80" s="497">
        <f>G80*20/100</f>
        <v>73.25</v>
      </c>
      <c r="M80" s="477" t="s">
        <v>1263</v>
      </c>
    </row>
    <row r="81" spans="1:14" s="481" customFormat="1" ht="27.6" hidden="1" customHeight="1">
      <c r="A81" s="413">
        <v>74</v>
      </c>
      <c r="B81" s="483" t="s">
        <v>487</v>
      </c>
      <c r="C81" s="482" t="s">
        <v>1287</v>
      </c>
      <c r="D81" s="483" t="s">
        <v>1264</v>
      </c>
      <c r="E81" s="483" t="s">
        <v>1271</v>
      </c>
      <c r="F81" s="417" t="s">
        <v>331</v>
      </c>
      <c r="G81" s="498">
        <f>N81/0.8</f>
        <v>12500</v>
      </c>
      <c r="H81" s="495">
        <v>0</v>
      </c>
      <c r="I81" s="499">
        <f>G81*20/100</f>
        <v>2500</v>
      </c>
      <c r="J81" s="478"/>
      <c r="K81" s="478"/>
      <c r="L81" s="478"/>
      <c r="M81" s="479" t="s">
        <v>1286</v>
      </c>
      <c r="N81" s="480">
        <v>10000</v>
      </c>
    </row>
    <row r="82" spans="1:14" s="481" customFormat="1" ht="27.6" hidden="1" customHeight="1">
      <c r="A82" s="413">
        <v>75</v>
      </c>
      <c r="B82" s="483" t="s">
        <v>497</v>
      </c>
      <c r="C82" s="482" t="s">
        <v>498</v>
      </c>
      <c r="D82" s="483" t="s">
        <v>499</v>
      </c>
      <c r="E82" s="483" t="s">
        <v>500</v>
      </c>
      <c r="F82" s="417" t="s">
        <v>331</v>
      </c>
      <c r="G82" s="498">
        <f t="shared" ref="G82:G85" si="5">N82/0.8</f>
        <v>3750</v>
      </c>
      <c r="H82" s="495">
        <v>0</v>
      </c>
      <c r="I82" s="499">
        <f t="shared" ref="I82:I85" si="6">G82*20/100</f>
        <v>750</v>
      </c>
      <c r="J82" s="478"/>
      <c r="K82" s="478"/>
      <c r="L82" s="478"/>
      <c r="M82" s="479" t="s">
        <v>1286</v>
      </c>
      <c r="N82" s="480">
        <v>3000</v>
      </c>
    </row>
    <row r="83" spans="1:14" s="481" customFormat="1" ht="27.6" hidden="1" customHeight="1">
      <c r="A83" s="413">
        <v>76</v>
      </c>
      <c r="B83" s="483" t="s">
        <v>1288</v>
      </c>
      <c r="C83" s="482" t="s">
        <v>1289</v>
      </c>
      <c r="D83" s="483" t="s">
        <v>1265</v>
      </c>
      <c r="E83" s="483" t="s">
        <v>1272</v>
      </c>
      <c r="F83" s="417" t="s">
        <v>331</v>
      </c>
      <c r="G83" s="498">
        <f t="shared" si="5"/>
        <v>6250</v>
      </c>
      <c r="H83" s="495">
        <v>0</v>
      </c>
      <c r="I83" s="499">
        <f t="shared" si="6"/>
        <v>1250</v>
      </c>
      <c r="J83" s="478"/>
      <c r="K83" s="478"/>
      <c r="L83" s="478"/>
      <c r="M83" s="479" t="s">
        <v>1286</v>
      </c>
      <c r="N83" s="480">
        <v>5000</v>
      </c>
    </row>
    <row r="84" spans="1:14" s="481" customFormat="1" ht="27.6" hidden="1" customHeight="1">
      <c r="A84" s="413">
        <v>77</v>
      </c>
      <c r="B84" s="483" t="s">
        <v>483</v>
      </c>
      <c r="C84" s="482" t="s">
        <v>1290</v>
      </c>
      <c r="D84" s="483" t="s">
        <v>845</v>
      </c>
      <c r="E84" s="483" t="s">
        <v>1273</v>
      </c>
      <c r="F84" s="417" t="s">
        <v>331</v>
      </c>
      <c r="G84" s="498">
        <f t="shared" si="5"/>
        <v>12500</v>
      </c>
      <c r="H84" s="495">
        <v>0</v>
      </c>
      <c r="I84" s="499">
        <f t="shared" si="6"/>
        <v>2500</v>
      </c>
      <c r="J84" s="478"/>
      <c r="K84" s="478"/>
      <c r="L84" s="478"/>
      <c r="M84" s="479" t="s">
        <v>1286</v>
      </c>
      <c r="N84" s="480">
        <v>10000</v>
      </c>
    </row>
    <row r="85" spans="1:14" s="481" customFormat="1" ht="27.6" hidden="1" customHeight="1">
      <c r="A85" s="413">
        <v>78</v>
      </c>
      <c r="B85" s="483" t="s">
        <v>1288</v>
      </c>
      <c r="C85" s="482" t="s">
        <v>1291</v>
      </c>
      <c r="D85" s="483" t="s">
        <v>486</v>
      </c>
      <c r="E85" s="483" t="s">
        <v>1274</v>
      </c>
      <c r="F85" s="417" t="s">
        <v>331</v>
      </c>
      <c r="G85" s="498">
        <f t="shared" si="5"/>
        <v>5000</v>
      </c>
      <c r="H85" s="495">
        <v>0</v>
      </c>
      <c r="I85" s="499">
        <f t="shared" si="6"/>
        <v>1000</v>
      </c>
      <c r="J85" s="478"/>
      <c r="K85" s="478"/>
      <c r="L85" s="478"/>
      <c r="M85" s="479" t="s">
        <v>1286</v>
      </c>
      <c r="N85" s="480">
        <v>4000</v>
      </c>
    </row>
    <row r="86" spans="1:14" s="481" customFormat="1" ht="27.6" hidden="1" customHeight="1">
      <c r="A86" s="413">
        <v>79</v>
      </c>
      <c r="B86" s="483" t="s">
        <v>484</v>
      </c>
      <c r="C86" s="482" t="s">
        <v>1292</v>
      </c>
      <c r="D86" s="483" t="s">
        <v>485</v>
      </c>
      <c r="E86" s="483" t="s">
        <v>1275</v>
      </c>
      <c r="F86" s="417" t="s">
        <v>331</v>
      </c>
      <c r="G86" s="498">
        <v>12500</v>
      </c>
      <c r="H86" s="495">
        <v>2500</v>
      </c>
      <c r="I86" s="499">
        <f t="shared" ref="I86:I98" si="7">G86*20/100</f>
        <v>2500</v>
      </c>
      <c r="J86" s="478"/>
      <c r="K86" s="478"/>
      <c r="L86" s="478"/>
      <c r="M86" s="479" t="s">
        <v>1286</v>
      </c>
      <c r="N86" s="480">
        <v>10000</v>
      </c>
    </row>
    <row r="87" spans="1:14" s="481" customFormat="1" ht="27.6" hidden="1" customHeight="1">
      <c r="A87" s="413">
        <v>80</v>
      </c>
      <c r="B87" s="483" t="s">
        <v>796</v>
      </c>
      <c r="C87" s="482" t="s">
        <v>1293</v>
      </c>
      <c r="D87" s="483" t="s">
        <v>491</v>
      </c>
      <c r="E87" s="483" t="s">
        <v>1276</v>
      </c>
      <c r="F87" s="417" t="s">
        <v>331</v>
      </c>
      <c r="G87" s="498">
        <f>N87/0.8</f>
        <v>2500</v>
      </c>
      <c r="H87" s="495">
        <v>0</v>
      </c>
      <c r="I87" s="499">
        <f t="shared" si="7"/>
        <v>500</v>
      </c>
      <c r="J87" s="478"/>
      <c r="K87" s="478"/>
      <c r="L87" s="478"/>
      <c r="M87" s="479" t="s">
        <v>1286</v>
      </c>
      <c r="N87" s="480">
        <v>2000</v>
      </c>
    </row>
    <row r="88" spans="1:14" s="481" customFormat="1" ht="27.6" hidden="1" customHeight="1">
      <c r="A88" s="413">
        <v>81</v>
      </c>
      <c r="B88" s="483" t="s">
        <v>1190</v>
      </c>
      <c r="C88" s="482" t="s">
        <v>1294</v>
      </c>
      <c r="D88" s="483" t="s">
        <v>488</v>
      </c>
      <c r="E88" s="483" t="s">
        <v>1277</v>
      </c>
      <c r="F88" s="417" t="s">
        <v>331</v>
      </c>
      <c r="G88" s="498">
        <f>N88/0.8</f>
        <v>8750</v>
      </c>
      <c r="H88" s="495">
        <v>0</v>
      </c>
      <c r="I88" s="499">
        <f t="shared" si="7"/>
        <v>1750</v>
      </c>
      <c r="J88" s="478"/>
      <c r="K88" s="478"/>
      <c r="L88" s="478"/>
      <c r="M88" s="479" t="s">
        <v>1286</v>
      </c>
      <c r="N88" s="480">
        <v>7000</v>
      </c>
    </row>
    <row r="89" spans="1:14" s="481" customFormat="1" ht="27.6" hidden="1" customHeight="1">
      <c r="A89" s="413">
        <v>82</v>
      </c>
      <c r="B89" s="483" t="s">
        <v>799</v>
      </c>
      <c r="C89" s="482" t="s">
        <v>1303</v>
      </c>
      <c r="D89" s="483" t="s">
        <v>1270</v>
      </c>
      <c r="E89" s="483" t="s">
        <v>1283</v>
      </c>
      <c r="F89" s="417" t="s">
        <v>331</v>
      </c>
      <c r="G89" s="498">
        <v>5000</v>
      </c>
      <c r="H89" s="495">
        <v>1000</v>
      </c>
      <c r="I89" s="499">
        <f t="shared" si="7"/>
        <v>1000</v>
      </c>
      <c r="J89" s="478"/>
      <c r="K89" s="478"/>
      <c r="L89" s="478"/>
      <c r="M89" s="479" t="s">
        <v>1286</v>
      </c>
      <c r="N89" s="480">
        <v>5000</v>
      </c>
    </row>
    <row r="90" spans="1:14" s="481" customFormat="1" ht="27.6" hidden="1" customHeight="1">
      <c r="A90" s="413">
        <v>83</v>
      </c>
      <c r="B90" s="483" t="s">
        <v>1297</v>
      </c>
      <c r="C90" s="482" t="s">
        <v>1298</v>
      </c>
      <c r="D90" s="483" t="s">
        <v>679</v>
      </c>
      <c r="E90" s="483" t="s">
        <v>1279</v>
      </c>
      <c r="F90" s="417" t="s">
        <v>331</v>
      </c>
      <c r="G90" s="498">
        <f>N90/0.8</f>
        <v>7500</v>
      </c>
      <c r="H90" s="495">
        <v>0</v>
      </c>
      <c r="I90" s="499">
        <f t="shared" si="7"/>
        <v>1500</v>
      </c>
      <c r="J90" s="478"/>
      <c r="K90" s="478"/>
      <c r="L90" s="478"/>
      <c r="M90" s="479" t="s">
        <v>1286</v>
      </c>
      <c r="N90" s="480">
        <v>6000</v>
      </c>
    </row>
    <row r="91" spans="1:14" s="481" customFormat="1" ht="27.6" hidden="1" customHeight="1">
      <c r="A91" s="413">
        <v>84</v>
      </c>
      <c r="B91" s="483" t="s">
        <v>1299</v>
      </c>
      <c r="C91" s="482" t="s">
        <v>1300</v>
      </c>
      <c r="D91" s="483" t="s">
        <v>1267</v>
      </c>
      <c r="E91" s="483" t="s">
        <v>1280</v>
      </c>
      <c r="F91" s="417" t="s">
        <v>331</v>
      </c>
      <c r="G91" s="498">
        <f>N91/0.8</f>
        <v>750</v>
      </c>
      <c r="H91" s="495">
        <v>0</v>
      </c>
      <c r="I91" s="499">
        <f t="shared" si="7"/>
        <v>150</v>
      </c>
      <c r="J91" s="478"/>
      <c r="K91" s="478"/>
      <c r="L91" s="478"/>
      <c r="M91" s="479" t="s">
        <v>1286</v>
      </c>
      <c r="N91" s="480">
        <v>600</v>
      </c>
    </row>
    <row r="92" spans="1:14" s="481" customFormat="1" ht="27.6" hidden="1" customHeight="1">
      <c r="A92" s="413">
        <v>85</v>
      </c>
      <c r="B92" s="483" t="s">
        <v>796</v>
      </c>
      <c r="C92" s="482" t="s">
        <v>1301</v>
      </c>
      <c r="D92" s="483" t="s">
        <v>1268</v>
      </c>
      <c r="E92" s="483" t="s">
        <v>1280</v>
      </c>
      <c r="F92" s="417" t="s">
        <v>331</v>
      </c>
      <c r="G92" s="498">
        <f>N92/0.8</f>
        <v>750</v>
      </c>
      <c r="H92" s="495">
        <v>0</v>
      </c>
      <c r="I92" s="499">
        <f t="shared" si="7"/>
        <v>150</v>
      </c>
      <c r="J92" s="478"/>
      <c r="K92" s="478"/>
      <c r="L92" s="478"/>
      <c r="M92" s="479" t="s">
        <v>1286</v>
      </c>
      <c r="N92" s="480">
        <v>600</v>
      </c>
    </row>
    <row r="93" spans="1:14" s="481" customFormat="1" ht="27.6" hidden="1" customHeight="1">
      <c r="A93" s="413">
        <v>86</v>
      </c>
      <c r="B93" s="483" t="s">
        <v>483</v>
      </c>
      <c r="C93" s="482" t="s">
        <v>1289</v>
      </c>
      <c r="D93" s="483" t="s">
        <v>846</v>
      </c>
      <c r="E93" s="483" t="s">
        <v>1281</v>
      </c>
      <c r="F93" s="417" t="s">
        <v>331</v>
      </c>
      <c r="G93" s="498">
        <f>N93/0.8</f>
        <v>3750</v>
      </c>
      <c r="H93" s="495">
        <v>0</v>
      </c>
      <c r="I93" s="499">
        <f t="shared" si="7"/>
        <v>750</v>
      </c>
      <c r="J93" s="478"/>
      <c r="K93" s="478"/>
      <c r="L93" s="478"/>
      <c r="M93" s="479" t="s">
        <v>1286</v>
      </c>
      <c r="N93" s="480">
        <v>3000</v>
      </c>
    </row>
    <row r="94" spans="1:14" s="481" customFormat="1" ht="27.6" hidden="1" customHeight="1">
      <c r="A94" s="413">
        <v>87</v>
      </c>
      <c r="B94" s="483" t="s">
        <v>596</v>
      </c>
      <c r="C94" s="482" t="s">
        <v>1295</v>
      </c>
      <c r="D94" s="483" t="s">
        <v>1266</v>
      </c>
      <c r="E94" s="483" t="s">
        <v>1278</v>
      </c>
      <c r="F94" s="417" t="s">
        <v>331</v>
      </c>
      <c r="G94" s="498">
        <v>6250</v>
      </c>
      <c r="H94" s="495">
        <v>2500</v>
      </c>
      <c r="I94" s="499">
        <f t="shared" si="7"/>
        <v>1250</v>
      </c>
      <c r="J94" s="478"/>
      <c r="K94" s="478"/>
      <c r="L94" s="478"/>
      <c r="M94" s="479" t="s">
        <v>1286</v>
      </c>
      <c r="N94" s="480">
        <v>4000</v>
      </c>
    </row>
    <row r="95" spans="1:14" s="481" customFormat="1" ht="27.6" hidden="1" customHeight="1">
      <c r="A95" s="413">
        <v>88</v>
      </c>
      <c r="B95" s="483" t="s">
        <v>777</v>
      </c>
      <c r="C95" s="482" t="s">
        <v>1305</v>
      </c>
      <c r="D95" s="483" t="s">
        <v>513</v>
      </c>
      <c r="E95" s="483" t="s">
        <v>1285</v>
      </c>
      <c r="F95" s="417" t="s">
        <v>331</v>
      </c>
      <c r="G95" s="498">
        <f>N95/0.8</f>
        <v>6250</v>
      </c>
      <c r="H95" s="495">
        <v>0</v>
      </c>
      <c r="I95" s="499">
        <f t="shared" si="7"/>
        <v>1250</v>
      </c>
      <c r="J95" s="478"/>
      <c r="K95" s="478"/>
      <c r="L95" s="478"/>
      <c r="M95" s="479" t="s">
        <v>1286</v>
      </c>
      <c r="N95" s="480">
        <v>5000</v>
      </c>
    </row>
    <row r="96" spans="1:14" ht="18" hidden="1">
      <c r="A96" s="413">
        <v>89</v>
      </c>
      <c r="B96" s="483" t="s">
        <v>483</v>
      </c>
      <c r="C96" s="482" t="s">
        <v>1296</v>
      </c>
      <c r="D96" s="483" t="s">
        <v>542</v>
      </c>
      <c r="E96" s="483" t="s">
        <v>1279</v>
      </c>
      <c r="F96" s="417" t="s">
        <v>331</v>
      </c>
      <c r="G96" s="498">
        <v>6250</v>
      </c>
      <c r="H96" s="495">
        <v>2500</v>
      </c>
      <c r="I96" s="499">
        <f t="shared" si="7"/>
        <v>1250</v>
      </c>
      <c r="J96" s="380"/>
      <c r="K96" s="380"/>
      <c r="L96" s="380"/>
      <c r="M96" s="479" t="s">
        <v>1286</v>
      </c>
    </row>
    <row r="97" spans="1:14" s="518" customFormat="1" ht="18" hidden="1">
      <c r="A97" s="413">
        <v>90</v>
      </c>
      <c r="B97" s="512" t="s">
        <v>1138</v>
      </c>
      <c r="C97" s="511" t="s">
        <v>1304</v>
      </c>
      <c r="D97" s="512" t="s">
        <v>1259</v>
      </c>
      <c r="E97" s="512" t="s">
        <v>1284</v>
      </c>
      <c r="F97" s="513" t="s">
        <v>331</v>
      </c>
      <c r="G97" s="514">
        <v>5000</v>
      </c>
      <c r="H97" s="515">
        <v>1000</v>
      </c>
      <c r="I97" s="516">
        <f t="shared" si="7"/>
        <v>1000</v>
      </c>
      <c r="J97" s="517"/>
      <c r="K97" s="517"/>
      <c r="L97" s="517"/>
      <c r="M97" s="517" t="s">
        <v>1286</v>
      </c>
    </row>
    <row r="98" spans="1:14" ht="18">
      <c r="A98" s="413">
        <v>91</v>
      </c>
      <c r="B98" s="483" t="s">
        <v>794</v>
      </c>
      <c r="C98" s="482" t="s">
        <v>1302</v>
      </c>
      <c r="D98" s="483" t="s">
        <v>1269</v>
      </c>
      <c r="E98" s="483" t="s">
        <v>1282</v>
      </c>
      <c r="F98" s="417" t="s">
        <v>331</v>
      </c>
      <c r="G98" s="498">
        <v>1875</v>
      </c>
      <c r="H98" s="495">
        <v>500</v>
      </c>
      <c r="I98" s="499">
        <f t="shared" si="7"/>
        <v>375</v>
      </c>
      <c r="J98" s="380"/>
      <c r="K98" s="380"/>
      <c r="L98" s="380"/>
      <c r="M98" s="465" t="s">
        <v>1533</v>
      </c>
      <c r="N98" s="407"/>
    </row>
    <row r="99" spans="1:14" ht="18">
      <c r="A99" s="413">
        <v>92</v>
      </c>
      <c r="B99" s="484" t="s">
        <v>1306</v>
      </c>
      <c r="C99" s="485"/>
      <c r="D99" s="486" t="s">
        <v>1430</v>
      </c>
      <c r="E99" s="484" t="s">
        <v>1528</v>
      </c>
      <c r="F99" s="417" t="s">
        <v>331</v>
      </c>
      <c r="G99" s="500">
        <v>312.5</v>
      </c>
      <c r="H99" s="500">
        <v>250</v>
      </c>
      <c r="I99" s="500">
        <v>62.5</v>
      </c>
      <c r="J99" s="380"/>
      <c r="K99" s="380"/>
      <c r="L99" s="380"/>
      <c r="M99" s="465" t="s">
        <v>1533</v>
      </c>
      <c r="N99" s="407"/>
    </row>
    <row r="100" spans="1:14" ht="18">
      <c r="A100" s="413">
        <v>93</v>
      </c>
      <c r="B100" s="484" t="s">
        <v>1307</v>
      </c>
      <c r="C100" s="485"/>
      <c r="D100" s="486" t="s">
        <v>1431</v>
      </c>
      <c r="E100" s="484" t="s">
        <v>1529</v>
      </c>
      <c r="F100" s="417" t="s">
        <v>331</v>
      </c>
      <c r="G100" s="500">
        <v>1875</v>
      </c>
      <c r="H100" s="500">
        <v>1500</v>
      </c>
      <c r="I100" s="500">
        <v>375</v>
      </c>
      <c r="J100" s="380"/>
      <c r="K100" s="380"/>
      <c r="L100" s="380"/>
      <c r="M100" s="465" t="s">
        <v>1533</v>
      </c>
      <c r="N100" s="407"/>
    </row>
    <row r="101" spans="1:14" ht="18">
      <c r="A101" s="413">
        <v>94</v>
      </c>
      <c r="B101" s="484" t="s">
        <v>1308</v>
      </c>
      <c r="C101" s="485"/>
      <c r="D101" s="486" t="s">
        <v>1432</v>
      </c>
      <c r="E101" s="484" t="s">
        <v>1528</v>
      </c>
      <c r="F101" s="417" t="s">
        <v>331</v>
      </c>
      <c r="G101" s="500">
        <v>437.5</v>
      </c>
      <c r="H101" s="500">
        <v>350</v>
      </c>
      <c r="I101" s="500">
        <v>87.5</v>
      </c>
      <c r="J101" s="380"/>
      <c r="K101" s="380"/>
      <c r="L101" s="380"/>
      <c r="M101" s="465" t="s">
        <v>1533</v>
      </c>
      <c r="N101" s="407"/>
    </row>
    <row r="102" spans="1:14" ht="18">
      <c r="A102" s="413">
        <v>95</v>
      </c>
      <c r="B102" s="484" t="s">
        <v>1309</v>
      </c>
      <c r="C102" s="485"/>
      <c r="D102" s="486" t="s">
        <v>1433</v>
      </c>
      <c r="E102" s="484" t="s">
        <v>1528</v>
      </c>
      <c r="F102" s="417" t="s">
        <v>331</v>
      </c>
      <c r="G102" s="500">
        <v>218.75</v>
      </c>
      <c r="H102" s="500">
        <v>175</v>
      </c>
      <c r="I102" s="500">
        <v>43.75</v>
      </c>
      <c r="J102" s="380"/>
      <c r="K102" s="380"/>
      <c r="L102" s="380"/>
      <c r="M102" s="465" t="s">
        <v>1533</v>
      </c>
      <c r="N102" s="407"/>
    </row>
    <row r="103" spans="1:14" ht="18">
      <c r="A103" s="413">
        <v>96</v>
      </c>
      <c r="B103" s="484" t="s">
        <v>1310</v>
      </c>
      <c r="C103" s="485"/>
      <c r="D103" s="486" t="s">
        <v>1434</v>
      </c>
      <c r="E103" s="484" t="s">
        <v>1528</v>
      </c>
      <c r="F103" s="417" t="s">
        <v>331</v>
      </c>
      <c r="G103" s="500">
        <v>312.5</v>
      </c>
      <c r="H103" s="500">
        <v>250</v>
      </c>
      <c r="I103" s="500">
        <v>62.5</v>
      </c>
      <c r="J103" s="380"/>
      <c r="K103" s="380"/>
      <c r="L103" s="380"/>
      <c r="M103" s="465" t="s">
        <v>1533</v>
      </c>
      <c r="N103" s="407"/>
    </row>
    <row r="104" spans="1:14" ht="18">
      <c r="A104" s="413">
        <v>97</v>
      </c>
      <c r="B104" s="484" t="s">
        <v>1311</v>
      </c>
      <c r="C104" s="485"/>
      <c r="D104" s="486" t="s">
        <v>1435</v>
      </c>
      <c r="E104" s="484" t="s">
        <v>1528</v>
      </c>
      <c r="F104" s="417" t="s">
        <v>331</v>
      </c>
      <c r="G104" s="500">
        <v>312.5</v>
      </c>
      <c r="H104" s="500">
        <v>250</v>
      </c>
      <c r="I104" s="500">
        <v>62.5</v>
      </c>
      <c r="J104" s="380"/>
      <c r="K104" s="380"/>
      <c r="L104" s="380"/>
      <c r="M104" s="465" t="s">
        <v>1533</v>
      </c>
      <c r="N104" s="407"/>
    </row>
    <row r="105" spans="1:14" ht="18">
      <c r="A105" s="413">
        <v>98</v>
      </c>
      <c r="B105" s="484" t="s">
        <v>1312</v>
      </c>
      <c r="C105" s="485"/>
      <c r="D105" s="486" t="s">
        <v>1436</v>
      </c>
      <c r="E105" s="484" t="s">
        <v>1528</v>
      </c>
      <c r="F105" s="417" t="s">
        <v>331</v>
      </c>
      <c r="G105" s="500">
        <v>312.5</v>
      </c>
      <c r="H105" s="500">
        <v>250</v>
      </c>
      <c r="I105" s="500">
        <v>62.5</v>
      </c>
      <c r="J105" s="380"/>
      <c r="K105" s="380"/>
      <c r="L105" s="380"/>
      <c r="M105" s="465" t="s">
        <v>1533</v>
      </c>
      <c r="N105" s="407"/>
    </row>
    <row r="106" spans="1:14" ht="18">
      <c r="A106" s="413">
        <v>99</v>
      </c>
      <c r="B106" s="484" t="s">
        <v>1313</v>
      </c>
      <c r="C106" s="485"/>
      <c r="D106" s="486" t="s">
        <v>1437</v>
      </c>
      <c r="E106" s="484" t="s">
        <v>1528</v>
      </c>
      <c r="F106" s="417" t="s">
        <v>331</v>
      </c>
      <c r="G106" s="500">
        <v>625</v>
      </c>
      <c r="H106" s="500">
        <v>500</v>
      </c>
      <c r="I106" s="500">
        <v>125</v>
      </c>
      <c r="J106" s="380"/>
      <c r="K106" s="380"/>
      <c r="L106" s="380"/>
      <c r="M106" s="465" t="s">
        <v>1533</v>
      </c>
      <c r="N106" s="407"/>
    </row>
    <row r="107" spans="1:14" ht="18">
      <c r="A107" s="413">
        <v>100</v>
      </c>
      <c r="B107" s="484" t="s">
        <v>1314</v>
      </c>
      <c r="C107" s="485"/>
      <c r="D107" s="486" t="s">
        <v>1438</v>
      </c>
      <c r="E107" s="484" t="s">
        <v>1528</v>
      </c>
      <c r="F107" s="417" t="s">
        <v>331</v>
      </c>
      <c r="G107" s="500">
        <v>375</v>
      </c>
      <c r="H107" s="500">
        <v>300</v>
      </c>
      <c r="I107" s="500">
        <v>75</v>
      </c>
      <c r="J107" s="380"/>
      <c r="K107" s="380"/>
      <c r="L107" s="380"/>
      <c r="M107" s="465" t="s">
        <v>1533</v>
      </c>
      <c r="N107" s="407"/>
    </row>
    <row r="108" spans="1:14" ht="18">
      <c r="A108" s="413">
        <v>101</v>
      </c>
      <c r="B108" s="484" t="s">
        <v>1315</v>
      </c>
      <c r="C108" s="485"/>
      <c r="D108" s="486" t="s">
        <v>808</v>
      </c>
      <c r="E108" s="484" t="s">
        <v>1528</v>
      </c>
      <c r="F108" s="417" t="s">
        <v>331</v>
      </c>
      <c r="G108" s="500">
        <v>125</v>
      </c>
      <c r="H108" s="500">
        <v>100</v>
      </c>
      <c r="I108" s="500">
        <v>25</v>
      </c>
      <c r="J108" s="380"/>
      <c r="K108" s="380"/>
      <c r="L108" s="380"/>
      <c r="M108" s="465" t="s">
        <v>1533</v>
      </c>
      <c r="N108" s="407"/>
    </row>
    <row r="109" spans="1:14" ht="18">
      <c r="A109" s="413">
        <v>102</v>
      </c>
      <c r="B109" s="484" t="s">
        <v>1316</v>
      </c>
      <c r="C109" s="485"/>
      <c r="D109" s="486" t="s">
        <v>807</v>
      </c>
      <c r="E109" s="484" t="s">
        <v>1528</v>
      </c>
      <c r="F109" s="417" t="s">
        <v>331</v>
      </c>
      <c r="G109" s="500">
        <v>125</v>
      </c>
      <c r="H109" s="500">
        <v>100</v>
      </c>
      <c r="I109" s="500">
        <v>25</v>
      </c>
      <c r="J109" s="380"/>
      <c r="K109" s="380"/>
      <c r="L109" s="380"/>
      <c r="M109" s="465" t="s">
        <v>1533</v>
      </c>
      <c r="N109" s="407"/>
    </row>
    <row r="110" spans="1:14" ht="18">
      <c r="A110" s="413">
        <v>103</v>
      </c>
      <c r="B110" s="484" t="s">
        <v>1317</v>
      </c>
      <c r="C110" s="485"/>
      <c r="D110" s="486" t="s">
        <v>1439</v>
      </c>
      <c r="E110" s="484" t="s">
        <v>1528</v>
      </c>
      <c r="F110" s="417" t="s">
        <v>331</v>
      </c>
      <c r="G110" s="500">
        <v>375</v>
      </c>
      <c r="H110" s="500">
        <v>300</v>
      </c>
      <c r="I110" s="500">
        <v>75</v>
      </c>
      <c r="J110" s="380"/>
      <c r="K110" s="380"/>
      <c r="L110" s="380"/>
      <c r="M110" s="465" t="s">
        <v>1533</v>
      </c>
      <c r="N110" s="407"/>
    </row>
    <row r="111" spans="1:14" ht="18">
      <c r="A111" s="413">
        <v>104</v>
      </c>
      <c r="B111" s="484" t="s">
        <v>1318</v>
      </c>
      <c r="C111" s="485"/>
      <c r="D111" s="486" t="s">
        <v>1440</v>
      </c>
      <c r="E111" s="484" t="s">
        <v>1528</v>
      </c>
      <c r="F111" s="417" t="s">
        <v>331</v>
      </c>
      <c r="G111" s="500">
        <v>125</v>
      </c>
      <c r="H111" s="500">
        <v>100</v>
      </c>
      <c r="I111" s="500">
        <v>25</v>
      </c>
      <c r="J111" s="380"/>
      <c r="K111" s="380"/>
      <c r="L111" s="380"/>
      <c r="M111" s="465" t="s">
        <v>1533</v>
      </c>
      <c r="N111" s="407"/>
    </row>
    <row r="112" spans="1:14" ht="18">
      <c r="A112" s="413">
        <v>105</v>
      </c>
      <c r="B112" s="484" t="s">
        <v>1319</v>
      </c>
      <c r="C112" s="485"/>
      <c r="D112" s="486" t="s">
        <v>806</v>
      </c>
      <c r="E112" s="484" t="s">
        <v>1528</v>
      </c>
      <c r="F112" s="417" t="s">
        <v>331</v>
      </c>
      <c r="G112" s="500">
        <v>125</v>
      </c>
      <c r="H112" s="500">
        <v>100</v>
      </c>
      <c r="I112" s="500">
        <v>25</v>
      </c>
      <c r="J112" s="380"/>
      <c r="K112" s="380"/>
      <c r="L112" s="380"/>
      <c r="M112" s="465" t="s">
        <v>1533</v>
      </c>
      <c r="N112" s="407"/>
    </row>
    <row r="113" spans="1:14" ht="18">
      <c r="A113" s="413">
        <v>106</v>
      </c>
      <c r="B113" s="484" t="s">
        <v>1320</v>
      </c>
      <c r="C113" s="485"/>
      <c r="D113" s="486" t="s">
        <v>1441</v>
      </c>
      <c r="E113" s="484" t="s">
        <v>1528</v>
      </c>
      <c r="F113" s="417" t="s">
        <v>331</v>
      </c>
      <c r="G113" s="500">
        <v>437.5</v>
      </c>
      <c r="H113" s="500">
        <v>350</v>
      </c>
      <c r="I113" s="500">
        <v>87.5</v>
      </c>
      <c r="J113" s="380"/>
      <c r="K113" s="380"/>
      <c r="L113" s="380"/>
      <c r="M113" s="465" t="s">
        <v>1533</v>
      </c>
      <c r="N113" s="407"/>
    </row>
    <row r="114" spans="1:14" ht="18">
      <c r="A114" s="413">
        <v>107</v>
      </c>
      <c r="B114" s="484" t="s">
        <v>1321</v>
      </c>
      <c r="C114" s="485"/>
      <c r="D114" s="486" t="s">
        <v>1442</v>
      </c>
      <c r="E114" s="484" t="s">
        <v>1528</v>
      </c>
      <c r="F114" s="417" t="s">
        <v>331</v>
      </c>
      <c r="G114" s="500">
        <v>375</v>
      </c>
      <c r="H114" s="500">
        <v>300</v>
      </c>
      <c r="I114" s="500">
        <v>75</v>
      </c>
      <c r="J114" s="380"/>
      <c r="K114" s="380"/>
      <c r="L114" s="380"/>
      <c r="M114" s="465" t="s">
        <v>1533</v>
      </c>
      <c r="N114" s="407"/>
    </row>
    <row r="115" spans="1:14" ht="18">
      <c r="A115" s="413">
        <v>108</v>
      </c>
      <c r="B115" s="484" t="s">
        <v>1322</v>
      </c>
      <c r="C115" s="485"/>
      <c r="D115" s="486" t="s">
        <v>1443</v>
      </c>
      <c r="E115" s="484" t="s">
        <v>1528</v>
      </c>
      <c r="F115" s="417" t="s">
        <v>331</v>
      </c>
      <c r="G115" s="500">
        <v>375</v>
      </c>
      <c r="H115" s="500">
        <v>300</v>
      </c>
      <c r="I115" s="500">
        <v>75</v>
      </c>
      <c r="J115" s="380"/>
      <c r="K115" s="380"/>
      <c r="L115" s="380"/>
      <c r="M115" s="465" t="s">
        <v>1533</v>
      </c>
      <c r="N115" s="407"/>
    </row>
    <row r="116" spans="1:14" ht="18">
      <c r="A116" s="413">
        <v>109</v>
      </c>
      <c r="B116" s="484" t="s">
        <v>1323</v>
      </c>
      <c r="C116" s="485"/>
      <c r="D116" s="486" t="s">
        <v>1444</v>
      </c>
      <c r="E116" s="484" t="s">
        <v>1528</v>
      </c>
      <c r="F116" s="417" t="s">
        <v>331</v>
      </c>
      <c r="G116" s="500">
        <v>437.5</v>
      </c>
      <c r="H116" s="500">
        <v>350</v>
      </c>
      <c r="I116" s="500">
        <v>87.5</v>
      </c>
      <c r="J116" s="380"/>
      <c r="K116" s="380"/>
      <c r="L116" s="380"/>
      <c r="M116" s="465" t="s">
        <v>1533</v>
      </c>
      <c r="N116" s="407"/>
    </row>
    <row r="117" spans="1:14" ht="18">
      <c r="A117" s="413">
        <v>110</v>
      </c>
      <c r="B117" s="484" t="s">
        <v>1324</v>
      </c>
      <c r="C117" s="485"/>
      <c r="D117" s="486" t="s">
        <v>1445</v>
      </c>
      <c r="E117" s="484" t="s">
        <v>1528</v>
      </c>
      <c r="F117" s="417" t="s">
        <v>331</v>
      </c>
      <c r="G117" s="500">
        <v>375</v>
      </c>
      <c r="H117" s="500">
        <v>300</v>
      </c>
      <c r="I117" s="500">
        <v>75</v>
      </c>
      <c r="J117" s="380"/>
      <c r="K117" s="380"/>
      <c r="L117" s="380"/>
      <c r="M117" s="465" t="s">
        <v>1533</v>
      </c>
      <c r="N117" s="407"/>
    </row>
    <row r="118" spans="1:14" ht="18">
      <c r="A118" s="413">
        <v>111</v>
      </c>
      <c r="B118" s="484" t="s">
        <v>1325</v>
      </c>
      <c r="C118" s="485"/>
      <c r="D118" s="486" t="s">
        <v>1446</v>
      </c>
      <c r="E118" s="484" t="s">
        <v>1528</v>
      </c>
      <c r="F118" s="417" t="s">
        <v>331</v>
      </c>
      <c r="G118" s="500">
        <v>375</v>
      </c>
      <c r="H118" s="500">
        <v>300</v>
      </c>
      <c r="I118" s="500">
        <v>75</v>
      </c>
      <c r="J118" s="380"/>
      <c r="K118" s="380"/>
      <c r="L118" s="380"/>
      <c r="M118" s="465" t="s">
        <v>1533</v>
      </c>
      <c r="N118" s="407"/>
    </row>
    <row r="119" spans="1:14" ht="18">
      <c r="A119" s="413">
        <v>112</v>
      </c>
      <c r="B119" s="484" t="s">
        <v>1326</v>
      </c>
      <c r="C119" s="485"/>
      <c r="D119" s="486" t="s">
        <v>1447</v>
      </c>
      <c r="E119" s="484" t="s">
        <v>1528</v>
      </c>
      <c r="F119" s="417" t="s">
        <v>331</v>
      </c>
      <c r="G119" s="500">
        <v>375</v>
      </c>
      <c r="H119" s="500">
        <v>300</v>
      </c>
      <c r="I119" s="500">
        <v>75</v>
      </c>
      <c r="J119" s="380"/>
      <c r="K119" s="380"/>
      <c r="L119" s="380"/>
      <c r="M119" s="465" t="s">
        <v>1533</v>
      </c>
      <c r="N119" s="407"/>
    </row>
    <row r="120" spans="1:14" ht="18">
      <c r="A120" s="413">
        <v>113</v>
      </c>
      <c r="B120" s="484" t="s">
        <v>1327</v>
      </c>
      <c r="C120" s="485"/>
      <c r="D120" s="486" t="s">
        <v>1448</v>
      </c>
      <c r="E120" s="484" t="s">
        <v>1528</v>
      </c>
      <c r="F120" s="417" t="s">
        <v>331</v>
      </c>
      <c r="G120" s="500">
        <v>375</v>
      </c>
      <c r="H120" s="500">
        <v>300</v>
      </c>
      <c r="I120" s="500">
        <v>75</v>
      </c>
      <c r="J120" s="380"/>
      <c r="K120" s="380"/>
      <c r="L120" s="380"/>
      <c r="M120" s="465" t="s">
        <v>1533</v>
      </c>
      <c r="N120" s="407"/>
    </row>
    <row r="121" spans="1:14" ht="18">
      <c r="A121" s="413">
        <v>114</v>
      </c>
      <c r="B121" s="484" t="s">
        <v>1328</v>
      </c>
      <c r="C121" s="485"/>
      <c r="D121" s="486" t="s">
        <v>1449</v>
      </c>
      <c r="E121" s="484" t="s">
        <v>1528</v>
      </c>
      <c r="F121" s="417" t="s">
        <v>331</v>
      </c>
      <c r="G121" s="500">
        <v>375</v>
      </c>
      <c r="H121" s="500">
        <v>300</v>
      </c>
      <c r="I121" s="500">
        <v>75</v>
      </c>
      <c r="J121" s="380"/>
      <c r="K121" s="380"/>
      <c r="L121" s="380"/>
      <c r="M121" s="465" t="s">
        <v>1533</v>
      </c>
      <c r="N121" s="407"/>
    </row>
    <row r="122" spans="1:14" ht="18">
      <c r="A122" s="413">
        <v>115</v>
      </c>
      <c r="B122" s="484" t="s">
        <v>1329</v>
      </c>
      <c r="C122" s="485"/>
      <c r="D122" s="486" t="s">
        <v>1450</v>
      </c>
      <c r="E122" s="484" t="s">
        <v>1528</v>
      </c>
      <c r="F122" s="417" t="s">
        <v>331</v>
      </c>
      <c r="G122" s="500">
        <v>125</v>
      </c>
      <c r="H122" s="500">
        <v>100</v>
      </c>
      <c r="I122" s="500">
        <v>25</v>
      </c>
      <c r="J122" s="380"/>
      <c r="K122" s="380"/>
      <c r="L122" s="380"/>
      <c r="M122" s="465" t="s">
        <v>1533</v>
      </c>
      <c r="N122" s="407"/>
    </row>
    <row r="123" spans="1:14" ht="18">
      <c r="A123" s="413">
        <v>116</v>
      </c>
      <c r="B123" s="484" t="s">
        <v>1330</v>
      </c>
      <c r="C123" s="485"/>
      <c r="D123" s="486" t="s">
        <v>1451</v>
      </c>
      <c r="E123" s="484" t="s">
        <v>1528</v>
      </c>
      <c r="F123" s="417" t="s">
        <v>331</v>
      </c>
      <c r="G123" s="500">
        <v>375</v>
      </c>
      <c r="H123" s="500">
        <v>300</v>
      </c>
      <c r="I123" s="500">
        <v>75</v>
      </c>
      <c r="J123" s="380"/>
      <c r="K123" s="380"/>
      <c r="L123" s="380"/>
      <c r="M123" s="465" t="s">
        <v>1533</v>
      </c>
      <c r="N123" s="407"/>
    </row>
    <row r="124" spans="1:14" ht="18">
      <c r="A124" s="413">
        <v>117</v>
      </c>
      <c r="B124" s="484" t="s">
        <v>1331</v>
      </c>
      <c r="C124" s="485"/>
      <c r="D124" s="486" t="s">
        <v>1452</v>
      </c>
      <c r="E124" s="484" t="s">
        <v>1528</v>
      </c>
      <c r="F124" s="417" t="s">
        <v>331</v>
      </c>
      <c r="G124" s="500">
        <v>375</v>
      </c>
      <c r="H124" s="500">
        <v>300</v>
      </c>
      <c r="I124" s="500">
        <v>75</v>
      </c>
      <c r="J124" s="380"/>
      <c r="K124" s="380"/>
      <c r="L124" s="380"/>
      <c r="M124" s="465" t="s">
        <v>1533</v>
      </c>
      <c r="N124" s="407"/>
    </row>
    <row r="125" spans="1:14" ht="18">
      <c r="A125" s="413">
        <v>118</v>
      </c>
      <c r="B125" s="484" t="s">
        <v>1332</v>
      </c>
      <c r="C125" s="485"/>
      <c r="D125" s="486" t="s">
        <v>1453</v>
      </c>
      <c r="E125" s="484" t="s">
        <v>1528</v>
      </c>
      <c r="F125" s="417" t="s">
        <v>331</v>
      </c>
      <c r="G125" s="500">
        <v>375</v>
      </c>
      <c r="H125" s="500">
        <v>300</v>
      </c>
      <c r="I125" s="500">
        <v>75</v>
      </c>
      <c r="J125" s="380"/>
      <c r="K125" s="380"/>
      <c r="L125" s="380"/>
      <c r="M125" s="465" t="s">
        <v>1533</v>
      </c>
      <c r="N125" s="407"/>
    </row>
    <row r="126" spans="1:14" ht="18">
      <c r="A126" s="413">
        <v>119</v>
      </c>
      <c r="B126" s="484" t="s">
        <v>1333</v>
      </c>
      <c r="C126" s="485"/>
      <c r="D126" s="486" t="s">
        <v>1454</v>
      </c>
      <c r="E126" s="484" t="s">
        <v>1528</v>
      </c>
      <c r="F126" s="417" t="s">
        <v>331</v>
      </c>
      <c r="G126" s="500">
        <v>375</v>
      </c>
      <c r="H126" s="500">
        <v>300</v>
      </c>
      <c r="I126" s="500">
        <v>75</v>
      </c>
      <c r="J126" s="380"/>
      <c r="K126" s="380"/>
      <c r="L126" s="380"/>
      <c r="M126" s="465" t="s">
        <v>1533</v>
      </c>
      <c r="N126" s="407"/>
    </row>
    <row r="127" spans="1:14" ht="18">
      <c r="A127" s="413">
        <v>120</v>
      </c>
      <c r="B127" s="484" t="s">
        <v>1334</v>
      </c>
      <c r="C127" s="485"/>
      <c r="D127" s="486" t="s">
        <v>1455</v>
      </c>
      <c r="E127" s="484" t="s">
        <v>1528</v>
      </c>
      <c r="F127" s="417" t="s">
        <v>331</v>
      </c>
      <c r="G127" s="500">
        <v>312.5</v>
      </c>
      <c r="H127" s="500">
        <v>250</v>
      </c>
      <c r="I127" s="500">
        <v>62.5</v>
      </c>
      <c r="J127" s="380"/>
      <c r="K127" s="380"/>
      <c r="L127" s="380"/>
      <c r="M127" s="465" t="s">
        <v>1533</v>
      </c>
      <c r="N127" s="407"/>
    </row>
    <row r="128" spans="1:14" ht="18">
      <c r="A128" s="413">
        <v>121</v>
      </c>
      <c r="B128" s="484" t="s">
        <v>1335</v>
      </c>
      <c r="C128" s="485"/>
      <c r="D128" s="486" t="s">
        <v>1456</v>
      </c>
      <c r="E128" s="484" t="s">
        <v>1528</v>
      </c>
      <c r="F128" s="417" t="s">
        <v>331</v>
      </c>
      <c r="G128" s="500">
        <v>312.5</v>
      </c>
      <c r="H128" s="500">
        <v>250</v>
      </c>
      <c r="I128" s="500">
        <v>62.5</v>
      </c>
      <c r="J128" s="380"/>
      <c r="K128" s="380"/>
      <c r="L128" s="380"/>
      <c r="M128" s="465" t="s">
        <v>1533</v>
      </c>
      <c r="N128" s="407"/>
    </row>
    <row r="129" spans="1:14" ht="18">
      <c r="A129" s="413">
        <v>122</v>
      </c>
      <c r="B129" s="484" t="s">
        <v>1336</v>
      </c>
      <c r="C129" s="485"/>
      <c r="D129" s="486" t="s">
        <v>1457</v>
      </c>
      <c r="E129" s="484" t="s">
        <v>1528</v>
      </c>
      <c r="F129" s="417" t="s">
        <v>331</v>
      </c>
      <c r="G129" s="500">
        <v>437.5</v>
      </c>
      <c r="H129" s="500">
        <v>350</v>
      </c>
      <c r="I129" s="500">
        <v>87.5</v>
      </c>
      <c r="J129" s="380"/>
      <c r="K129" s="380"/>
      <c r="L129" s="380"/>
      <c r="M129" s="465" t="s">
        <v>1533</v>
      </c>
      <c r="N129" s="407"/>
    </row>
    <row r="130" spans="1:14" ht="18">
      <c r="A130" s="413">
        <v>123</v>
      </c>
      <c r="B130" s="484" t="s">
        <v>1337</v>
      </c>
      <c r="C130" s="485"/>
      <c r="D130" s="486" t="s">
        <v>1458</v>
      </c>
      <c r="E130" s="484" t="s">
        <v>1528</v>
      </c>
      <c r="F130" s="417" t="s">
        <v>331</v>
      </c>
      <c r="G130" s="500">
        <v>312.5</v>
      </c>
      <c r="H130" s="500">
        <v>250</v>
      </c>
      <c r="I130" s="500">
        <v>62.5</v>
      </c>
      <c r="J130" s="380"/>
      <c r="K130" s="380"/>
      <c r="L130" s="380"/>
      <c r="M130" s="465" t="s">
        <v>1533</v>
      </c>
      <c r="N130" s="407"/>
    </row>
    <row r="131" spans="1:14" ht="18">
      <c r="A131" s="413">
        <v>124</v>
      </c>
      <c r="B131" s="484" t="s">
        <v>1338</v>
      </c>
      <c r="C131" s="485"/>
      <c r="D131" s="486" t="s">
        <v>1459</v>
      </c>
      <c r="E131" s="484" t="s">
        <v>1528</v>
      </c>
      <c r="F131" s="417" t="s">
        <v>331</v>
      </c>
      <c r="G131" s="500">
        <v>312.5</v>
      </c>
      <c r="H131" s="500">
        <v>250</v>
      </c>
      <c r="I131" s="500">
        <v>62.5</v>
      </c>
      <c r="J131" s="380"/>
      <c r="K131" s="380"/>
      <c r="L131" s="380"/>
      <c r="M131" s="465" t="s">
        <v>1533</v>
      </c>
      <c r="N131" s="407"/>
    </row>
    <row r="132" spans="1:14" ht="18">
      <c r="A132" s="413">
        <v>125</v>
      </c>
      <c r="B132" s="484" t="s">
        <v>1339</v>
      </c>
      <c r="C132" s="485"/>
      <c r="D132" s="486" t="s">
        <v>1460</v>
      </c>
      <c r="E132" s="484" t="s">
        <v>1528</v>
      </c>
      <c r="F132" s="417" t="s">
        <v>331</v>
      </c>
      <c r="G132" s="500">
        <v>437.5</v>
      </c>
      <c r="H132" s="500">
        <v>350</v>
      </c>
      <c r="I132" s="500">
        <v>87.5</v>
      </c>
      <c r="J132" s="380"/>
      <c r="K132" s="380"/>
      <c r="L132" s="380"/>
      <c r="M132" s="465" t="s">
        <v>1533</v>
      </c>
      <c r="N132" s="407"/>
    </row>
    <row r="133" spans="1:14" ht="18">
      <c r="A133" s="413">
        <v>126</v>
      </c>
      <c r="B133" s="484" t="s">
        <v>1340</v>
      </c>
      <c r="C133" s="485"/>
      <c r="D133" s="486" t="s">
        <v>1461</v>
      </c>
      <c r="E133" s="484" t="s">
        <v>1528</v>
      </c>
      <c r="F133" s="417" t="s">
        <v>331</v>
      </c>
      <c r="G133" s="500">
        <v>312.5</v>
      </c>
      <c r="H133" s="500">
        <v>250</v>
      </c>
      <c r="I133" s="500">
        <v>62.5</v>
      </c>
      <c r="J133" s="380"/>
      <c r="K133" s="380"/>
      <c r="L133" s="380"/>
      <c r="M133" s="465" t="s">
        <v>1533</v>
      </c>
      <c r="N133" s="407"/>
    </row>
    <row r="134" spans="1:14" ht="18">
      <c r="A134" s="413">
        <v>127</v>
      </c>
      <c r="B134" s="484" t="s">
        <v>1341</v>
      </c>
      <c r="C134" s="485"/>
      <c r="D134" s="486" t="s">
        <v>1462</v>
      </c>
      <c r="E134" s="484" t="s">
        <v>1528</v>
      </c>
      <c r="F134" s="417" t="s">
        <v>331</v>
      </c>
      <c r="G134" s="500">
        <v>312.5</v>
      </c>
      <c r="H134" s="500">
        <v>250</v>
      </c>
      <c r="I134" s="500">
        <v>62.5</v>
      </c>
      <c r="J134" s="380"/>
      <c r="K134" s="380"/>
      <c r="L134" s="380"/>
      <c r="M134" s="465" t="s">
        <v>1533</v>
      </c>
      <c r="N134" s="407"/>
    </row>
    <row r="135" spans="1:14" ht="18">
      <c r="A135" s="413">
        <v>128</v>
      </c>
      <c r="B135" s="484" t="s">
        <v>1342</v>
      </c>
      <c r="C135" s="485"/>
      <c r="D135" s="486" t="s">
        <v>1463</v>
      </c>
      <c r="E135" s="484" t="s">
        <v>1528</v>
      </c>
      <c r="F135" s="417" t="s">
        <v>331</v>
      </c>
      <c r="G135" s="500">
        <v>312.5</v>
      </c>
      <c r="H135" s="500">
        <v>250</v>
      </c>
      <c r="I135" s="500">
        <v>62.5</v>
      </c>
      <c r="J135" s="380"/>
      <c r="K135" s="380"/>
      <c r="L135" s="380"/>
      <c r="M135" s="465" t="s">
        <v>1533</v>
      </c>
      <c r="N135" s="407"/>
    </row>
    <row r="136" spans="1:14" ht="18">
      <c r="A136" s="413">
        <v>129</v>
      </c>
      <c r="B136" s="484" t="s">
        <v>1343</v>
      </c>
      <c r="C136" s="485"/>
      <c r="D136" s="486" t="s">
        <v>1464</v>
      </c>
      <c r="E136" s="484" t="s">
        <v>1528</v>
      </c>
      <c r="F136" s="417" t="s">
        <v>331</v>
      </c>
      <c r="G136" s="500">
        <v>312.5</v>
      </c>
      <c r="H136" s="500">
        <v>250</v>
      </c>
      <c r="I136" s="500">
        <v>62.5</v>
      </c>
      <c r="J136" s="380"/>
      <c r="K136" s="380"/>
      <c r="L136" s="380"/>
      <c r="M136" s="465" t="s">
        <v>1533</v>
      </c>
      <c r="N136" s="407"/>
    </row>
    <row r="137" spans="1:14" ht="18">
      <c r="A137" s="413">
        <v>130</v>
      </c>
      <c r="B137" s="484" t="s">
        <v>1344</v>
      </c>
      <c r="C137" s="485"/>
      <c r="D137" s="486" t="s">
        <v>1465</v>
      </c>
      <c r="E137" s="484" t="s">
        <v>1528</v>
      </c>
      <c r="F137" s="417" t="s">
        <v>331</v>
      </c>
      <c r="G137" s="500">
        <v>312.5</v>
      </c>
      <c r="H137" s="500">
        <v>250</v>
      </c>
      <c r="I137" s="500">
        <v>62.5</v>
      </c>
      <c r="J137" s="380"/>
      <c r="K137" s="380"/>
      <c r="L137" s="380"/>
      <c r="M137" s="465" t="s">
        <v>1533</v>
      </c>
      <c r="N137" s="407"/>
    </row>
    <row r="138" spans="1:14" ht="18">
      <c r="A138" s="413">
        <v>131</v>
      </c>
      <c r="B138" s="484" t="s">
        <v>1345</v>
      </c>
      <c r="C138" s="485"/>
      <c r="D138" s="486" t="s">
        <v>1466</v>
      </c>
      <c r="E138" s="484" t="s">
        <v>1528</v>
      </c>
      <c r="F138" s="417" t="s">
        <v>331</v>
      </c>
      <c r="G138" s="500">
        <v>312.5</v>
      </c>
      <c r="H138" s="500">
        <v>250</v>
      </c>
      <c r="I138" s="500">
        <v>62.5</v>
      </c>
      <c r="J138" s="380"/>
      <c r="K138" s="380"/>
      <c r="L138" s="380"/>
      <c r="M138" s="465" t="s">
        <v>1533</v>
      </c>
      <c r="N138" s="407"/>
    </row>
    <row r="139" spans="1:14" ht="18">
      <c r="A139" s="413">
        <v>132</v>
      </c>
      <c r="B139" s="484" t="s">
        <v>1346</v>
      </c>
      <c r="C139" s="485"/>
      <c r="D139" s="486" t="s">
        <v>1467</v>
      </c>
      <c r="E139" s="484" t="s">
        <v>1528</v>
      </c>
      <c r="F139" s="417" t="s">
        <v>331</v>
      </c>
      <c r="G139" s="500">
        <v>312.5</v>
      </c>
      <c r="H139" s="500">
        <v>250</v>
      </c>
      <c r="I139" s="500">
        <v>62.5</v>
      </c>
      <c r="J139" s="380"/>
      <c r="K139" s="380"/>
      <c r="L139" s="380"/>
      <c r="M139" s="465" t="s">
        <v>1533</v>
      </c>
      <c r="N139" s="407"/>
    </row>
    <row r="140" spans="1:14" ht="18">
      <c r="A140" s="413">
        <v>133</v>
      </c>
      <c r="B140" s="484" t="s">
        <v>1347</v>
      </c>
      <c r="C140" s="380"/>
      <c r="D140" s="486" t="s">
        <v>1468</v>
      </c>
      <c r="E140" s="484" t="s">
        <v>1528</v>
      </c>
      <c r="F140" s="417" t="s">
        <v>331</v>
      </c>
      <c r="G140" s="500">
        <v>312.5</v>
      </c>
      <c r="H140" s="500">
        <v>250</v>
      </c>
      <c r="I140" s="500">
        <v>62.5</v>
      </c>
      <c r="J140" s="380"/>
      <c r="K140" s="380"/>
      <c r="L140" s="380"/>
      <c r="M140" s="465" t="s">
        <v>1533</v>
      </c>
      <c r="N140" s="407"/>
    </row>
    <row r="141" spans="1:14" ht="18">
      <c r="A141" s="413">
        <v>134</v>
      </c>
      <c r="B141" s="484" t="s">
        <v>1348</v>
      </c>
      <c r="C141" s="380"/>
      <c r="D141" s="486" t="s">
        <v>1469</v>
      </c>
      <c r="E141" s="484" t="s">
        <v>1528</v>
      </c>
      <c r="F141" s="417" t="s">
        <v>331</v>
      </c>
      <c r="G141" s="500">
        <v>312.5</v>
      </c>
      <c r="H141" s="500">
        <v>250</v>
      </c>
      <c r="I141" s="500">
        <v>62.5</v>
      </c>
      <c r="J141" s="380"/>
      <c r="K141" s="380"/>
      <c r="L141" s="380"/>
      <c r="M141" s="465" t="s">
        <v>1533</v>
      </c>
      <c r="N141" s="407"/>
    </row>
    <row r="142" spans="1:14" ht="18">
      <c r="A142" s="413">
        <v>135</v>
      </c>
      <c r="B142" s="484" t="s">
        <v>1349</v>
      </c>
      <c r="C142" s="380"/>
      <c r="D142" s="486" t="s">
        <v>1470</v>
      </c>
      <c r="E142" s="484" t="s">
        <v>1528</v>
      </c>
      <c r="F142" s="417" t="s">
        <v>331</v>
      </c>
      <c r="G142" s="500">
        <v>312.5</v>
      </c>
      <c r="H142" s="500">
        <v>250</v>
      </c>
      <c r="I142" s="500">
        <v>62.5</v>
      </c>
      <c r="J142" s="380"/>
      <c r="K142" s="380"/>
      <c r="L142" s="380"/>
      <c r="M142" s="465" t="s">
        <v>1533</v>
      </c>
      <c r="N142" s="407"/>
    </row>
    <row r="143" spans="1:14" ht="18">
      <c r="A143" s="413">
        <v>136</v>
      </c>
      <c r="B143" s="484" t="s">
        <v>1350</v>
      </c>
      <c r="C143" s="380"/>
      <c r="D143" s="486" t="s">
        <v>1471</v>
      </c>
      <c r="E143" s="484" t="s">
        <v>1528</v>
      </c>
      <c r="F143" s="417" t="s">
        <v>331</v>
      </c>
      <c r="G143" s="500">
        <v>312.5</v>
      </c>
      <c r="H143" s="500">
        <v>250</v>
      </c>
      <c r="I143" s="500">
        <v>62.5</v>
      </c>
      <c r="J143" s="380"/>
      <c r="K143" s="380"/>
      <c r="L143" s="380"/>
      <c r="M143" s="465" t="s">
        <v>1533</v>
      </c>
    </row>
    <row r="144" spans="1:14" ht="18">
      <c r="A144" s="413">
        <v>137</v>
      </c>
      <c r="B144" s="484" t="s">
        <v>1351</v>
      </c>
      <c r="C144" s="380"/>
      <c r="D144" s="486" t="s">
        <v>1472</v>
      </c>
      <c r="E144" s="484" t="s">
        <v>1528</v>
      </c>
      <c r="F144" s="417" t="s">
        <v>331</v>
      </c>
      <c r="G144" s="500">
        <v>312.5</v>
      </c>
      <c r="H144" s="500">
        <v>250</v>
      </c>
      <c r="I144" s="500">
        <v>62.5</v>
      </c>
      <c r="J144" s="380"/>
      <c r="K144" s="380"/>
      <c r="L144" s="380"/>
      <c r="M144" s="465" t="s">
        <v>1533</v>
      </c>
    </row>
    <row r="145" spans="1:13" ht="18">
      <c r="A145" s="413">
        <v>138</v>
      </c>
      <c r="B145" s="484" t="s">
        <v>1352</v>
      </c>
      <c r="C145" s="380"/>
      <c r="D145" s="486" t="s">
        <v>1473</v>
      </c>
      <c r="E145" s="484" t="s">
        <v>1528</v>
      </c>
      <c r="F145" s="417" t="s">
        <v>331</v>
      </c>
      <c r="G145" s="500">
        <v>312.5</v>
      </c>
      <c r="H145" s="500">
        <v>250</v>
      </c>
      <c r="I145" s="500">
        <v>62.5</v>
      </c>
      <c r="J145" s="380"/>
      <c r="K145" s="380"/>
      <c r="L145" s="380"/>
      <c r="M145" s="465" t="s">
        <v>1533</v>
      </c>
    </row>
    <row r="146" spans="1:13" ht="18">
      <c r="A146" s="413">
        <v>139</v>
      </c>
      <c r="B146" s="484" t="s">
        <v>1353</v>
      </c>
      <c r="C146" s="380"/>
      <c r="D146" s="486" t="s">
        <v>1474</v>
      </c>
      <c r="E146" s="484" t="s">
        <v>1528</v>
      </c>
      <c r="F146" s="417" t="s">
        <v>331</v>
      </c>
      <c r="G146" s="500">
        <v>312.5</v>
      </c>
      <c r="H146" s="500">
        <v>250</v>
      </c>
      <c r="I146" s="500">
        <v>62.5</v>
      </c>
      <c r="J146" s="380"/>
      <c r="K146" s="380"/>
      <c r="L146" s="380"/>
      <c r="M146" s="465" t="s">
        <v>1533</v>
      </c>
    </row>
    <row r="147" spans="1:13" ht="18">
      <c r="A147" s="413">
        <v>140</v>
      </c>
      <c r="B147" s="484" t="s">
        <v>1354</v>
      </c>
      <c r="C147" s="380"/>
      <c r="D147" s="486" t="s">
        <v>1475</v>
      </c>
      <c r="E147" s="484" t="s">
        <v>1528</v>
      </c>
      <c r="F147" s="417" t="s">
        <v>331</v>
      </c>
      <c r="G147" s="500">
        <v>312.5</v>
      </c>
      <c r="H147" s="500">
        <v>250</v>
      </c>
      <c r="I147" s="500">
        <v>62.5</v>
      </c>
      <c r="J147" s="380"/>
      <c r="K147" s="380"/>
      <c r="L147" s="380"/>
      <c r="M147" s="465" t="s">
        <v>1533</v>
      </c>
    </row>
    <row r="148" spans="1:13" ht="18">
      <c r="A148" s="413">
        <v>141</v>
      </c>
      <c r="B148" s="484" t="s">
        <v>1355</v>
      </c>
      <c r="C148" s="380"/>
      <c r="D148" s="486" t="s">
        <v>1476</v>
      </c>
      <c r="E148" s="484" t="s">
        <v>1528</v>
      </c>
      <c r="F148" s="417" t="s">
        <v>331</v>
      </c>
      <c r="G148" s="500">
        <v>312.5</v>
      </c>
      <c r="H148" s="500">
        <v>250</v>
      </c>
      <c r="I148" s="500">
        <v>62.5</v>
      </c>
      <c r="J148" s="380"/>
      <c r="K148" s="380"/>
      <c r="L148" s="380"/>
      <c r="M148" s="465" t="s">
        <v>1533</v>
      </c>
    </row>
    <row r="149" spans="1:13" ht="18">
      <c r="A149" s="413">
        <v>142</v>
      </c>
      <c r="B149" s="484" t="s">
        <v>1356</v>
      </c>
      <c r="C149" s="380"/>
      <c r="D149" s="486" t="s">
        <v>1477</v>
      </c>
      <c r="E149" s="484" t="s">
        <v>1528</v>
      </c>
      <c r="F149" s="417" t="s">
        <v>331</v>
      </c>
      <c r="G149" s="500">
        <v>312.5</v>
      </c>
      <c r="H149" s="500">
        <v>250</v>
      </c>
      <c r="I149" s="500">
        <v>62.5</v>
      </c>
      <c r="J149" s="380"/>
      <c r="K149" s="380"/>
      <c r="L149" s="380"/>
      <c r="M149" s="465" t="s">
        <v>1533</v>
      </c>
    </row>
    <row r="150" spans="1:13" ht="18">
      <c r="A150" s="413">
        <v>143</v>
      </c>
      <c r="B150" s="484" t="s">
        <v>1357</v>
      </c>
      <c r="C150" s="380"/>
      <c r="D150" s="486" t="s">
        <v>1478</v>
      </c>
      <c r="E150" s="484" t="s">
        <v>1528</v>
      </c>
      <c r="F150" s="417" t="s">
        <v>331</v>
      </c>
      <c r="G150" s="500">
        <v>312.5</v>
      </c>
      <c r="H150" s="500">
        <v>250</v>
      </c>
      <c r="I150" s="500">
        <v>62.5</v>
      </c>
      <c r="J150" s="380"/>
      <c r="K150" s="380"/>
      <c r="L150" s="380"/>
      <c r="M150" s="465" t="s">
        <v>1533</v>
      </c>
    </row>
    <row r="151" spans="1:13" ht="18">
      <c r="A151" s="413">
        <v>144</v>
      </c>
      <c r="B151" s="484" t="s">
        <v>1358</v>
      </c>
      <c r="C151" s="380"/>
      <c r="D151" s="486" t="s">
        <v>1479</v>
      </c>
      <c r="E151" s="484" t="s">
        <v>1528</v>
      </c>
      <c r="F151" s="417" t="s">
        <v>331</v>
      </c>
      <c r="G151" s="500">
        <v>312.5</v>
      </c>
      <c r="H151" s="500">
        <v>250</v>
      </c>
      <c r="I151" s="500">
        <v>62.5</v>
      </c>
      <c r="J151" s="380"/>
      <c r="K151" s="380"/>
      <c r="L151" s="380"/>
      <c r="M151" s="465" t="s">
        <v>1533</v>
      </c>
    </row>
    <row r="152" spans="1:13" ht="18">
      <c r="A152" s="413">
        <v>145</v>
      </c>
      <c r="B152" s="484" t="s">
        <v>1359</v>
      </c>
      <c r="C152" s="380"/>
      <c r="D152" s="486" t="s">
        <v>1480</v>
      </c>
      <c r="E152" s="484" t="s">
        <v>1528</v>
      </c>
      <c r="F152" s="417" t="s">
        <v>331</v>
      </c>
      <c r="G152" s="500">
        <v>312.5</v>
      </c>
      <c r="H152" s="500">
        <v>250</v>
      </c>
      <c r="I152" s="500">
        <v>62.5</v>
      </c>
      <c r="J152" s="380"/>
      <c r="K152" s="380"/>
      <c r="L152" s="380"/>
      <c r="M152" s="465" t="s">
        <v>1533</v>
      </c>
    </row>
    <row r="153" spans="1:13" ht="18">
      <c r="A153" s="413">
        <v>146</v>
      </c>
      <c r="B153" s="484" t="s">
        <v>1360</v>
      </c>
      <c r="C153" s="380"/>
      <c r="D153" s="486" t="s">
        <v>1481</v>
      </c>
      <c r="E153" s="484" t="s">
        <v>1528</v>
      </c>
      <c r="F153" s="417" t="s">
        <v>331</v>
      </c>
      <c r="G153" s="500">
        <v>375</v>
      </c>
      <c r="H153" s="500">
        <v>300</v>
      </c>
      <c r="I153" s="500">
        <v>75</v>
      </c>
      <c r="J153" s="380"/>
      <c r="K153" s="380"/>
      <c r="L153" s="380"/>
      <c r="M153" s="465" t="s">
        <v>1533</v>
      </c>
    </row>
    <row r="154" spans="1:13" ht="18">
      <c r="A154" s="413">
        <v>147</v>
      </c>
      <c r="B154" s="484" t="s">
        <v>1361</v>
      </c>
      <c r="C154" s="380"/>
      <c r="D154" s="486" t="s">
        <v>476</v>
      </c>
      <c r="E154" s="484" t="s">
        <v>1530</v>
      </c>
      <c r="F154" s="417" t="s">
        <v>331</v>
      </c>
      <c r="G154" s="500">
        <v>1250</v>
      </c>
      <c r="H154" s="500">
        <v>1000</v>
      </c>
      <c r="I154" s="500">
        <v>250</v>
      </c>
      <c r="J154" s="380"/>
      <c r="K154" s="380"/>
      <c r="L154" s="380"/>
      <c r="M154" s="465" t="s">
        <v>1533</v>
      </c>
    </row>
    <row r="155" spans="1:13" ht="18">
      <c r="A155" s="413">
        <v>148</v>
      </c>
      <c r="B155" s="484" t="s">
        <v>1362</v>
      </c>
      <c r="C155" s="380"/>
      <c r="D155" s="486" t="s">
        <v>627</v>
      </c>
      <c r="E155" s="484" t="s">
        <v>1530</v>
      </c>
      <c r="F155" s="417" t="s">
        <v>331</v>
      </c>
      <c r="G155" s="500">
        <v>1250</v>
      </c>
      <c r="H155" s="500">
        <v>1000</v>
      </c>
      <c r="I155" s="500">
        <v>250</v>
      </c>
      <c r="J155" s="380"/>
      <c r="K155" s="380"/>
      <c r="L155" s="380"/>
      <c r="M155" s="465" t="s">
        <v>1533</v>
      </c>
    </row>
    <row r="156" spans="1:13" ht="18">
      <c r="A156" s="413">
        <v>149</v>
      </c>
      <c r="B156" s="484" t="s">
        <v>1363</v>
      </c>
      <c r="C156" s="380"/>
      <c r="D156" s="486" t="s">
        <v>1482</v>
      </c>
      <c r="E156" s="484" t="s">
        <v>500</v>
      </c>
      <c r="F156" s="417" t="s">
        <v>331</v>
      </c>
      <c r="G156" s="500">
        <v>750</v>
      </c>
      <c r="H156" s="500">
        <v>600</v>
      </c>
      <c r="I156" s="500">
        <v>150</v>
      </c>
      <c r="J156" s="380"/>
      <c r="K156" s="380"/>
      <c r="L156" s="380"/>
      <c r="M156" s="465" t="s">
        <v>1533</v>
      </c>
    </row>
    <row r="157" spans="1:13" ht="18">
      <c r="A157" s="413">
        <v>150</v>
      </c>
      <c r="B157" s="484" t="s">
        <v>1364</v>
      </c>
      <c r="C157" s="380"/>
      <c r="D157" s="486" t="s">
        <v>588</v>
      </c>
      <c r="E157" s="484" t="s">
        <v>1530</v>
      </c>
      <c r="F157" s="417" t="s">
        <v>331</v>
      </c>
      <c r="G157" s="500">
        <v>1250</v>
      </c>
      <c r="H157" s="500">
        <v>1000</v>
      </c>
      <c r="I157" s="500">
        <v>250</v>
      </c>
      <c r="J157" s="380"/>
      <c r="K157" s="380"/>
      <c r="L157" s="380"/>
      <c r="M157" s="465" t="s">
        <v>1533</v>
      </c>
    </row>
    <row r="158" spans="1:13" ht="18">
      <c r="A158" s="413">
        <v>151</v>
      </c>
      <c r="B158" s="484" t="s">
        <v>1365</v>
      </c>
      <c r="C158" s="380"/>
      <c r="D158" s="486" t="s">
        <v>584</v>
      </c>
      <c r="E158" s="484" t="s">
        <v>1530</v>
      </c>
      <c r="F158" s="417" t="s">
        <v>331</v>
      </c>
      <c r="G158" s="500">
        <v>1250</v>
      </c>
      <c r="H158" s="500">
        <v>1000</v>
      </c>
      <c r="I158" s="500">
        <v>250</v>
      </c>
      <c r="J158" s="380"/>
      <c r="K158" s="380"/>
      <c r="L158" s="380"/>
      <c r="M158" s="465" t="s">
        <v>1533</v>
      </c>
    </row>
    <row r="159" spans="1:13" ht="18">
      <c r="A159" s="413">
        <v>152</v>
      </c>
      <c r="B159" s="484" t="s">
        <v>1366</v>
      </c>
      <c r="C159" s="380"/>
      <c r="D159" s="486" t="s">
        <v>580</v>
      </c>
      <c r="E159" s="484" t="s">
        <v>1530</v>
      </c>
      <c r="F159" s="417" t="s">
        <v>331</v>
      </c>
      <c r="G159" s="500">
        <v>1250</v>
      </c>
      <c r="H159" s="500">
        <v>1000</v>
      </c>
      <c r="I159" s="500">
        <v>250</v>
      </c>
      <c r="J159" s="380"/>
      <c r="K159" s="380"/>
      <c r="L159" s="380"/>
      <c r="M159" s="465" t="s">
        <v>1533</v>
      </c>
    </row>
    <row r="160" spans="1:13" ht="18">
      <c r="A160" s="413">
        <v>153</v>
      </c>
      <c r="B160" s="484" t="s">
        <v>1367</v>
      </c>
      <c r="C160" s="380"/>
      <c r="D160" s="486" t="s">
        <v>1483</v>
      </c>
      <c r="E160" s="484" t="s">
        <v>1531</v>
      </c>
      <c r="F160" s="417" t="s">
        <v>331</v>
      </c>
      <c r="G160" s="500">
        <v>500</v>
      </c>
      <c r="H160" s="500">
        <v>400</v>
      </c>
      <c r="I160" s="500">
        <v>100</v>
      </c>
      <c r="J160" s="380"/>
      <c r="K160" s="380"/>
      <c r="L160" s="380"/>
      <c r="M160" s="465" t="s">
        <v>1533</v>
      </c>
    </row>
    <row r="161" spans="1:13" ht="18">
      <c r="A161" s="413">
        <v>154</v>
      </c>
      <c r="B161" s="484" t="s">
        <v>1368</v>
      </c>
      <c r="C161" s="380"/>
      <c r="D161" s="486" t="s">
        <v>1484</v>
      </c>
      <c r="E161" s="484" t="s">
        <v>1528</v>
      </c>
      <c r="F161" s="417" t="s">
        <v>331</v>
      </c>
      <c r="G161" s="500">
        <v>312.5</v>
      </c>
      <c r="H161" s="500">
        <v>250</v>
      </c>
      <c r="I161" s="500">
        <v>62.5</v>
      </c>
      <c r="J161" s="380"/>
      <c r="K161" s="380"/>
      <c r="L161" s="380"/>
      <c r="M161" s="465" t="s">
        <v>1533</v>
      </c>
    </row>
    <row r="162" spans="1:13" ht="18">
      <c r="A162" s="413">
        <v>155</v>
      </c>
      <c r="B162" s="484" t="s">
        <v>1369</v>
      </c>
      <c r="C162" s="380"/>
      <c r="D162" s="486" t="s">
        <v>1485</v>
      </c>
      <c r="E162" s="484" t="s">
        <v>1528</v>
      </c>
      <c r="F162" s="417" t="s">
        <v>331</v>
      </c>
      <c r="G162" s="500">
        <v>375</v>
      </c>
      <c r="H162" s="500">
        <v>300</v>
      </c>
      <c r="I162" s="500">
        <v>75</v>
      </c>
      <c r="J162" s="380"/>
      <c r="K162" s="380"/>
      <c r="L162" s="380"/>
      <c r="M162" s="465" t="s">
        <v>1533</v>
      </c>
    </row>
    <row r="163" spans="1:13" ht="18">
      <c r="A163" s="413">
        <v>156</v>
      </c>
      <c r="B163" s="484" t="s">
        <v>1370</v>
      </c>
      <c r="C163" s="380"/>
      <c r="D163" s="486" t="s">
        <v>674</v>
      </c>
      <c r="E163" s="484" t="s">
        <v>1530</v>
      </c>
      <c r="F163" s="417" t="s">
        <v>331</v>
      </c>
      <c r="G163" s="500">
        <v>1250</v>
      </c>
      <c r="H163" s="500">
        <v>1000</v>
      </c>
      <c r="I163" s="500">
        <v>250</v>
      </c>
      <c r="J163" s="380"/>
      <c r="K163" s="380"/>
      <c r="L163" s="380"/>
      <c r="M163" s="465" t="s">
        <v>1533</v>
      </c>
    </row>
    <row r="164" spans="1:13" ht="18">
      <c r="A164" s="413">
        <v>157</v>
      </c>
      <c r="B164" s="484" t="s">
        <v>1371</v>
      </c>
      <c r="C164" s="380"/>
      <c r="D164" s="486" t="s">
        <v>672</v>
      </c>
      <c r="E164" s="484" t="s">
        <v>1530</v>
      </c>
      <c r="F164" s="417" t="s">
        <v>331</v>
      </c>
      <c r="G164" s="500">
        <v>1250</v>
      </c>
      <c r="H164" s="500">
        <v>1000</v>
      </c>
      <c r="I164" s="500">
        <v>250</v>
      </c>
      <c r="J164" s="380"/>
      <c r="K164" s="380"/>
      <c r="L164" s="380"/>
      <c r="M164" s="465" t="s">
        <v>1533</v>
      </c>
    </row>
    <row r="165" spans="1:13" ht="18">
      <c r="A165" s="413">
        <v>158</v>
      </c>
      <c r="B165" s="484" t="s">
        <v>1372</v>
      </c>
      <c r="C165" s="380"/>
      <c r="D165" s="486" t="s">
        <v>669</v>
      </c>
      <c r="E165" s="484" t="s">
        <v>1530</v>
      </c>
      <c r="F165" s="417" t="s">
        <v>331</v>
      </c>
      <c r="G165" s="500">
        <v>1250</v>
      </c>
      <c r="H165" s="500">
        <v>1000</v>
      </c>
      <c r="I165" s="500">
        <v>250</v>
      </c>
      <c r="J165" s="380"/>
      <c r="K165" s="380"/>
      <c r="L165" s="380"/>
      <c r="M165" s="465" t="s">
        <v>1533</v>
      </c>
    </row>
    <row r="166" spans="1:13" ht="18">
      <c r="A166" s="413">
        <v>159</v>
      </c>
      <c r="B166" s="484" t="s">
        <v>1373</v>
      </c>
      <c r="C166" s="380"/>
      <c r="D166" s="486" t="s">
        <v>1486</v>
      </c>
      <c r="E166" s="484" t="s">
        <v>1528</v>
      </c>
      <c r="F166" s="417" t="s">
        <v>331</v>
      </c>
      <c r="G166" s="500">
        <v>375</v>
      </c>
      <c r="H166" s="500">
        <v>300</v>
      </c>
      <c r="I166" s="500">
        <v>75</v>
      </c>
      <c r="J166" s="380"/>
      <c r="K166" s="380"/>
      <c r="L166" s="380"/>
      <c r="M166" s="465" t="s">
        <v>1533</v>
      </c>
    </row>
    <row r="167" spans="1:13" ht="18">
      <c r="A167" s="413">
        <v>160</v>
      </c>
      <c r="B167" s="484" t="s">
        <v>1374</v>
      </c>
      <c r="C167" s="380"/>
      <c r="D167" s="486" t="s">
        <v>598</v>
      </c>
      <c r="E167" s="484" t="s">
        <v>1530</v>
      </c>
      <c r="F167" s="417" t="s">
        <v>331</v>
      </c>
      <c r="G167" s="500">
        <v>1250</v>
      </c>
      <c r="H167" s="500">
        <v>1000</v>
      </c>
      <c r="I167" s="500">
        <v>250</v>
      </c>
      <c r="J167" s="380"/>
      <c r="K167" s="380"/>
      <c r="L167" s="380"/>
      <c r="M167" s="465" t="s">
        <v>1533</v>
      </c>
    </row>
    <row r="168" spans="1:13" ht="18">
      <c r="A168" s="413">
        <v>161</v>
      </c>
      <c r="B168" s="484" t="s">
        <v>1375</v>
      </c>
      <c r="C168" s="380"/>
      <c r="D168" s="486" t="s">
        <v>657</v>
      </c>
      <c r="E168" s="484" t="s">
        <v>1530</v>
      </c>
      <c r="F168" s="417" t="s">
        <v>331</v>
      </c>
      <c r="G168" s="500">
        <v>1250</v>
      </c>
      <c r="H168" s="500">
        <v>1000</v>
      </c>
      <c r="I168" s="500">
        <v>250</v>
      </c>
      <c r="J168" s="380"/>
      <c r="K168" s="380"/>
      <c r="L168" s="380"/>
      <c r="M168" s="465" t="s">
        <v>1533</v>
      </c>
    </row>
    <row r="169" spans="1:13" ht="18">
      <c r="A169" s="413">
        <v>162</v>
      </c>
      <c r="B169" s="484" t="s">
        <v>1376</v>
      </c>
      <c r="C169" s="380"/>
      <c r="D169" s="486" t="s">
        <v>1487</v>
      </c>
      <c r="E169" s="484" t="s">
        <v>1530</v>
      </c>
      <c r="F169" s="417" t="s">
        <v>331</v>
      </c>
      <c r="G169" s="500">
        <v>1250</v>
      </c>
      <c r="H169" s="500">
        <v>1000</v>
      </c>
      <c r="I169" s="500">
        <v>250</v>
      </c>
      <c r="J169" s="380"/>
      <c r="K169" s="380"/>
      <c r="L169" s="380"/>
      <c r="M169" s="465" t="s">
        <v>1533</v>
      </c>
    </row>
    <row r="170" spans="1:13" ht="18">
      <c r="A170" s="413">
        <v>163</v>
      </c>
      <c r="B170" s="484" t="s">
        <v>1377</v>
      </c>
      <c r="C170" s="380"/>
      <c r="D170" s="486" t="s">
        <v>617</v>
      </c>
      <c r="E170" s="484" t="s">
        <v>1530</v>
      </c>
      <c r="F170" s="417" t="s">
        <v>331</v>
      </c>
      <c r="G170" s="500">
        <v>1250</v>
      </c>
      <c r="H170" s="500">
        <v>1000</v>
      </c>
      <c r="I170" s="500">
        <v>250</v>
      </c>
      <c r="J170" s="380"/>
      <c r="K170" s="380"/>
      <c r="L170" s="380"/>
      <c r="M170" s="465" t="s">
        <v>1533</v>
      </c>
    </row>
    <row r="171" spans="1:13" ht="18">
      <c r="A171" s="413">
        <v>164</v>
      </c>
      <c r="B171" s="484" t="s">
        <v>1378</v>
      </c>
      <c r="C171" s="380"/>
      <c r="D171" s="486" t="s">
        <v>611</v>
      </c>
      <c r="E171" s="484" t="s">
        <v>1530</v>
      </c>
      <c r="F171" s="417" t="s">
        <v>331</v>
      </c>
      <c r="G171" s="500">
        <v>1250</v>
      </c>
      <c r="H171" s="500">
        <v>1000</v>
      </c>
      <c r="I171" s="500">
        <v>250</v>
      </c>
      <c r="J171" s="380"/>
      <c r="K171" s="380"/>
      <c r="L171" s="380"/>
      <c r="M171" s="465" t="s">
        <v>1533</v>
      </c>
    </row>
    <row r="172" spans="1:13" ht="18">
      <c r="A172" s="413">
        <v>165</v>
      </c>
      <c r="B172" s="484" t="s">
        <v>1379</v>
      </c>
      <c r="C172" s="380"/>
      <c r="D172" s="486" t="s">
        <v>1488</v>
      </c>
      <c r="E172" s="484" t="s">
        <v>1530</v>
      </c>
      <c r="F172" s="417" t="s">
        <v>331</v>
      </c>
      <c r="G172" s="500">
        <v>1250</v>
      </c>
      <c r="H172" s="500">
        <v>1000</v>
      </c>
      <c r="I172" s="500">
        <v>250</v>
      </c>
      <c r="J172" s="380"/>
      <c r="K172" s="380"/>
      <c r="L172" s="380"/>
      <c r="M172" s="465" t="s">
        <v>1533</v>
      </c>
    </row>
    <row r="173" spans="1:13" ht="18">
      <c r="A173" s="413">
        <v>166</v>
      </c>
      <c r="B173" s="484" t="s">
        <v>1380</v>
      </c>
      <c r="C173" s="380"/>
      <c r="D173" s="486" t="s">
        <v>1489</v>
      </c>
      <c r="E173" s="484" t="s">
        <v>1530</v>
      </c>
      <c r="F173" s="417" t="s">
        <v>331</v>
      </c>
      <c r="G173" s="500">
        <v>1250</v>
      </c>
      <c r="H173" s="500">
        <v>1000</v>
      </c>
      <c r="I173" s="500">
        <v>250</v>
      </c>
      <c r="J173" s="380"/>
      <c r="K173" s="380"/>
      <c r="L173" s="380"/>
      <c r="M173" s="465" t="s">
        <v>1533</v>
      </c>
    </row>
    <row r="174" spans="1:13" ht="18">
      <c r="A174" s="413">
        <v>167</v>
      </c>
      <c r="B174" s="484" t="s">
        <v>1381</v>
      </c>
      <c r="C174" s="380"/>
      <c r="D174" s="486" t="s">
        <v>623</v>
      </c>
      <c r="E174" s="484" t="s">
        <v>1530</v>
      </c>
      <c r="F174" s="417" t="s">
        <v>331</v>
      </c>
      <c r="G174" s="500">
        <v>1250</v>
      </c>
      <c r="H174" s="500">
        <v>1000</v>
      </c>
      <c r="I174" s="500">
        <v>250</v>
      </c>
      <c r="J174" s="380"/>
      <c r="K174" s="380"/>
      <c r="L174" s="380"/>
      <c r="M174" s="465" t="s">
        <v>1533</v>
      </c>
    </row>
    <row r="175" spans="1:13" ht="18">
      <c r="A175" s="413">
        <v>168</v>
      </c>
      <c r="B175" s="484" t="s">
        <v>1382</v>
      </c>
      <c r="C175" s="380"/>
      <c r="D175" s="486" t="s">
        <v>1490</v>
      </c>
      <c r="E175" s="484" t="s">
        <v>1530</v>
      </c>
      <c r="F175" s="417" t="s">
        <v>331</v>
      </c>
      <c r="G175" s="500">
        <v>1250</v>
      </c>
      <c r="H175" s="500">
        <v>1000</v>
      </c>
      <c r="I175" s="500">
        <v>250</v>
      </c>
      <c r="J175" s="380"/>
      <c r="K175" s="380"/>
      <c r="L175" s="380"/>
      <c r="M175" s="465" t="s">
        <v>1533</v>
      </c>
    </row>
    <row r="176" spans="1:13" ht="18">
      <c r="A176" s="413">
        <v>169</v>
      </c>
      <c r="B176" s="484" t="s">
        <v>1383</v>
      </c>
      <c r="C176" s="380"/>
      <c r="D176" s="486" t="s">
        <v>605</v>
      </c>
      <c r="E176" s="484" t="s">
        <v>1530</v>
      </c>
      <c r="F176" s="417" t="s">
        <v>331</v>
      </c>
      <c r="G176" s="500">
        <v>1250</v>
      </c>
      <c r="H176" s="500">
        <v>1000</v>
      </c>
      <c r="I176" s="500">
        <v>250</v>
      </c>
      <c r="J176" s="380"/>
      <c r="K176" s="380"/>
      <c r="L176" s="380"/>
      <c r="M176" s="465" t="s">
        <v>1533</v>
      </c>
    </row>
    <row r="177" spans="1:13" ht="18">
      <c r="A177" s="413">
        <v>170</v>
      </c>
      <c r="B177" s="484" t="s">
        <v>1384</v>
      </c>
      <c r="C177" s="380"/>
      <c r="D177" s="486" t="s">
        <v>1491</v>
      </c>
      <c r="E177" s="484" t="s">
        <v>1528</v>
      </c>
      <c r="F177" s="417" t="s">
        <v>331</v>
      </c>
      <c r="G177" s="500">
        <v>312.5</v>
      </c>
      <c r="H177" s="500">
        <v>250</v>
      </c>
      <c r="I177" s="500">
        <v>62.5</v>
      </c>
      <c r="J177" s="380"/>
      <c r="K177" s="380"/>
      <c r="L177" s="380"/>
      <c r="M177" s="465" t="s">
        <v>1533</v>
      </c>
    </row>
    <row r="178" spans="1:13" ht="18">
      <c r="A178" s="413">
        <v>171</v>
      </c>
      <c r="B178" s="484" t="s">
        <v>1385</v>
      </c>
      <c r="C178" s="380"/>
      <c r="D178" s="486" t="s">
        <v>1492</v>
      </c>
      <c r="E178" s="484" t="s">
        <v>1530</v>
      </c>
      <c r="F178" s="417" t="s">
        <v>331</v>
      </c>
      <c r="G178" s="500">
        <v>1250</v>
      </c>
      <c r="H178" s="500">
        <v>1000</v>
      </c>
      <c r="I178" s="500">
        <v>250</v>
      </c>
      <c r="J178" s="380"/>
      <c r="K178" s="380"/>
      <c r="L178" s="380"/>
      <c r="M178" s="465" t="s">
        <v>1533</v>
      </c>
    </row>
    <row r="179" spans="1:13" ht="18">
      <c r="A179" s="413">
        <v>172</v>
      </c>
      <c r="B179" s="484" t="s">
        <v>1386</v>
      </c>
      <c r="C179" s="380"/>
      <c r="D179" s="486" t="s">
        <v>1493</v>
      </c>
      <c r="E179" s="484" t="s">
        <v>1528</v>
      </c>
      <c r="F179" s="417" t="s">
        <v>331</v>
      </c>
      <c r="G179" s="500">
        <v>312.5</v>
      </c>
      <c r="H179" s="500">
        <v>250</v>
      </c>
      <c r="I179" s="500">
        <v>62.5</v>
      </c>
      <c r="J179" s="380"/>
      <c r="K179" s="380"/>
      <c r="L179" s="380"/>
      <c r="M179" s="465" t="s">
        <v>1533</v>
      </c>
    </row>
    <row r="180" spans="1:13" ht="18">
      <c r="A180" s="413">
        <v>173</v>
      </c>
      <c r="B180" s="484" t="s">
        <v>1387</v>
      </c>
      <c r="C180" s="380"/>
      <c r="D180" s="486" t="s">
        <v>1494</v>
      </c>
      <c r="E180" s="484" t="s">
        <v>1528</v>
      </c>
      <c r="F180" s="417" t="s">
        <v>331</v>
      </c>
      <c r="G180" s="500">
        <v>437.5</v>
      </c>
      <c r="H180" s="500">
        <v>350</v>
      </c>
      <c r="I180" s="500">
        <v>87.5</v>
      </c>
      <c r="J180" s="380"/>
      <c r="K180" s="380"/>
      <c r="L180" s="380"/>
      <c r="M180" s="465" t="s">
        <v>1533</v>
      </c>
    </row>
    <row r="181" spans="1:13" ht="18">
      <c r="A181" s="413">
        <v>174</v>
      </c>
      <c r="B181" s="484" t="s">
        <v>1388</v>
      </c>
      <c r="C181" s="380"/>
      <c r="D181" s="486" t="s">
        <v>1495</v>
      </c>
      <c r="E181" s="484" t="s">
        <v>1528</v>
      </c>
      <c r="F181" s="417" t="s">
        <v>331</v>
      </c>
      <c r="G181" s="500">
        <v>312.5</v>
      </c>
      <c r="H181" s="500">
        <v>250</v>
      </c>
      <c r="I181" s="500">
        <v>62.5</v>
      </c>
      <c r="J181" s="380"/>
      <c r="K181" s="380"/>
      <c r="L181" s="380"/>
      <c r="M181" s="465" t="s">
        <v>1533</v>
      </c>
    </row>
    <row r="182" spans="1:13" ht="18">
      <c r="A182" s="413">
        <v>175</v>
      </c>
      <c r="B182" s="484" t="s">
        <v>1389</v>
      </c>
      <c r="C182" s="380"/>
      <c r="D182" s="486" t="s">
        <v>1496</v>
      </c>
      <c r="E182" s="484" t="s">
        <v>1528</v>
      </c>
      <c r="F182" s="417" t="s">
        <v>331</v>
      </c>
      <c r="G182" s="500">
        <v>437.5</v>
      </c>
      <c r="H182" s="500">
        <v>350</v>
      </c>
      <c r="I182" s="500">
        <v>87.5</v>
      </c>
      <c r="J182" s="380"/>
      <c r="K182" s="380"/>
      <c r="L182" s="380"/>
      <c r="M182" s="465" t="s">
        <v>1533</v>
      </c>
    </row>
    <row r="183" spans="1:13" ht="18">
      <c r="A183" s="413">
        <v>176</v>
      </c>
      <c r="B183" s="484" t="s">
        <v>1390</v>
      </c>
      <c r="C183" s="380"/>
      <c r="D183" s="486" t="s">
        <v>1497</v>
      </c>
      <c r="E183" s="484" t="s">
        <v>1530</v>
      </c>
      <c r="F183" s="417" t="s">
        <v>331</v>
      </c>
      <c r="G183" s="500">
        <v>1250</v>
      </c>
      <c r="H183" s="500">
        <v>1000</v>
      </c>
      <c r="I183" s="500">
        <v>250</v>
      </c>
      <c r="J183" s="380"/>
      <c r="K183" s="380"/>
      <c r="L183" s="380"/>
      <c r="M183" s="465" t="s">
        <v>1533</v>
      </c>
    </row>
    <row r="184" spans="1:13" ht="18">
      <c r="A184" s="413">
        <v>177</v>
      </c>
      <c r="B184" s="484" t="s">
        <v>1391</v>
      </c>
      <c r="C184" s="380"/>
      <c r="D184" s="486" t="s">
        <v>1498</v>
      </c>
      <c r="E184" s="484" t="s">
        <v>1528</v>
      </c>
      <c r="F184" s="417" t="s">
        <v>331</v>
      </c>
      <c r="G184" s="500">
        <v>312.5</v>
      </c>
      <c r="H184" s="500">
        <v>250</v>
      </c>
      <c r="I184" s="500">
        <v>62.5</v>
      </c>
      <c r="J184" s="380"/>
      <c r="K184" s="380"/>
      <c r="L184" s="380"/>
      <c r="M184" s="465" t="s">
        <v>1533</v>
      </c>
    </row>
    <row r="185" spans="1:13" ht="18">
      <c r="A185" s="413">
        <v>178</v>
      </c>
      <c r="B185" s="484" t="s">
        <v>1392</v>
      </c>
      <c r="C185" s="380"/>
      <c r="D185" s="486" t="s">
        <v>1499</v>
      </c>
      <c r="E185" s="484" t="s">
        <v>1528</v>
      </c>
      <c r="F185" s="417" t="s">
        <v>331</v>
      </c>
      <c r="G185" s="500">
        <v>187.5</v>
      </c>
      <c r="H185" s="500">
        <v>150</v>
      </c>
      <c r="I185" s="500">
        <v>37.5</v>
      </c>
      <c r="J185" s="380"/>
      <c r="K185" s="380"/>
      <c r="L185" s="380"/>
      <c r="M185" s="465" t="s">
        <v>1533</v>
      </c>
    </row>
    <row r="186" spans="1:13" ht="18">
      <c r="A186" s="413">
        <v>179</v>
      </c>
      <c r="B186" s="484" t="s">
        <v>1393</v>
      </c>
      <c r="C186" s="380"/>
      <c r="D186" s="486" t="s">
        <v>1500</v>
      </c>
      <c r="E186" s="484" t="s">
        <v>1528</v>
      </c>
      <c r="F186" s="417" t="s">
        <v>331</v>
      </c>
      <c r="G186" s="500">
        <v>187.5</v>
      </c>
      <c r="H186" s="500">
        <v>150</v>
      </c>
      <c r="I186" s="500">
        <v>37.5</v>
      </c>
      <c r="J186" s="380"/>
      <c r="K186" s="380"/>
      <c r="L186" s="380"/>
      <c r="M186" s="465" t="s">
        <v>1533</v>
      </c>
    </row>
    <row r="187" spans="1:13" ht="18">
      <c r="A187" s="413">
        <v>180</v>
      </c>
      <c r="B187" s="484" t="s">
        <v>1394</v>
      </c>
      <c r="C187" s="380"/>
      <c r="D187" s="486" t="s">
        <v>667</v>
      </c>
      <c r="E187" s="484" t="s">
        <v>1530</v>
      </c>
      <c r="F187" s="417" t="s">
        <v>331</v>
      </c>
      <c r="G187" s="500">
        <v>1250</v>
      </c>
      <c r="H187" s="500">
        <v>1000</v>
      </c>
      <c r="I187" s="500">
        <v>250</v>
      </c>
      <c r="J187" s="380"/>
      <c r="K187" s="380"/>
      <c r="L187" s="380"/>
      <c r="M187" s="465" t="s">
        <v>1533</v>
      </c>
    </row>
    <row r="188" spans="1:13" ht="18">
      <c r="A188" s="413">
        <v>181</v>
      </c>
      <c r="B188" s="484" t="s">
        <v>1395</v>
      </c>
      <c r="C188" s="380"/>
      <c r="D188" s="486" t="s">
        <v>640</v>
      </c>
      <c r="E188" s="484" t="s">
        <v>1530</v>
      </c>
      <c r="F188" s="417" t="s">
        <v>331</v>
      </c>
      <c r="G188" s="500">
        <v>1250</v>
      </c>
      <c r="H188" s="500">
        <v>1000</v>
      </c>
      <c r="I188" s="500">
        <v>250</v>
      </c>
      <c r="J188" s="380"/>
      <c r="K188" s="380"/>
      <c r="L188" s="380"/>
      <c r="M188" s="465" t="s">
        <v>1533</v>
      </c>
    </row>
    <row r="189" spans="1:13" ht="18">
      <c r="A189" s="413">
        <v>182</v>
      </c>
      <c r="B189" s="484" t="s">
        <v>1396</v>
      </c>
      <c r="C189" s="380"/>
      <c r="D189" s="486" t="s">
        <v>1501</v>
      </c>
      <c r="E189" s="484" t="s">
        <v>1528</v>
      </c>
      <c r="F189" s="417" t="s">
        <v>331</v>
      </c>
      <c r="G189" s="500">
        <v>312.5</v>
      </c>
      <c r="H189" s="500">
        <v>250</v>
      </c>
      <c r="I189" s="500">
        <v>62.5</v>
      </c>
      <c r="J189" s="380"/>
      <c r="K189" s="380"/>
      <c r="L189" s="380"/>
      <c r="M189" s="465" t="s">
        <v>1533</v>
      </c>
    </row>
    <row r="190" spans="1:13" ht="18">
      <c r="A190" s="413">
        <v>183</v>
      </c>
      <c r="B190" s="484" t="s">
        <v>1397</v>
      </c>
      <c r="C190" s="380"/>
      <c r="D190" s="486" t="s">
        <v>1502</v>
      </c>
      <c r="E190" s="484" t="s">
        <v>1528</v>
      </c>
      <c r="F190" s="417" t="s">
        <v>331</v>
      </c>
      <c r="G190" s="500">
        <v>437.5</v>
      </c>
      <c r="H190" s="500">
        <v>350</v>
      </c>
      <c r="I190" s="500">
        <v>87.5</v>
      </c>
      <c r="J190" s="380"/>
      <c r="K190" s="380"/>
      <c r="L190" s="380"/>
      <c r="M190" s="465" t="s">
        <v>1533</v>
      </c>
    </row>
    <row r="191" spans="1:13" ht="18">
      <c r="A191" s="413">
        <v>184</v>
      </c>
      <c r="B191" s="484" t="s">
        <v>1398</v>
      </c>
      <c r="C191" s="380"/>
      <c r="D191" s="486" t="s">
        <v>1503</v>
      </c>
      <c r="E191" s="484" t="s">
        <v>1528</v>
      </c>
      <c r="F191" s="417" t="s">
        <v>331</v>
      </c>
      <c r="G191" s="500">
        <v>125</v>
      </c>
      <c r="H191" s="500">
        <v>100</v>
      </c>
      <c r="I191" s="500">
        <v>25</v>
      </c>
      <c r="J191" s="380"/>
      <c r="K191" s="380"/>
      <c r="L191" s="380"/>
      <c r="M191" s="465" t="s">
        <v>1533</v>
      </c>
    </row>
    <row r="192" spans="1:13" ht="18">
      <c r="A192" s="413">
        <v>185</v>
      </c>
      <c r="B192" s="484" t="s">
        <v>1399</v>
      </c>
      <c r="C192" s="380"/>
      <c r="D192" s="486" t="s">
        <v>1504</v>
      </c>
      <c r="E192" s="484" t="s">
        <v>1528</v>
      </c>
      <c r="F192" s="417" t="s">
        <v>331</v>
      </c>
      <c r="G192" s="500">
        <v>125</v>
      </c>
      <c r="H192" s="500">
        <v>100</v>
      </c>
      <c r="I192" s="500">
        <v>25</v>
      </c>
      <c r="J192" s="380"/>
      <c r="K192" s="380"/>
      <c r="L192" s="380"/>
      <c r="M192" s="465" t="s">
        <v>1533</v>
      </c>
    </row>
    <row r="193" spans="1:13" ht="18">
      <c r="A193" s="413">
        <v>186</v>
      </c>
      <c r="B193" s="484" t="s">
        <v>1400</v>
      </c>
      <c r="C193" s="380"/>
      <c r="D193" s="486" t="s">
        <v>1505</v>
      </c>
      <c r="E193" s="484" t="s">
        <v>1530</v>
      </c>
      <c r="F193" s="417" t="s">
        <v>331</v>
      </c>
      <c r="G193" s="500">
        <v>1250</v>
      </c>
      <c r="H193" s="500">
        <v>1000</v>
      </c>
      <c r="I193" s="500">
        <v>250</v>
      </c>
      <c r="J193" s="380"/>
      <c r="K193" s="380"/>
      <c r="L193" s="380"/>
      <c r="M193" s="465" t="s">
        <v>1533</v>
      </c>
    </row>
    <row r="194" spans="1:13" ht="18">
      <c r="A194" s="413">
        <v>187</v>
      </c>
      <c r="B194" s="484" t="s">
        <v>1401</v>
      </c>
      <c r="C194" s="380"/>
      <c r="D194" s="486" t="s">
        <v>1506</v>
      </c>
      <c r="E194" s="484" t="s">
        <v>1528</v>
      </c>
      <c r="F194" s="417" t="s">
        <v>331</v>
      </c>
      <c r="G194" s="500">
        <v>437.5</v>
      </c>
      <c r="H194" s="500">
        <v>350</v>
      </c>
      <c r="I194" s="500">
        <v>87.5</v>
      </c>
      <c r="J194" s="380"/>
      <c r="K194" s="380"/>
      <c r="L194" s="380"/>
      <c r="M194" s="465" t="s">
        <v>1533</v>
      </c>
    </row>
    <row r="195" spans="1:13" ht="18">
      <c r="A195" s="413">
        <v>188</v>
      </c>
      <c r="B195" s="484" t="s">
        <v>1402</v>
      </c>
      <c r="C195" s="380"/>
      <c r="D195" s="486" t="s">
        <v>803</v>
      </c>
      <c r="E195" s="484" t="s">
        <v>1528</v>
      </c>
      <c r="F195" s="417" t="s">
        <v>331</v>
      </c>
      <c r="G195" s="500">
        <v>125</v>
      </c>
      <c r="H195" s="500">
        <v>100</v>
      </c>
      <c r="I195" s="500">
        <v>25</v>
      </c>
      <c r="J195" s="380"/>
      <c r="K195" s="380"/>
      <c r="L195" s="380"/>
      <c r="M195" s="465" t="s">
        <v>1533</v>
      </c>
    </row>
    <row r="196" spans="1:13" ht="18">
      <c r="A196" s="413">
        <v>189</v>
      </c>
      <c r="B196" s="484" t="s">
        <v>1403</v>
      </c>
      <c r="C196" s="380"/>
      <c r="D196" s="486" t="s">
        <v>1507</v>
      </c>
      <c r="E196" s="484" t="s">
        <v>1528</v>
      </c>
      <c r="F196" s="417" t="s">
        <v>331</v>
      </c>
      <c r="G196" s="500">
        <v>625</v>
      </c>
      <c r="H196" s="500">
        <v>500</v>
      </c>
      <c r="I196" s="500">
        <v>125</v>
      </c>
      <c r="J196" s="380"/>
      <c r="K196" s="380"/>
      <c r="L196" s="380"/>
      <c r="M196" s="465" t="s">
        <v>1533</v>
      </c>
    </row>
    <row r="197" spans="1:13" ht="18">
      <c r="A197" s="413">
        <v>190</v>
      </c>
      <c r="B197" s="484" t="s">
        <v>1404</v>
      </c>
      <c r="C197" s="380"/>
      <c r="D197" s="486" t="s">
        <v>1508</v>
      </c>
      <c r="E197" s="484" t="s">
        <v>1530</v>
      </c>
      <c r="F197" s="417" t="s">
        <v>331</v>
      </c>
      <c r="G197" s="500">
        <v>1250</v>
      </c>
      <c r="H197" s="500">
        <v>1000</v>
      </c>
      <c r="I197" s="500">
        <v>250</v>
      </c>
      <c r="J197" s="380"/>
      <c r="K197" s="380"/>
      <c r="L197" s="380"/>
      <c r="M197" s="465" t="s">
        <v>1533</v>
      </c>
    </row>
    <row r="198" spans="1:13" ht="18">
      <c r="A198" s="413">
        <v>191</v>
      </c>
      <c r="B198" s="484" t="s">
        <v>1405</v>
      </c>
      <c r="C198" s="380"/>
      <c r="D198" s="486" t="s">
        <v>1509</v>
      </c>
      <c r="E198" s="484" t="s">
        <v>1530</v>
      </c>
      <c r="F198" s="417" t="s">
        <v>331</v>
      </c>
      <c r="G198" s="500">
        <v>1250</v>
      </c>
      <c r="H198" s="500">
        <v>1000</v>
      </c>
      <c r="I198" s="500">
        <v>250</v>
      </c>
      <c r="J198" s="380"/>
      <c r="K198" s="380"/>
      <c r="L198" s="380"/>
      <c r="M198" s="465" t="s">
        <v>1533</v>
      </c>
    </row>
    <row r="199" spans="1:13" ht="18">
      <c r="A199" s="413">
        <v>192</v>
      </c>
      <c r="B199" s="484" t="s">
        <v>1406</v>
      </c>
      <c r="C199" s="380"/>
      <c r="D199" s="486" t="s">
        <v>1510</v>
      </c>
      <c r="E199" s="484" t="s">
        <v>1528</v>
      </c>
      <c r="F199" s="417" t="s">
        <v>331</v>
      </c>
      <c r="G199" s="500">
        <v>312.5</v>
      </c>
      <c r="H199" s="500">
        <v>250</v>
      </c>
      <c r="I199" s="500">
        <v>62.5</v>
      </c>
      <c r="J199" s="380"/>
      <c r="K199" s="380"/>
      <c r="L199" s="380"/>
      <c r="M199" s="465" t="s">
        <v>1533</v>
      </c>
    </row>
    <row r="200" spans="1:13" ht="18">
      <c r="A200" s="413">
        <v>193</v>
      </c>
      <c r="B200" s="484" t="s">
        <v>1407</v>
      </c>
      <c r="C200" s="380"/>
      <c r="D200" s="486" t="s">
        <v>1511</v>
      </c>
      <c r="E200" s="484" t="s">
        <v>1528</v>
      </c>
      <c r="F200" s="417" t="s">
        <v>331</v>
      </c>
      <c r="G200" s="500">
        <v>437.5</v>
      </c>
      <c r="H200" s="500">
        <v>350</v>
      </c>
      <c r="I200" s="500">
        <v>87.5</v>
      </c>
      <c r="J200" s="380"/>
      <c r="K200" s="380"/>
      <c r="L200" s="380"/>
      <c r="M200" s="465" t="s">
        <v>1533</v>
      </c>
    </row>
    <row r="201" spans="1:13" ht="18">
      <c r="A201" s="413">
        <v>194</v>
      </c>
      <c r="B201" s="484" t="s">
        <v>1408</v>
      </c>
      <c r="C201" s="380"/>
      <c r="D201" s="486" t="s">
        <v>1512</v>
      </c>
      <c r="E201" s="484" t="s">
        <v>1528</v>
      </c>
      <c r="F201" s="417" t="s">
        <v>331</v>
      </c>
      <c r="G201" s="500">
        <v>312.5</v>
      </c>
      <c r="H201" s="500">
        <v>250</v>
      </c>
      <c r="I201" s="500">
        <v>62.5</v>
      </c>
      <c r="J201" s="380"/>
      <c r="K201" s="380"/>
      <c r="L201" s="380"/>
      <c r="M201" s="465" t="s">
        <v>1533</v>
      </c>
    </row>
    <row r="202" spans="1:13" ht="18">
      <c r="A202" s="413">
        <v>195</v>
      </c>
      <c r="B202" s="484" t="s">
        <v>1409</v>
      </c>
      <c r="C202" s="380"/>
      <c r="D202" s="486" t="s">
        <v>1513</v>
      </c>
      <c r="E202" s="484" t="s">
        <v>1528</v>
      </c>
      <c r="F202" s="417" t="s">
        <v>331</v>
      </c>
      <c r="G202" s="500">
        <v>312.5</v>
      </c>
      <c r="H202" s="500">
        <v>250</v>
      </c>
      <c r="I202" s="500">
        <v>62.5</v>
      </c>
      <c r="J202" s="380"/>
      <c r="K202" s="380"/>
      <c r="L202" s="380"/>
      <c r="M202" s="465" t="s">
        <v>1533</v>
      </c>
    </row>
    <row r="203" spans="1:13" ht="18">
      <c r="A203" s="413">
        <v>196</v>
      </c>
      <c r="B203" s="484" t="s">
        <v>1410</v>
      </c>
      <c r="C203" s="380"/>
      <c r="D203" s="486" t="s">
        <v>1514</v>
      </c>
      <c r="E203" s="484" t="s">
        <v>1528</v>
      </c>
      <c r="F203" s="417" t="s">
        <v>331</v>
      </c>
      <c r="G203" s="500">
        <v>312.5</v>
      </c>
      <c r="H203" s="500">
        <v>250</v>
      </c>
      <c r="I203" s="500">
        <v>62.5</v>
      </c>
      <c r="J203" s="380"/>
      <c r="K203" s="380"/>
      <c r="L203" s="380"/>
      <c r="M203" s="465" t="s">
        <v>1533</v>
      </c>
    </row>
    <row r="204" spans="1:13" ht="18">
      <c r="A204" s="413">
        <v>197</v>
      </c>
      <c r="B204" s="484" t="s">
        <v>1411</v>
      </c>
      <c r="C204" s="380"/>
      <c r="D204" s="486" t="s">
        <v>1515</v>
      </c>
      <c r="E204" s="484" t="s">
        <v>1528</v>
      </c>
      <c r="F204" s="417" t="s">
        <v>331</v>
      </c>
      <c r="G204" s="500">
        <v>218.75</v>
      </c>
      <c r="H204" s="500">
        <v>175</v>
      </c>
      <c r="I204" s="500">
        <v>43.75</v>
      </c>
      <c r="J204" s="380"/>
      <c r="K204" s="380"/>
      <c r="L204" s="380"/>
      <c r="M204" s="465" t="s">
        <v>1533</v>
      </c>
    </row>
    <row r="205" spans="1:13" ht="18">
      <c r="A205" s="413">
        <v>198</v>
      </c>
      <c r="B205" s="484" t="s">
        <v>1412</v>
      </c>
      <c r="C205" s="380"/>
      <c r="D205" s="486" t="s">
        <v>1516</v>
      </c>
      <c r="E205" s="484" t="s">
        <v>1528</v>
      </c>
      <c r="F205" s="417" t="s">
        <v>331</v>
      </c>
      <c r="G205" s="500">
        <v>312.5</v>
      </c>
      <c r="H205" s="500">
        <v>250</v>
      </c>
      <c r="I205" s="500">
        <v>62.5</v>
      </c>
      <c r="J205" s="380"/>
      <c r="K205" s="380"/>
      <c r="L205" s="380"/>
      <c r="M205" s="465" t="s">
        <v>1533</v>
      </c>
    </row>
    <row r="206" spans="1:13" ht="18">
      <c r="A206" s="413">
        <v>199</v>
      </c>
      <c r="B206" s="484" t="s">
        <v>1413</v>
      </c>
      <c r="C206" s="380"/>
      <c r="D206" s="486" t="s">
        <v>1517</v>
      </c>
      <c r="E206" s="484" t="s">
        <v>1528</v>
      </c>
      <c r="F206" s="417" t="s">
        <v>331</v>
      </c>
      <c r="G206" s="500">
        <v>312.5</v>
      </c>
      <c r="H206" s="500">
        <v>250</v>
      </c>
      <c r="I206" s="500">
        <v>62.5</v>
      </c>
      <c r="J206" s="380"/>
      <c r="K206" s="380"/>
      <c r="L206" s="380"/>
      <c r="M206" s="465" t="s">
        <v>1533</v>
      </c>
    </row>
    <row r="207" spans="1:13" ht="18">
      <c r="A207" s="413">
        <v>200</v>
      </c>
      <c r="B207" s="484" t="s">
        <v>1414</v>
      </c>
      <c r="C207" s="380"/>
      <c r="D207" s="486" t="s">
        <v>1518</v>
      </c>
      <c r="E207" s="484" t="s">
        <v>1528</v>
      </c>
      <c r="F207" s="417" t="s">
        <v>331</v>
      </c>
      <c r="G207" s="500">
        <v>312.5</v>
      </c>
      <c r="H207" s="500">
        <v>250</v>
      </c>
      <c r="I207" s="500">
        <v>62.5</v>
      </c>
      <c r="J207" s="380"/>
      <c r="K207" s="380"/>
      <c r="L207" s="380"/>
      <c r="M207" s="465" t="s">
        <v>1533</v>
      </c>
    </row>
    <row r="208" spans="1:13" ht="18">
      <c r="A208" s="413">
        <v>201</v>
      </c>
      <c r="B208" s="484" t="s">
        <v>1415</v>
      </c>
      <c r="C208" s="380"/>
      <c r="D208" s="486" t="s">
        <v>649</v>
      </c>
      <c r="E208" s="484" t="s">
        <v>1530</v>
      </c>
      <c r="F208" s="417" t="s">
        <v>331</v>
      </c>
      <c r="G208" s="500">
        <v>1250</v>
      </c>
      <c r="H208" s="500">
        <v>1000</v>
      </c>
      <c r="I208" s="500">
        <v>250</v>
      </c>
      <c r="J208" s="380"/>
      <c r="K208" s="380"/>
      <c r="L208" s="380"/>
      <c r="M208" s="465" t="s">
        <v>1533</v>
      </c>
    </row>
    <row r="209" spans="1:13" ht="18">
      <c r="A209" s="413">
        <v>202</v>
      </c>
      <c r="B209" s="484" t="s">
        <v>1416</v>
      </c>
      <c r="C209" s="380"/>
      <c r="D209" s="486" t="s">
        <v>1519</v>
      </c>
      <c r="E209" s="484" t="s">
        <v>1528</v>
      </c>
      <c r="F209" s="417" t="s">
        <v>331</v>
      </c>
      <c r="G209" s="500">
        <v>312.5</v>
      </c>
      <c r="H209" s="500">
        <v>250</v>
      </c>
      <c r="I209" s="500">
        <v>62.5</v>
      </c>
      <c r="J209" s="380"/>
      <c r="K209" s="380"/>
      <c r="L209" s="380"/>
      <c r="M209" s="465" t="s">
        <v>1533</v>
      </c>
    </row>
    <row r="210" spans="1:13" ht="18">
      <c r="A210" s="413">
        <v>203</v>
      </c>
      <c r="B210" s="484" t="s">
        <v>1417</v>
      </c>
      <c r="C210" s="380"/>
      <c r="D210" s="486" t="s">
        <v>1520</v>
      </c>
      <c r="E210" s="484" t="s">
        <v>1528</v>
      </c>
      <c r="F210" s="417" t="s">
        <v>331</v>
      </c>
      <c r="G210" s="500">
        <v>312.5</v>
      </c>
      <c r="H210" s="500">
        <v>250</v>
      </c>
      <c r="I210" s="500">
        <v>62.5</v>
      </c>
      <c r="J210" s="380"/>
      <c r="K210" s="380"/>
      <c r="L210" s="380"/>
      <c r="M210" s="465" t="s">
        <v>1533</v>
      </c>
    </row>
    <row r="211" spans="1:13" ht="18">
      <c r="A211" s="413">
        <v>204</v>
      </c>
      <c r="B211" s="484" t="s">
        <v>1418</v>
      </c>
      <c r="C211" s="380"/>
      <c r="D211" s="486" t="s">
        <v>620</v>
      </c>
      <c r="E211" s="484" t="s">
        <v>1530</v>
      </c>
      <c r="F211" s="417" t="s">
        <v>331</v>
      </c>
      <c r="G211" s="500">
        <v>1250</v>
      </c>
      <c r="H211" s="500">
        <v>1000</v>
      </c>
      <c r="I211" s="500">
        <v>250</v>
      </c>
      <c r="J211" s="380"/>
      <c r="K211" s="380"/>
      <c r="L211" s="380"/>
      <c r="M211" s="465" t="s">
        <v>1533</v>
      </c>
    </row>
    <row r="212" spans="1:13" ht="18">
      <c r="A212" s="413">
        <v>205</v>
      </c>
      <c r="B212" s="484" t="s">
        <v>1419</v>
      </c>
      <c r="C212" s="380"/>
      <c r="D212" s="486" t="s">
        <v>1160</v>
      </c>
      <c r="E212" s="484" t="s">
        <v>1530</v>
      </c>
      <c r="F212" s="417" t="s">
        <v>331</v>
      </c>
      <c r="G212" s="500">
        <v>1250</v>
      </c>
      <c r="H212" s="500">
        <v>1000</v>
      </c>
      <c r="I212" s="500">
        <v>250</v>
      </c>
      <c r="J212" s="380"/>
      <c r="K212" s="380"/>
      <c r="L212" s="380"/>
      <c r="M212" s="465" t="s">
        <v>1533</v>
      </c>
    </row>
    <row r="213" spans="1:13" ht="18">
      <c r="A213" s="413">
        <v>206</v>
      </c>
      <c r="B213" s="484" t="s">
        <v>1420</v>
      </c>
      <c r="C213" s="380"/>
      <c r="D213" s="486" t="s">
        <v>1521</v>
      </c>
      <c r="E213" s="484" t="s">
        <v>1530</v>
      </c>
      <c r="F213" s="417" t="s">
        <v>331</v>
      </c>
      <c r="G213" s="500">
        <v>1250</v>
      </c>
      <c r="H213" s="500">
        <v>1000</v>
      </c>
      <c r="I213" s="500">
        <v>250</v>
      </c>
      <c r="J213" s="380"/>
      <c r="K213" s="380"/>
      <c r="L213" s="380"/>
      <c r="M213" s="465" t="s">
        <v>1533</v>
      </c>
    </row>
    <row r="214" spans="1:13" ht="18">
      <c r="A214" s="413">
        <v>207</v>
      </c>
      <c r="B214" s="484" t="s">
        <v>1421</v>
      </c>
      <c r="C214" s="380"/>
      <c r="D214" s="486" t="s">
        <v>1522</v>
      </c>
      <c r="E214" s="484" t="s">
        <v>1530</v>
      </c>
      <c r="F214" s="417" t="s">
        <v>331</v>
      </c>
      <c r="G214" s="500">
        <v>1250</v>
      </c>
      <c r="H214" s="500">
        <v>1000</v>
      </c>
      <c r="I214" s="500">
        <v>250</v>
      </c>
      <c r="J214" s="380"/>
      <c r="K214" s="380"/>
      <c r="L214" s="380"/>
      <c r="M214" s="465" t="s">
        <v>1533</v>
      </c>
    </row>
    <row r="215" spans="1:13" ht="18">
      <c r="A215" s="413">
        <v>208</v>
      </c>
      <c r="B215" s="484" t="s">
        <v>1422</v>
      </c>
      <c r="C215" s="380"/>
      <c r="D215" s="486" t="s">
        <v>1523</v>
      </c>
      <c r="E215" s="484" t="s">
        <v>1530</v>
      </c>
      <c r="F215" s="417" t="s">
        <v>331</v>
      </c>
      <c r="G215" s="500">
        <v>1250</v>
      </c>
      <c r="H215" s="500">
        <v>1000</v>
      </c>
      <c r="I215" s="500">
        <v>250</v>
      </c>
      <c r="J215" s="380"/>
      <c r="K215" s="380"/>
      <c r="L215" s="380"/>
      <c r="M215" s="465" t="s">
        <v>1533</v>
      </c>
    </row>
    <row r="216" spans="1:13" ht="18">
      <c r="A216" s="413">
        <v>209</v>
      </c>
      <c r="B216" s="484" t="s">
        <v>1423</v>
      </c>
      <c r="C216" s="380"/>
      <c r="D216" s="486" t="s">
        <v>1524</v>
      </c>
      <c r="E216" s="484" t="s">
        <v>1530</v>
      </c>
      <c r="F216" s="417" t="s">
        <v>331</v>
      </c>
      <c r="G216" s="500">
        <v>1250</v>
      </c>
      <c r="H216" s="500">
        <v>1000</v>
      </c>
      <c r="I216" s="500">
        <v>250</v>
      </c>
      <c r="J216" s="380"/>
      <c r="K216" s="380"/>
      <c r="L216" s="380"/>
      <c r="M216" s="465" t="s">
        <v>1533</v>
      </c>
    </row>
    <row r="217" spans="1:13" ht="18">
      <c r="A217" s="413">
        <v>210</v>
      </c>
      <c r="B217" s="484" t="s">
        <v>1424</v>
      </c>
      <c r="C217" s="380"/>
      <c r="D217" s="486" t="s">
        <v>602</v>
      </c>
      <c r="E217" s="484" t="s">
        <v>1530</v>
      </c>
      <c r="F217" s="417" t="s">
        <v>331</v>
      </c>
      <c r="G217" s="500">
        <v>1250</v>
      </c>
      <c r="H217" s="500">
        <v>1000</v>
      </c>
      <c r="I217" s="500">
        <v>250</v>
      </c>
      <c r="J217" s="380"/>
      <c r="K217" s="380"/>
      <c r="L217" s="380"/>
      <c r="M217" s="465" t="s">
        <v>1533</v>
      </c>
    </row>
    <row r="218" spans="1:13" ht="18">
      <c r="A218" s="413">
        <v>211</v>
      </c>
      <c r="B218" s="484" t="s">
        <v>1425</v>
      </c>
      <c r="C218" s="380"/>
      <c r="D218" s="486" t="s">
        <v>614</v>
      </c>
      <c r="E218" s="484" t="s">
        <v>1530</v>
      </c>
      <c r="F218" s="417" t="s">
        <v>331</v>
      </c>
      <c r="G218" s="500">
        <v>1250</v>
      </c>
      <c r="H218" s="500">
        <v>1000</v>
      </c>
      <c r="I218" s="500">
        <v>250</v>
      </c>
      <c r="J218" s="380"/>
      <c r="K218" s="380"/>
      <c r="L218" s="380"/>
      <c r="M218" s="465" t="s">
        <v>1533</v>
      </c>
    </row>
    <row r="219" spans="1:13" ht="18">
      <c r="A219" s="413">
        <v>212</v>
      </c>
      <c r="B219" s="484" t="s">
        <v>1426</v>
      </c>
      <c r="C219" s="380"/>
      <c r="D219" s="486" t="s">
        <v>1525</v>
      </c>
      <c r="E219" s="484" t="s">
        <v>1530</v>
      </c>
      <c r="F219" s="417" t="s">
        <v>331</v>
      </c>
      <c r="G219" s="500">
        <v>1250</v>
      </c>
      <c r="H219" s="500">
        <v>1000</v>
      </c>
      <c r="I219" s="500">
        <v>250</v>
      </c>
      <c r="J219" s="380"/>
      <c r="K219" s="380"/>
      <c r="L219" s="380"/>
      <c r="M219" s="465" t="s">
        <v>1533</v>
      </c>
    </row>
    <row r="220" spans="1:13" ht="18">
      <c r="A220" s="413">
        <v>213</v>
      </c>
      <c r="B220" s="484" t="s">
        <v>1427</v>
      </c>
      <c r="C220" s="380"/>
      <c r="D220" s="486" t="s">
        <v>1526</v>
      </c>
      <c r="E220" s="484" t="s">
        <v>1530</v>
      </c>
      <c r="F220" s="417" t="s">
        <v>331</v>
      </c>
      <c r="G220" s="500">
        <v>1250</v>
      </c>
      <c r="H220" s="500">
        <v>1000</v>
      </c>
      <c r="I220" s="500">
        <v>250</v>
      </c>
      <c r="J220" s="380"/>
      <c r="K220" s="380"/>
      <c r="L220" s="380"/>
      <c r="M220" s="465" t="s">
        <v>1533</v>
      </c>
    </row>
    <row r="221" spans="1:13" ht="18">
      <c r="A221" s="413">
        <v>214</v>
      </c>
      <c r="B221" s="484" t="s">
        <v>1428</v>
      </c>
      <c r="C221" s="380"/>
      <c r="D221" s="486" t="s">
        <v>805</v>
      </c>
      <c r="E221" s="484" t="s">
        <v>1528</v>
      </c>
      <c r="F221" s="417" t="s">
        <v>331</v>
      </c>
      <c r="G221" s="500">
        <v>312.5</v>
      </c>
      <c r="H221" s="500">
        <v>250</v>
      </c>
      <c r="I221" s="500">
        <v>62.5</v>
      </c>
      <c r="J221" s="380"/>
      <c r="K221" s="380"/>
      <c r="L221" s="380"/>
      <c r="M221" s="465" t="s">
        <v>1533</v>
      </c>
    </row>
    <row r="222" spans="1:13" ht="18">
      <c r="A222" s="413">
        <v>215</v>
      </c>
      <c r="B222" s="484" t="s">
        <v>1429</v>
      </c>
      <c r="C222" s="380"/>
      <c r="D222" s="486" t="s">
        <v>1527</v>
      </c>
      <c r="E222" s="484" t="s">
        <v>1532</v>
      </c>
      <c r="F222" s="417" t="s">
        <v>331</v>
      </c>
      <c r="G222" s="500">
        <v>750</v>
      </c>
      <c r="H222" s="500">
        <v>600</v>
      </c>
      <c r="I222" s="500">
        <v>150</v>
      </c>
      <c r="J222" s="380"/>
      <c r="K222" s="380"/>
      <c r="L222" s="380"/>
      <c r="M222" s="465" t="s">
        <v>1533</v>
      </c>
    </row>
    <row r="223" spans="1:13" ht="25.5" hidden="1">
      <c r="A223" s="413">
        <v>216</v>
      </c>
      <c r="B223" s="524" t="s">
        <v>535</v>
      </c>
      <c r="C223" s="361" t="s">
        <v>2132</v>
      </c>
      <c r="D223" s="586" t="s">
        <v>485</v>
      </c>
      <c r="E223" s="587" t="s">
        <v>2133</v>
      </c>
      <c r="F223" s="415" t="s">
        <v>331</v>
      </c>
      <c r="G223" s="565">
        <v>3125</v>
      </c>
      <c r="H223" s="495">
        <f>G223-I223</f>
        <v>2500</v>
      </c>
      <c r="I223" s="495">
        <f>G223*20/100</f>
        <v>625</v>
      </c>
      <c r="J223" s="373"/>
      <c r="K223" s="363">
        <v>10000</v>
      </c>
      <c r="L223" s="373"/>
    </row>
    <row r="224" spans="1:13" ht="25.5" hidden="1">
      <c r="A224" s="413">
        <v>217</v>
      </c>
      <c r="B224" s="565" t="s">
        <v>730</v>
      </c>
      <c r="C224" s="417" t="s">
        <v>2134</v>
      </c>
      <c r="D224" s="586" t="s">
        <v>2135</v>
      </c>
      <c r="E224" s="587" t="s">
        <v>2136</v>
      </c>
      <c r="F224" s="415" t="s">
        <v>331</v>
      </c>
      <c r="G224" s="565">
        <v>875</v>
      </c>
      <c r="H224" s="495">
        <f t="shared" ref="H224:H287" si="8">G224-I224</f>
        <v>700</v>
      </c>
      <c r="I224" s="495">
        <f t="shared" ref="I224:I287" si="9">G224*20/100</f>
        <v>175</v>
      </c>
      <c r="J224" s="373"/>
      <c r="K224" s="418">
        <v>1000</v>
      </c>
      <c r="L224" s="373"/>
    </row>
    <row r="225" spans="1:12" ht="18" hidden="1">
      <c r="A225" s="413">
        <v>218</v>
      </c>
      <c r="B225" s="565" t="s">
        <v>651</v>
      </c>
      <c r="C225" s="417" t="s">
        <v>2137</v>
      </c>
      <c r="D225" s="586" t="s">
        <v>2138</v>
      </c>
      <c r="E225" s="587" t="s">
        <v>2139</v>
      </c>
      <c r="F225" s="415" t="s">
        <v>331</v>
      </c>
      <c r="G225" s="565">
        <v>500</v>
      </c>
      <c r="H225" s="495">
        <f t="shared" si="8"/>
        <v>400</v>
      </c>
      <c r="I225" s="495">
        <f t="shared" si="9"/>
        <v>100</v>
      </c>
      <c r="J225" s="373"/>
      <c r="K225" s="418">
        <v>1400</v>
      </c>
      <c r="L225" s="373"/>
    </row>
    <row r="226" spans="1:12" ht="25.5" hidden="1">
      <c r="A226" s="413">
        <v>219</v>
      </c>
      <c r="B226" s="565" t="s">
        <v>2140</v>
      </c>
      <c r="C226" s="417" t="s">
        <v>2141</v>
      </c>
      <c r="D226" s="586" t="s">
        <v>1430</v>
      </c>
      <c r="E226" s="587" t="s">
        <v>2142</v>
      </c>
      <c r="F226" s="415" t="s">
        <v>331</v>
      </c>
      <c r="G226" s="565">
        <v>312.5</v>
      </c>
      <c r="H226" s="495">
        <f t="shared" si="8"/>
        <v>250</v>
      </c>
      <c r="I226" s="495">
        <f t="shared" si="9"/>
        <v>62.5</v>
      </c>
      <c r="J226" s="373"/>
      <c r="K226" s="418">
        <v>1500</v>
      </c>
      <c r="L226" s="373"/>
    </row>
    <row r="227" spans="1:12" ht="18" hidden="1">
      <c r="A227" s="413">
        <v>220</v>
      </c>
      <c r="B227" s="565" t="s">
        <v>2143</v>
      </c>
      <c r="C227" s="417" t="s">
        <v>2144</v>
      </c>
      <c r="D227" s="586" t="s">
        <v>2145</v>
      </c>
      <c r="E227" s="588" t="s">
        <v>2146</v>
      </c>
      <c r="F227" s="415" t="s">
        <v>331</v>
      </c>
      <c r="G227" s="565">
        <v>500</v>
      </c>
      <c r="H227" s="495">
        <f t="shared" si="8"/>
        <v>400</v>
      </c>
      <c r="I227" s="495">
        <f t="shared" si="9"/>
        <v>100</v>
      </c>
      <c r="J227" s="373"/>
      <c r="K227" s="418">
        <v>200</v>
      </c>
      <c r="L227" s="373"/>
    </row>
    <row r="228" spans="1:12" ht="18" hidden="1">
      <c r="A228" s="413">
        <v>221</v>
      </c>
      <c r="B228" s="565" t="s">
        <v>2147</v>
      </c>
      <c r="C228" s="417" t="s">
        <v>2148</v>
      </c>
      <c r="D228" s="586" t="s">
        <v>2149</v>
      </c>
      <c r="E228" s="587" t="s">
        <v>2150</v>
      </c>
      <c r="F228" s="415" t="s">
        <v>331</v>
      </c>
      <c r="G228" s="565">
        <v>500</v>
      </c>
      <c r="H228" s="495">
        <f t="shared" si="8"/>
        <v>400</v>
      </c>
      <c r="I228" s="495">
        <f t="shared" si="9"/>
        <v>100</v>
      </c>
      <c r="J228" s="373"/>
      <c r="K228" s="418">
        <v>300</v>
      </c>
      <c r="L228" s="373"/>
    </row>
    <row r="229" spans="1:12" ht="18" hidden="1">
      <c r="A229" s="413">
        <v>222</v>
      </c>
      <c r="B229" s="565" t="s">
        <v>651</v>
      </c>
      <c r="C229" s="417" t="s">
        <v>947</v>
      </c>
      <c r="D229" s="586" t="s">
        <v>2151</v>
      </c>
      <c r="E229" s="587" t="s">
        <v>2152</v>
      </c>
      <c r="F229" s="415" t="s">
        <v>331</v>
      </c>
      <c r="G229" s="565">
        <v>750</v>
      </c>
      <c r="H229" s="495">
        <f t="shared" si="8"/>
        <v>600</v>
      </c>
      <c r="I229" s="495">
        <f t="shared" si="9"/>
        <v>150</v>
      </c>
      <c r="J229" s="373"/>
      <c r="K229" s="418">
        <v>800</v>
      </c>
      <c r="L229" s="373"/>
    </row>
    <row r="230" spans="1:12" ht="18" hidden="1">
      <c r="A230" s="413">
        <v>223</v>
      </c>
      <c r="B230" s="565" t="s">
        <v>2153</v>
      </c>
      <c r="C230" s="417" t="s">
        <v>2154</v>
      </c>
      <c r="D230" s="586" t="s">
        <v>2155</v>
      </c>
      <c r="E230" s="587" t="s">
        <v>2156</v>
      </c>
      <c r="F230" s="415" t="s">
        <v>331</v>
      </c>
      <c r="G230" s="565">
        <v>1000</v>
      </c>
      <c r="H230" s="495">
        <f t="shared" si="8"/>
        <v>800</v>
      </c>
      <c r="I230" s="495">
        <f t="shared" si="9"/>
        <v>200</v>
      </c>
      <c r="J230" s="373"/>
      <c r="K230" s="418">
        <v>800</v>
      </c>
      <c r="L230" s="373"/>
    </row>
    <row r="231" spans="1:12" ht="18" hidden="1">
      <c r="A231" s="413">
        <v>224</v>
      </c>
      <c r="B231" s="565" t="s">
        <v>2157</v>
      </c>
      <c r="C231" s="417" t="s">
        <v>2158</v>
      </c>
      <c r="D231" s="586" t="s">
        <v>2159</v>
      </c>
      <c r="E231" s="587" t="s">
        <v>2160</v>
      </c>
      <c r="F231" s="415" t="s">
        <v>331</v>
      </c>
      <c r="G231" s="565">
        <v>750</v>
      </c>
      <c r="H231" s="495">
        <f t="shared" si="8"/>
        <v>600</v>
      </c>
      <c r="I231" s="495">
        <f t="shared" si="9"/>
        <v>150</v>
      </c>
      <c r="J231" s="373"/>
      <c r="K231" s="418">
        <v>150</v>
      </c>
      <c r="L231" s="373"/>
    </row>
    <row r="232" spans="1:12" ht="18" hidden="1">
      <c r="A232" s="413">
        <v>225</v>
      </c>
      <c r="B232" s="565" t="s">
        <v>1005</v>
      </c>
      <c r="C232" s="417" t="s">
        <v>2161</v>
      </c>
      <c r="D232" s="586" t="s">
        <v>2162</v>
      </c>
      <c r="E232" s="587" t="s">
        <v>2163</v>
      </c>
      <c r="F232" s="415" t="s">
        <v>331</v>
      </c>
      <c r="G232" s="565">
        <v>750</v>
      </c>
      <c r="H232" s="495">
        <f t="shared" si="8"/>
        <v>600</v>
      </c>
      <c r="I232" s="495">
        <f t="shared" si="9"/>
        <v>150</v>
      </c>
      <c r="J232" s="373"/>
      <c r="K232" s="418">
        <v>900</v>
      </c>
      <c r="L232" s="373"/>
    </row>
    <row r="233" spans="1:12" ht="25.5" hidden="1">
      <c r="A233" s="413">
        <v>226</v>
      </c>
      <c r="B233" s="565" t="s">
        <v>604</v>
      </c>
      <c r="C233" s="417" t="s">
        <v>2164</v>
      </c>
      <c r="D233" s="586" t="s">
        <v>2165</v>
      </c>
      <c r="E233" s="587" t="s">
        <v>2166</v>
      </c>
      <c r="F233" s="415" t="s">
        <v>331</v>
      </c>
      <c r="G233" s="565">
        <v>1000</v>
      </c>
      <c r="H233" s="495">
        <f t="shared" si="8"/>
        <v>800</v>
      </c>
      <c r="I233" s="495">
        <f t="shared" si="9"/>
        <v>200</v>
      </c>
      <c r="J233" s="373"/>
      <c r="K233" s="418">
        <v>800</v>
      </c>
      <c r="L233" s="373"/>
    </row>
    <row r="234" spans="1:12" ht="18" hidden="1">
      <c r="A234" s="413">
        <v>227</v>
      </c>
      <c r="B234" s="565" t="s">
        <v>2167</v>
      </c>
      <c r="C234" s="417" t="s">
        <v>2168</v>
      </c>
      <c r="D234" s="586" t="s">
        <v>2169</v>
      </c>
      <c r="E234" s="587" t="s">
        <v>2170</v>
      </c>
      <c r="F234" s="415" t="s">
        <v>331</v>
      </c>
      <c r="G234" s="565">
        <v>187.5</v>
      </c>
      <c r="H234" s="495">
        <f t="shared" si="8"/>
        <v>150</v>
      </c>
      <c r="I234" s="495">
        <f t="shared" si="9"/>
        <v>37.5</v>
      </c>
      <c r="J234" s="373"/>
      <c r="K234" s="418">
        <v>800</v>
      </c>
      <c r="L234" s="373"/>
    </row>
    <row r="235" spans="1:12" ht="25.5" hidden="1">
      <c r="A235" s="413">
        <v>228</v>
      </c>
      <c r="B235" s="565" t="s">
        <v>625</v>
      </c>
      <c r="C235" s="417" t="s">
        <v>2171</v>
      </c>
      <c r="D235" s="586" t="s">
        <v>2172</v>
      </c>
      <c r="E235" s="587" t="s">
        <v>2173</v>
      </c>
      <c r="F235" s="415" t="s">
        <v>331</v>
      </c>
      <c r="G235" s="565">
        <v>1000</v>
      </c>
      <c r="H235" s="495">
        <f t="shared" si="8"/>
        <v>800</v>
      </c>
      <c r="I235" s="495">
        <f t="shared" si="9"/>
        <v>200</v>
      </c>
      <c r="J235" s="373"/>
      <c r="K235" s="418">
        <v>150</v>
      </c>
      <c r="L235" s="373"/>
    </row>
    <row r="236" spans="1:12" ht="25.5" hidden="1">
      <c r="A236" s="413">
        <v>229</v>
      </c>
      <c r="B236" s="565" t="s">
        <v>2174</v>
      </c>
      <c r="C236" s="417" t="s">
        <v>2175</v>
      </c>
      <c r="D236" s="586" t="s">
        <v>2176</v>
      </c>
      <c r="E236" s="587" t="s">
        <v>2177</v>
      </c>
      <c r="F236" s="415" t="s">
        <v>331</v>
      </c>
      <c r="G236" s="565">
        <v>875</v>
      </c>
      <c r="H236" s="495">
        <f t="shared" si="8"/>
        <v>700</v>
      </c>
      <c r="I236" s="495">
        <f t="shared" si="9"/>
        <v>175</v>
      </c>
      <c r="J236" s="373"/>
      <c r="K236" s="418">
        <v>800</v>
      </c>
      <c r="L236" s="373"/>
    </row>
    <row r="237" spans="1:12" ht="25.5" hidden="1">
      <c r="A237" s="413">
        <v>230</v>
      </c>
      <c r="B237" s="565" t="s">
        <v>2178</v>
      </c>
      <c r="C237" s="417" t="s">
        <v>2179</v>
      </c>
      <c r="D237" s="586" t="s">
        <v>2180</v>
      </c>
      <c r="E237" s="587" t="s">
        <v>2181</v>
      </c>
      <c r="F237" s="415" t="s">
        <v>331</v>
      </c>
      <c r="G237" s="565">
        <v>1000</v>
      </c>
      <c r="H237" s="495">
        <f t="shared" si="8"/>
        <v>800</v>
      </c>
      <c r="I237" s="495">
        <f t="shared" si="9"/>
        <v>200</v>
      </c>
      <c r="J237" s="373"/>
      <c r="K237" s="418">
        <v>150</v>
      </c>
      <c r="L237" s="373"/>
    </row>
    <row r="238" spans="1:12" ht="25.5" hidden="1">
      <c r="A238" s="413">
        <v>231</v>
      </c>
      <c r="B238" s="565" t="s">
        <v>531</v>
      </c>
      <c r="C238" s="417" t="s">
        <v>532</v>
      </c>
      <c r="D238" s="586" t="s">
        <v>533</v>
      </c>
      <c r="E238" s="587" t="s">
        <v>2182</v>
      </c>
      <c r="F238" s="415" t="s">
        <v>331</v>
      </c>
      <c r="G238" s="565">
        <v>1000</v>
      </c>
      <c r="H238" s="495">
        <f t="shared" si="8"/>
        <v>800</v>
      </c>
      <c r="I238" s="495">
        <f t="shared" si="9"/>
        <v>200</v>
      </c>
      <c r="J238" s="373"/>
      <c r="K238" s="418">
        <v>150</v>
      </c>
      <c r="L238" s="373"/>
    </row>
    <row r="239" spans="1:12" ht="18" hidden="1">
      <c r="A239" s="413">
        <v>232</v>
      </c>
      <c r="B239" s="565" t="s">
        <v>2183</v>
      </c>
      <c r="C239" s="417" t="s">
        <v>2184</v>
      </c>
      <c r="D239" s="586" t="s">
        <v>2185</v>
      </c>
      <c r="E239" s="587" t="s">
        <v>2186</v>
      </c>
      <c r="F239" s="415" t="s">
        <v>331</v>
      </c>
      <c r="G239" s="565">
        <v>625</v>
      </c>
      <c r="H239" s="495">
        <f t="shared" si="8"/>
        <v>500</v>
      </c>
      <c r="I239" s="495">
        <f t="shared" si="9"/>
        <v>125</v>
      </c>
      <c r="J239" s="373"/>
      <c r="K239" s="418">
        <v>150</v>
      </c>
      <c r="L239" s="373"/>
    </row>
    <row r="240" spans="1:12" ht="25.5" hidden="1">
      <c r="A240" s="413">
        <v>233</v>
      </c>
      <c r="B240" s="565" t="s">
        <v>2187</v>
      </c>
      <c r="C240" s="417" t="s">
        <v>2188</v>
      </c>
      <c r="D240" s="586" t="s">
        <v>2189</v>
      </c>
      <c r="E240" s="587" t="s">
        <v>2190</v>
      </c>
      <c r="F240" s="415" t="s">
        <v>331</v>
      </c>
      <c r="G240" s="565">
        <v>187.5</v>
      </c>
      <c r="H240" s="495">
        <f t="shared" si="8"/>
        <v>150</v>
      </c>
      <c r="I240" s="495">
        <f t="shared" si="9"/>
        <v>37.5</v>
      </c>
      <c r="J240" s="373"/>
      <c r="K240" s="418">
        <v>800</v>
      </c>
      <c r="L240" s="373"/>
    </row>
    <row r="241" spans="1:12" ht="18" hidden="1">
      <c r="A241" s="413">
        <v>234</v>
      </c>
      <c r="B241" s="565" t="s">
        <v>543</v>
      </c>
      <c r="C241" s="417" t="s">
        <v>2191</v>
      </c>
      <c r="D241" s="586" t="s">
        <v>2192</v>
      </c>
      <c r="E241" s="587" t="s">
        <v>2193</v>
      </c>
      <c r="F241" s="415" t="s">
        <v>331</v>
      </c>
      <c r="G241" s="565">
        <v>875</v>
      </c>
      <c r="H241" s="495">
        <f t="shared" si="8"/>
        <v>700</v>
      </c>
      <c r="I241" s="495">
        <f t="shared" si="9"/>
        <v>175</v>
      </c>
      <c r="J241" s="373"/>
      <c r="K241" s="418">
        <v>800</v>
      </c>
      <c r="L241" s="373"/>
    </row>
    <row r="242" spans="1:12" ht="18" hidden="1">
      <c r="A242" s="413">
        <v>235</v>
      </c>
      <c r="B242" s="565" t="s">
        <v>2194</v>
      </c>
      <c r="C242" s="417" t="s">
        <v>2195</v>
      </c>
      <c r="D242" s="586" t="s">
        <v>1431</v>
      </c>
      <c r="E242" s="587" t="s">
        <v>2196</v>
      </c>
      <c r="F242" s="415" t="s">
        <v>331</v>
      </c>
      <c r="G242" s="565">
        <v>2812.5</v>
      </c>
      <c r="H242" s="495">
        <f t="shared" si="8"/>
        <v>2250</v>
      </c>
      <c r="I242" s="495">
        <f t="shared" si="9"/>
        <v>562.5</v>
      </c>
      <c r="J242" s="373"/>
      <c r="K242" s="418">
        <v>800</v>
      </c>
      <c r="L242" s="373"/>
    </row>
    <row r="243" spans="1:12" ht="25.5" hidden="1">
      <c r="A243" s="413">
        <v>236</v>
      </c>
      <c r="B243" s="565" t="s">
        <v>484</v>
      </c>
      <c r="C243" s="417" t="s">
        <v>2197</v>
      </c>
      <c r="D243" s="586" t="s">
        <v>2198</v>
      </c>
      <c r="E243" s="587" t="s">
        <v>2199</v>
      </c>
      <c r="F243" s="415" t="s">
        <v>331</v>
      </c>
      <c r="G243" s="565">
        <v>1000</v>
      </c>
      <c r="H243" s="495">
        <f t="shared" si="8"/>
        <v>800</v>
      </c>
      <c r="I243" s="495">
        <f t="shared" si="9"/>
        <v>200</v>
      </c>
      <c r="J243" s="373"/>
      <c r="K243" s="418">
        <v>800</v>
      </c>
      <c r="L243" s="373"/>
    </row>
    <row r="244" spans="1:12" ht="18" hidden="1">
      <c r="A244" s="413">
        <v>237</v>
      </c>
      <c r="B244" s="565" t="s">
        <v>2200</v>
      </c>
      <c r="C244" s="417" t="s">
        <v>2201</v>
      </c>
      <c r="D244" s="586" t="s">
        <v>2202</v>
      </c>
      <c r="E244" s="587" t="s">
        <v>2203</v>
      </c>
      <c r="F244" s="415" t="s">
        <v>331</v>
      </c>
      <c r="G244" s="565">
        <v>500</v>
      </c>
      <c r="H244" s="495">
        <f t="shared" si="8"/>
        <v>400</v>
      </c>
      <c r="I244" s="495">
        <f t="shared" si="9"/>
        <v>100</v>
      </c>
      <c r="J244" s="373"/>
      <c r="K244" s="418">
        <v>150</v>
      </c>
      <c r="L244" s="373"/>
    </row>
    <row r="245" spans="1:12" ht="18" hidden="1">
      <c r="A245" s="413">
        <v>238</v>
      </c>
      <c r="B245" s="565" t="s">
        <v>536</v>
      </c>
      <c r="C245" s="417" t="s">
        <v>2175</v>
      </c>
      <c r="D245" s="586" t="s">
        <v>538</v>
      </c>
      <c r="E245" s="587" t="s">
        <v>2204</v>
      </c>
      <c r="F245" s="415" t="s">
        <v>331</v>
      </c>
      <c r="G245" s="565">
        <v>187.5</v>
      </c>
      <c r="H245" s="495">
        <f t="shared" si="8"/>
        <v>150</v>
      </c>
      <c r="I245" s="495">
        <f t="shared" si="9"/>
        <v>37.5</v>
      </c>
      <c r="J245" s="373"/>
      <c r="K245" s="418">
        <v>900</v>
      </c>
      <c r="L245" s="373"/>
    </row>
    <row r="246" spans="1:12" ht="18" hidden="1">
      <c r="A246" s="413">
        <v>239</v>
      </c>
      <c r="B246" s="565" t="s">
        <v>799</v>
      </c>
      <c r="C246" s="417" t="s">
        <v>2205</v>
      </c>
      <c r="D246" s="586" t="s">
        <v>2206</v>
      </c>
      <c r="E246" s="587" t="s">
        <v>2207</v>
      </c>
      <c r="F246" s="415" t="s">
        <v>331</v>
      </c>
      <c r="G246" s="565">
        <v>625</v>
      </c>
      <c r="H246" s="495">
        <f t="shared" si="8"/>
        <v>500</v>
      </c>
      <c r="I246" s="495">
        <f t="shared" si="9"/>
        <v>125</v>
      </c>
      <c r="J246" s="373"/>
      <c r="K246" s="418">
        <v>900</v>
      </c>
      <c r="L246" s="373"/>
    </row>
    <row r="247" spans="1:12" ht="25.5" hidden="1">
      <c r="A247" s="413">
        <v>240</v>
      </c>
      <c r="B247" s="565" t="s">
        <v>2208</v>
      </c>
      <c r="C247" s="417" t="s">
        <v>2209</v>
      </c>
      <c r="D247" s="586" t="s">
        <v>2210</v>
      </c>
      <c r="E247" s="587" t="s">
        <v>2211</v>
      </c>
      <c r="F247" s="415" t="s">
        <v>331</v>
      </c>
      <c r="G247" s="565">
        <v>1000</v>
      </c>
      <c r="H247" s="495">
        <f t="shared" si="8"/>
        <v>800</v>
      </c>
      <c r="I247" s="495">
        <f t="shared" si="9"/>
        <v>200</v>
      </c>
      <c r="J247" s="373"/>
      <c r="K247" s="418">
        <v>900</v>
      </c>
      <c r="L247" s="373"/>
    </row>
    <row r="248" spans="1:12" ht="18" hidden="1">
      <c r="A248" s="413">
        <v>241</v>
      </c>
      <c r="B248" s="565" t="s">
        <v>2212</v>
      </c>
      <c r="C248" s="417" t="s">
        <v>2213</v>
      </c>
      <c r="D248" s="586" t="s">
        <v>2214</v>
      </c>
      <c r="E248" s="588" t="s">
        <v>2215</v>
      </c>
      <c r="F248" s="415" t="s">
        <v>331</v>
      </c>
      <c r="G248" s="565">
        <v>500</v>
      </c>
      <c r="H248" s="495">
        <f t="shared" si="8"/>
        <v>400</v>
      </c>
      <c r="I248" s="495">
        <f t="shared" si="9"/>
        <v>100</v>
      </c>
      <c r="J248" s="373"/>
      <c r="K248" s="418">
        <v>900</v>
      </c>
      <c r="L248" s="373"/>
    </row>
    <row r="249" spans="1:12" ht="18" hidden="1">
      <c r="A249" s="413">
        <v>242</v>
      </c>
      <c r="B249" s="565" t="s">
        <v>2216</v>
      </c>
      <c r="C249" s="417" t="s">
        <v>2217</v>
      </c>
      <c r="D249" s="586" t="s">
        <v>2218</v>
      </c>
      <c r="E249" s="588" t="s">
        <v>2219</v>
      </c>
      <c r="F249" s="415" t="s">
        <v>331</v>
      </c>
      <c r="G249" s="565">
        <v>1000</v>
      </c>
      <c r="H249" s="495">
        <f t="shared" si="8"/>
        <v>800</v>
      </c>
      <c r="I249" s="495">
        <f t="shared" si="9"/>
        <v>200</v>
      </c>
      <c r="J249" s="373"/>
      <c r="K249" s="418">
        <v>900</v>
      </c>
      <c r="L249" s="373"/>
    </row>
    <row r="250" spans="1:12" ht="25.5" hidden="1">
      <c r="A250" s="413">
        <v>243</v>
      </c>
      <c r="B250" s="565" t="s">
        <v>2220</v>
      </c>
      <c r="C250" s="417" t="s">
        <v>2221</v>
      </c>
      <c r="D250" s="586" t="s">
        <v>2222</v>
      </c>
      <c r="E250" s="588" t="s">
        <v>2223</v>
      </c>
      <c r="F250" s="415" t="s">
        <v>331</v>
      </c>
      <c r="G250" s="565">
        <v>187.5</v>
      </c>
      <c r="H250" s="495">
        <f t="shared" si="8"/>
        <v>150</v>
      </c>
      <c r="I250" s="495">
        <f t="shared" si="9"/>
        <v>37.5</v>
      </c>
      <c r="J250" s="373"/>
      <c r="K250" s="418">
        <v>900</v>
      </c>
      <c r="L250" s="373"/>
    </row>
    <row r="251" spans="1:12" ht="25.5" hidden="1">
      <c r="A251" s="413">
        <v>244</v>
      </c>
      <c r="B251" s="565" t="s">
        <v>487</v>
      </c>
      <c r="C251" s="417" t="s">
        <v>2224</v>
      </c>
      <c r="D251" s="586" t="s">
        <v>2225</v>
      </c>
      <c r="E251" s="588" t="s">
        <v>2226</v>
      </c>
      <c r="F251" s="415" t="s">
        <v>331</v>
      </c>
      <c r="G251" s="565">
        <v>875</v>
      </c>
      <c r="H251" s="495">
        <f t="shared" si="8"/>
        <v>700</v>
      </c>
      <c r="I251" s="495">
        <f t="shared" si="9"/>
        <v>175</v>
      </c>
      <c r="J251" s="373"/>
      <c r="K251" s="418">
        <v>900</v>
      </c>
      <c r="L251" s="373"/>
    </row>
    <row r="252" spans="1:12" ht="38.25" hidden="1">
      <c r="A252" s="413">
        <v>245</v>
      </c>
      <c r="B252" s="565" t="s">
        <v>2227</v>
      </c>
      <c r="C252" s="417" t="s">
        <v>626</v>
      </c>
      <c r="D252" s="586" t="s">
        <v>1432</v>
      </c>
      <c r="E252" s="588" t="s">
        <v>2228</v>
      </c>
      <c r="F252" s="415" t="s">
        <v>331</v>
      </c>
      <c r="G252" s="565">
        <v>437.5</v>
      </c>
      <c r="H252" s="495">
        <f t="shared" si="8"/>
        <v>350</v>
      </c>
      <c r="I252" s="495">
        <f t="shared" si="9"/>
        <v>87.5</v>
      </c>
      <c r="J252" s="373"/>
      <c r="K252" s="418">
        <v>900</v>
      </c>
      <c r="L252" s="373"/>
    </row>
    <row r="253" spans="1:12" ht="25.5" hidden="1">
      <c r="A253" s="413">
        <v>246</v>
      </c>
      <c r="B253" s="565" t="s">
        <v>2229</v>
      </c>
      <c r="C253" s="417" t="s">
        <v>2230</v>
      </c>
      <c r="D253" s="586" t="s">
        <v>2231</v>
      </c>
      <c r="E253" s="588" t="s">
        <v>2232</v>
      </c>
      <c r="F253" s="415" t="s">
        <v>331</v>
      </c>
      <c r="G253" s="565">
        <v>875</v>
      </c>
      <c r="H253" s="495">
        <f t="shared" si="8"/>
        <v>700</v>
      </c>
      <c r="I253" s="495">
        <f t="shared" si="9"/>
        <v>175</v>
      </c>
      <c r="J253" s="373"/>
      <c r="K253" s="418">
        <v>900</v>
      </c>
      <c r="L253" s="373"/>
    </row>
    <row r="254" spans="1:12" ht="25.5" hidden="1">
      <c r="A254" s="413">
        <v>247</v>
      </c>
      <c r="B254" s="565" t="s">
        <v>2233</v>
      </c>
      <c r="C254" s="417" t="s">
        <v>2234</v>
      </c>
      <c r="D254" s="586" t="s">
        <v>2235</v>
      </c>
      <c r="E254" s="588" t="s">
        <v>2236</v>
      </c>
      <c r="F254" s="415" t="s">
        <v>331</v>
      </c>
      <c r="G254" s="565">
        <v>1000</v>
      </c>
      <c r="H254" s="495">
        <f t="shared" si="8"/>
        <v>800</v>
      </c>
      <c r="I254" s="495">
        <f t="shared" si="9"/>
        <v>200</v>
      </c>
      <c r="J254" s="373"/>
      <c r="K254" s="418">
        <v>900</v>
      </c>
      <c r="L254" s="373"/>
    </row>
    <row r="255" spans="1:12" ht="25.5" hidden="1">
      <c r="A255" s="413">
        <v>248</v>
      </c>
      <c r="B255" s="565" t="s">
        <v>2237</v>
      </c>
      <c r="C255" s="417" t="s">
        <v>2238</v>
      </c>
      <c r="D255" s="586" t="s">
        <v>2239</v>
      </c>
      <c r="E255" s="588" t="s">
        <v>2240</v>
      </c>
      <c r="F255" s="415" t="s">
        <v>331</v>
      </c>
      <c r="G255" s="565">
        <v>187.5</v>
      </c>
      <c r="H255" s="495">
        <f t="shared" si="8"/>
        <v>150</v>
      </c>
      <c r="I255" s="495">
        <f t="shared" si="9"/>
        <v>37.5</v>
      </c>
      <c r="J255" s="373"/>
      <c r="K255" s="418">
        <v>900</v>
      </c>
      <c r="L255" s="373"/>
    </row>
    <row r="256" spans="1:12" ht="18" hidden="1">
      <c r="A256" s="413">
        <v>249</v>
      </c>
      <c r="B256" s="565" t="s">
        <v>2241</v>
      </c>
      <c r="C256" s="417" t="s">
        <v>2242</v>
      </c>
      <c r="D256" s="586" t="s">
        <v>2243</v>
      </c>
      <c r="E256" s="588" t="s">
        <v>2244</v>
      </c>
      <c r="F256" s="415" t="s">
        <v>331</v>
      </c>
      <c r="G256" s="565">
        <v>500</v>
      </c>
      <c r="H256" s="495">
        <f t="shared" si="8"/>
        <v>400</v>
      </c>
      <c r="I256" s="495">
        <f t="shared" si="9"/>
        <v>100</v>
      </c>
      <c r="J256" s="373"/>
      <c r="K256" s="418">
        <v>900</v>
      </c>
      <c r="L256" s="373"/>
    </row>
    <row r="257" spans="1:12" ht="25.5" hidden="1">
      <c r="A257" s="413">
        <v>250</v>
      </c>
      <c r="B257" s="565" t="s">
        <v>541</v>
      </c>
      <c r="C257" s="417" t="s">
        <v>2245</v>
      </c>
      <c r="D257" s="586" t="s">
        <v>1433</v>
      </c>
      <c r="E257" s="588" t="s">
        <v>2246</v>
      </c>
      <c r="F257" s="415" t="s">
        <v>331</v>
      </c>
      <c r="G257" s="565">
        <v>218.75</v>
      </c>
      <c r="H257" s="495">
        <f t="shared" si="8"/>
        <v>175</v>
      </c>
      <c r="I257" s="495">
        <f t="shared" si="9"/>
        <v>43.75</v>
      </c>
      <c r="J257" s="373"/>
      <c r="K257" s="418">
        <v>900</v>
      </c>
      <c r="L257" s="373"/>
    </row>
    <row r="258" spans="1:12" ht="18" hidden="1">
      <c r="A258" s="413">
        <v>251</v>
      </c>
      <c r="B258" s="565" t="s">
        <v>484</v>
      </c>
      <c r="C258" s="417" t="s">
        <v>2247</v>
      </c>
      <c r="D258" s="586" t="s">
        <v>2248</v>
      </c>
      <c r="E258" s="588" t="s">
        <v>2249</v>
      </c>
      <c r="F258" s="415" t="s">
        <v>331</v>
      </c>
      <c r="G258" s="565">
        <v>875</v>
      </c>
      <c r="H258" s="495">
        <f t="shared" si="8"/>
        <v>700</v>
      </c>
      <c r="I258" s="495">
        <f t="shared" si="9"/>
        <v>175</v>
      </c>
      <c r="J258" s="373"/>
      <c r="K258" s="418">
        <v>900</v>
      </c>
      <c r="L258" s="373"/>
    </row>
    <row r="259" spans="1:12" ht="25.5" hidden="1">
      <c r="A259" s="413">
        <v>252</v>
      </c>
      <c r="B259" s="565" t="s">
        <v>541</v>
      </c>
      <c r="C259" s="417" t="s">
        <v>2250</v>
      </c>
      <c r="D259" s="586" t="s">
        <v>1434</v>
      </c>
      <c r="E259" s="588" t="s">
        <v>2251</v>
      </c>
      <c r="F259" s="415" t="s">
        <v>331</v>
      </c>
      <c r="G259" s="565">
        <v>312.5</v>
      </c>
      <c r="H259" s="495">
        <f t="shared" si="8"/>
        <v>250</v>
      </c>
      <c r="I259" s="495">
        <f t="shared" si="9"/>
        <v>62.5</v>
      </c>
      <c r="J259" s="373"/>
      <c r="K259" s="418">
        <v>900</v>
      </c>
      <c r="L259" s="373"/>
    </row>
    <row r="260" spans="1:12" ht="18" hidden="1">
      <c r="A260" s="413">
        <v>253</v>
      </c>
      <c r="B260" s="565" t="s">
        <v>582</v>
      </c>
      <c r="C260" s="417" t="s">
        <v>2252</v>
      </c>
      <c r="D260" s="586" t="s">
        <v>1435</v>
      </c>
      <c r="E260" s="588" t="s">
        <v>2253</v>
      </c>
      <c r="F260" s="415" t="s">
        <v>331</v>
      </c>
      <c r="G260" s="565">
        <v>312.5</v>
      </c>
      <c r="H260" s="495">
        <f t="shared" si="8"/>
        <v>250</v>
      </c>
      <c r="I260" s="495">
        <f t="shared" si="9"/>
        <v>62.5</v>
      </c>
      <c r="J260" s="373"/>
      <c r="K260" s="418">
        <v>900</v>
      </c>
      <c r="L260" s="373"/>
    </row>
    <row r="261" spans="1:12" ht="18" hidden="1">
      <c r="A261" s="413">
        <v>254</v>
      </c>
      <c r="B261" s="565" t="s">
        <v>1169</v>
      </c>
      <c r="C261" s="417" t="s">
        <v>2254</v>
      </c>
      <c r="D261" s="586" t="s">
        <v>1436</v>
      </c>
      <c r="E261" s="588" t="s">
        <v>2255</v>
      </c>
      <c r="F261" s="415" t="s">
        <v>331</v>
      </c>
      <c r="G261" s="565">
        <v>312.5</v>
      </c>
      <c r="H261" s="495">
        <f t="shared" si="8"/>
        <v>250</v>
      </c>
      <c r="I261" s="495">
        <f t="shared" si="9"/>
        <v>62.5</v>
      </c>
      <c r="J261" s="373"/>
      <c r="K261" s="418">
        <v>900</v>
      </c>
      <c r="L261" s="373"/>
    </row>
    <row r="262" spans="1:12" ht="18" hidden="1">
      <c r="A262" s="413">
        <v>255</v>
      </c>
      <c r="B262" s="565" t="s">
        <v>730</v>
      </c>
      <c r="C262" s="417" t="s">
        <v>2256</v>
      </c>
      <c r="D262" s="586" t="s">
        <v>2257</v>
      </c>
      <c r="E262" s="588" t="s">
        <v>2258</v>
      </c>
      <c r="F262" s="415" t="s">
        <v>331</v>
      </c>
      <c r="G262" s="565">
        <v>500</v>
      </c>
      <c r="H262" s="495">
        <f t="shared" si="8"/>
        <v>400</v>
      </c>
      <c r="I262" s="495">
        <f t="shared" si="9"/>
        <v>100</v>
      </c>
      <c r="J262" s="373"/>
      <c r="K262" s="418">
        <v>900</v>
      </c>
      <c r="L262" s="373"/>
    </row>
    <row r="263" spans="1:12" ht="18" hidden="1">
      <c r="A263" s="413">
        <v>256</v>
      </c>
      <c r="B263" s="565" t="s">
        <v>1102</v>
      </c>
      <c r="C263" s="417" t="s">
        <v>2259</v>
      </c>
      <c r="D263" s="586" t="s">
        <v>2260</v>
      </c>
      <c r="E263" s="588" t="s">
        <v>2261</v>
      </c>
      <c r="F263" s="415" t="s">
        <v>331</v>
      </c>
      <c r="G263" s="565">
        <v>500</v>
      </c>
      <c r="H263" s="495">
        <f t="shared" si="8"/>
        <v>400</v>
      </c>
      <c r="I263" s="495">
        <f t="shared" si="9"/>
        <v>100</v>
      </c>
      <c r="J263" s="373"/>
      <c r="K263" s="418">
        <v>900</v>
      </c>
      <c r="L263" s="373"/>
    </row>
    <row r="264" spans="1:12" ht="25.5" hidden="1">
      <c r="A264" s="413">
        <v>257</v>
      </c>
      <c r="B264" s="565" t="s">
        <v>2262</v>
      </c>
      <c r="C264" s="417" t="s">
        <v>2263</v>
      </c>
      <c r="D264" s="586" t="s">
        <v>1916</v>
      </c>
      <c r="E264" s="588" t="s">
        <v>2264</v>
      </c>
      <c r="F264" s="415" t="s">
        <v>331</v>
      </c>
      <c r="G264" s="565">
        <v>875</v>
      </c>
      <c r="H264" s="495">
        <f t="shared" si="8"/>
        <v>700</v>
      </c>
      <c r="I264" s="495">
        <f t="shared" si="9"/>
        <v>175</v>
      </c>
      <c r="J264" s="373"/>
      <c r="K264" s="418">
        <v>900</v>
      </c>
      <c r="L264" s="373"/>
    </row>
    <row r="265" spans="1:12" ht="25.5" hidden="1">
      <c r="A265" s="413">
        <v>258</v>
      </c>
      <c r="B265" s="565" t="s">
        <v>995</v>
      </c>
      <c r="C265" s="417" t="s">
        <v>2265</v>
      </c>
      <c r="D265" s="586" t="s">
        <v>2266</v>
      </c>
      <c r="E265" s="588" t="s">
        <v>2267</v>
      </c>
      <c r="F265" s="415" t="s">
        <v>331</v>
      </c>
      <c r="G265" s="565">
        <v>750</v>
      </c>
      <c r="H265" s="495">
        <f t="shared" si="8"/>
        <v>600</v>
      </c>
      <c r="I265" s="495">
        <f t="shared" si="9"/>
        <v>150</v>
      </c>
      <c r="J265" s="373"/>
      <c r="K265" s="418">
        <v>900</v>
      </c>
      <c r="L265" s="373"/>
    </row>
    <row r="266" spans="1:12" ht="25.5" hidden="1">
      <c r="A266" s="413">
        <v>259</v>
      </c>
      <c r="B266" s="565" t="s">
        <v>2268</v>
      </c>
      <c r="C266" s="417" t="s">
        <v>2269</v>
      </c>
      <c r="D266" s="586" t="s">
        <v>545</v>
      </c>
      <c r="E266" s="588" t="s">
        <v>2270</v>
      </c>
      <c r="F266" s="415" t="s">
        <v>331</v>
      </c>
      <c r="G266" s="565">
        <v>1000</v>
      </c>
      <c r="H266" s="495">
        <f t="shared" si="8"/>
        <v>800</v>
      </c>
      <c r="I266" s="495">
        <f t="shared" si="9"/>
        <v>200</v>
      </c>
      <c r="J266" s="373"/>
      <c r="K266" s="418">
        <v>900</v>
      </c>
      <c r="L266" s="373"/>
    </row>
    <row r="267" spans="1:12" ht="18" hidden="1">
      <c r="A267" s="413">
        <v>260</v>
      </c>
      <c r="B267" s="565" t="s">
        <v>2271</v>
      </c>
      <c r="C267" s="417" t="s">
        <v>2272</v>
      </c>
      <c r="D267" s="586" t="s">
        <v>2273</v>
      </c>
      <c r="E267" s="588" t="s">
        <v>2274</v>
      </c>
      <c r="F267" s="415" t="s">
        <v>331</v>
      </c>
      <c r="G267" s="565">
        <v>150</v>
      </c>
      <c r="H267" s="495">
        <f t="shared" si="8"/>
        <v>120</v>
      </c>
      <c r="I267" s="495">
        <f t="shared" si="9"/>
        <v>30</v>
      </c>
      <c r="J267" s="373"/>
      <c r="K267" s="418">
        <v>900</v>
      </c>
      <c r="L267" s="373"/>
    </row>
    <row r="268" spans="1:12" ht="25.5" hidden="1">
      <c r="A268" s="413">
        <v>261</v>
      </c>
      <c r="B268" s="565" t="s">
        <v>2275</v>
      </c>
      <c r="C268" s="417" t="s">
        <v>2276</v>
      </c>
      <c r="D268" s="586" t="s">
        <v>2277</v>
      </c>
      <c r="E268" s="588" t="s">
        <v>2278</v>
      </c>
      <c r="F268" s="415" t="s">
        <v>331</v>
      </c>
      <c r="G268" s="565">
        <v>125</v>
      </c>
      <c r="H268" s="495">
        <f t="shared" si="8"/>
        <v>100</v>
      </c>
      <c r="I268" s="495">
        <f t="shared" si="9"/>
        <v>25</v>
      </c>
      <c r="J268" s="373"/>
      <c r="K268" s="418">
        <v>900</v>
      </c>
      <c r="L268" s="373"/>
    </row>
    <row r="269" spans="1:12" ht="25.5" hidden="1">
      <c r="A269" s="413">
        <v>262</v>
      </c>
      <c r="B269" s="565" t="s">
        <v>1138</v>
      </c>
      <c r="C269" s="417" t="s">
        <v>2279</v>
      </c>
      <c r="D269" s="586" t="s">
        <v>1437</v>
      </c>
      <c r="E269" s="588" t="s">
        <v>2280</v>
      </c>
      <c r="F269" s="415" t="s">
        <v>331</v>
      </c>
      <c r="G269" s="565">
        <v>312.5</v>
      </c>
      <c r="H269" s="495">
        <f t="shared" si="8"/>
        <v>250</v>
      </c>
      <c r="I269" s="495">
        <f t="shared" si="9"/>
        <v>62.5</v>
      </c>
      <c r="J269" s="373"/>
      <c r="K269" s="418">
        <v>900</v>
      </c>
      <c r="L269" s="373"/>
    </row>
    <row r="270" spans="1:12" ht="25.5" hidden="1">
      <c r="A270" s="413">
        <v>263</v>
      </c>
      <c r="B270" s="565" t="s">
        <v>2281</v>
      </c>
      <c r="C270" s="417" t="s">
        <v>791</v>
      </c>
      <c r="D270" s="586" t="s">
        <v>1438</v>
      </c>
      <c r="E270" s="588" t="s">
        <v>2282</v>
      </c>
      <c r="F270" s="415" t="s">
        <v>331</v>
      </c>
      <c r="G270" s="565">
        <v>375</v>
      </c>
      <c r="H270" s="495">
        <f t="shared" si="8"/>
        <v>300</v>
      </c>
      <c r="I270" s="495">
        <f t="shared" si="9"/>
        <v>75</v>
      </c>
      <c r="J270" s="373"/>
      <c r="K270" s="418">
        <v>900</v>
      </c>
      <c r="L270" s="373"/>
    </row>
    <row r="271" spans="1:12" ht="25.5" hidden="1">
      <c r="A271" s="413">
        <v>264</v>
      </c>
      <c r="B271" s="565" t="s">
        <v>2283</v>
      </c>
      <c r="C271" s="417" t="s">
        <v>2284</v>
      </c>
      <c r="D271" s="586" t="s">
        <v>808</v>
      </c>
      <c r="E271" s="588" t="s">
        <v>2285</v>
      </c>
      <c r="F271" s="415" t="s">
        <v>331</v>
      </c>
      <c r="G271" s="565">
        <v>125</v>
      </c>
      <c r="H271" s="495">
        <f t="shared" si="8"/>
        <v>100</v>
      </c>
      <c r="I271" s="495">
        <f t="shared" si="9"/>
        <v>25</v>
      </c>
      <c r="J271" s="373"/>
      <c r="K271" s="418">
        <v>900</v>
      </c>
      <c r="L271" s="373"/>
    </row>
    <row r="272" spans="1:12" ht="18" hidden="1">
      <c r="A272" s="413">
        <v>265</v>
      </c>
      <c r="B272" s="565" t="s">
        <v>2286</v>
      </c>
      <c r="C272" s="417" t="s">
        <v>2287</v>
      </c>
      <c r="D272" s="586" t="s">
        <v>2288</v>
      </c>
      <c r="E272" s="588" t="s">
        <v>2289</v>
      </c>
      <c r="F272" s="415" t="s">
        <v>331</v>
      </c>
      <c r="G272" s="565">
        <v>500</v>
      </c>
      <c r="H272" s="495">
        <f t="shared" si="8"/>
        <v>400</v>
      </c>
      <c r="I272" s="495">
        <f t="shared" si="9"/>
        <v>100</v>
      </c>
      <c r="J272" s="373"/>
      <c r="K272" s="418">
        <v>900</v>
      </c>
      <c r="L272" s="373"/>
    </row>
    <row r="273" spans="1:12" ht="25.5" hidden="1">
      <c r="A273" s="413">
        <v>266</v>
      </c>
      <c r="B273" s="565" t="s">
        <v>976</v>
      </c>
      <c r="C273" s="417" t="s">
        <v>2290</v>
      </c>
      <c r="D273" s="586" t="s">
        <v>2291</v>
      </c>
      <c r="E273" s="588" t="s">
        <v>2292</v>
      </c>
      <c r="F273" s="415" t="s">
        <v>331</v>
      </c>
      <c r="G273" s="565">
        <v>150</v>
      </c>
      <c r="H273" s="495">
        <f t="shared" si="8"/>
        <v>120</v>
      </c>
      <c r="I273" s="495">
        <f t="shared" si="9"/>
        <v>30</v>
      </c>
      <c r="J273" s="373"/>
      <c r="K273" s="418">
        <v>900</v>
      </c>
      <c r="L273" s="373"/>
    </row>
    <row r="274" spans="1:12" ht="25.5" hidden="1">
      <c r="A274" s="413">
        <v>267</v>
      </c>
      <c r="B274" s="565" t="s">
        <v>2293</v>
      </c>
      <c r="C274" s="417" t="s">
        <v>2294</v>
      </c>
      <c r="D274" s="586" t="s">
        <v>807</v>
      </c>
      <c r="E274" s="588" t="s">
        <v>2285</v>
      </c>
      <c r="F274" s="415" t="s">
        <v>331</v>
      </c>
      <c r="G274" s="565">
        <v>125</v>
      </c>
      <c r="H274" s="495">
        <f t="shared" si="8"/>
        <v>100</v>
      </c>
      <c r="I274" s="495">
        <f t="shared" si="9"/>
        <v>25</v>
      </c>
      <c r="J274" s="373"/>
      <c r="K274" s="418">
        <v>900</v>
      </c>
      <c r="L274" s="373"/>
    </row>
    <row r="275" spans="1:12" ht="18" hidden="1">
      <c r="A275" s="413">
        <v>268</v>
      </c>
      <c r="B275" s="565" t="s">
        <v>2295</v>
      </c>
      <c r="C275" s="417" t="s">
        <v>2296</v>
      </c>
      <c r="D275" s="586" t="s">
        <v>1439</v>
      </c>
      <c r="E275" s="588" t="s">
        <v>2297</v>
      </c>
      <c r="F275" s="415" t="s">
        <v>331</v>
      </c>
      <c r="G275" s="565">
        <v>375</v>
      </c>
      <c r="H275" s="495">
        <f t="shared" si="8"/>
        <v>300</v>
      </c>
      <c r="I275" s="495">
        <f t="shared" si="9"/>
        <v>75</v>
      </c>
      <c r="J275" s="373"/>
      <c r="K275" s="418">
        <v>700</v>
      </c>
      <c r="L275" s="373"/>
    </row>
    <row r="276" spans="1:12" ht="18" hidden="1">
      <c r="A276" s="413">
        <v>269</v>
      </c>
      <c r="B276" s="565" t="s">
        <v>2298</v>
      </c>
      <c r="C276" s="361" t="s">
        <v>2299</v>
      </c>
      <c r="D276" s="586" t="s">
        <v>553</v>
      </c>
      <c r="E276" s="588" t="s">
        <v>2300</v>
      </c>
      <c r="F276" s="415" t="s">
        <v>331</v>
      </c>
      <c r="G276" s="565">
        <v>187.5</v>
      </c>
      <c r="H276" s="495">
        <f t="shared" si="8"/>
        <v>150</v>
      </c>
      <c r="I276" s="495">
        <f t="shared" si="9"/>
        <v>37.5</v>
      </c>
      <c r="J276" s="373"/>
      <c r="K276" s="419">
        <v>110</v>
      </c>
      <c r="L276" s="373"/>
    </row>
    <row r="277" spans="1:12" ht="18" hidden="1">
      <c r="A277" s="413">
        <v>270</v>
      </c>
      <c r="B277" s="565" t="s">
        <v>2301</v>
      </c>
      <c r="C277" s="361" t="s">
        <v>2302</v>
      </c>
      <c r="D277" s="586" t="s">
        <v>557</v>
      </c>
      <c r="E277" s="588" t="s">
        <v>2303</v>
      </c>
      <c r="F277" s="415" t="s">
        <v>331</v>
      </c>
      <c r="G277" s="565">
        <v>187.5</v>
      </c>
      <c r="H277" s="495">
        <f t="shared" si="8"/>
        <v>150</v>
      </c>
      <c r="I277" s="495">
        <f t="shared" si="9"/>
        <v>37.5</v>
      </c>
      <c r="J277" s="373"/>
      <c r="K277" s="419">
        <v>453</v>
      </c>
      <c r="L277" s="373"/>
    </row>
    <row r="278" spans="1:12" ht="25.5" hidden="1">
      <c r="A278" s="413">
        <v>271</v>
      </c>
      <c r="B278" s="565" t="s">
        <v>2304</v>
      </c>
      <c r="C278" s="361" t="s">
        <v>2305</v>
      </c>
      <c r="D278" s="586" t="s">
        <v>1440</v>
      </c>
      <c r="E278" s="588" t="s">
        <v>2285</v>
      </c>
      <c r="F278" s="415" t="s">
        <v>331</v>
      </c>
      <c r="G278" s="565">
        <v>125</v>
      </c>
      <c r="H278" s="495">
        <f t="shared" si="8"/>
        <v>100</v>
      </c>
      <c r="I278" s="495">
        <f t="shared" si="9"/>
        <v>25</v>
      </c>
      <c r="J278" s="373"/>
      <c r="K278" s="419">
        <v>397</v>
      </c>
      <c r="L278" s="373"/>
    </row>
    <row r="279" spans="1:12" ht="25.5" hidden="1">
      <c r="A279" s="413">
        <v>272</v>
      </c>
      <c r="B279" s="565" t="s">
        <v>2306</v>
      </c>
      <c r="C279" s="361" t="s">
        <v>2307</v>
      </c>
      <c r="D279" s="586" t="s">
        <v>2308</v>
      </c>
      <c r="E279" s="588" t="s">
        <v>2309</v>
      </c>
      <c r="F279" s="415" t="s">
        <v>331</v>
      </c>
      <c r="G279" s="565">
        <v>187.5</v>
      </c>
      <c r="H279" s="495">
        <f t="shared" si="8"/>
        <v>150</v>
      </c>
      <c r="I279" s="495">
        <f t="shared" si="9"/>
        <v>37.5</v>
      </c>
      <c r="J279" s="373"/>
      <c r="K279" s="419">
        <v>227</v>
      </c>
      <c r="L279" s="373"/>
    </row>
    <row r="280" spans="1:12" ht="25.5" hidden="1">
      <c r="A280" s="413">
        <v>273</v>
      </c>
      <c r="B280" s="565" t="s">
        <v>2310</v>
      </c>
      <c r="C280" s="361" t="s">
        <v>2311</v>
      </c>
      <c r="D280" s="586" t="s">
        <v>806</v>
      </c>
      <c r="E280" s="588" t="s">
        <v>2285</v>
      </c>
      <c r="F280" s="415" t="s">
        <v>331</v>
      </c>
      <c r="G280" s="565">
        <v>125</v>
      </c>
      <c r="H280" s="495">
        <f t="shared" si="8"/>
        <v>100</v>
      </c>
      <c r="I280" s="495">
        <f t="shared" si="9"/>
        <v>25</v>
      </c>
      <c r="J280" s="373"/>
      <c r="K280" s="419">
        <v>397</v>
      </c>
      <c r="L280" s="373"/>
    </row>
    <row r="281" spans="1:12" ht="25.5" hidden="1">
      <c r="A281" s="413">
        <v>274</v>
      </c>
      <c r="B281" s="565" t="s">
        <v>2312</v>
      </c>
      <c r="C281" s="361" t="s">
        <v>2313</v>
      </c>
      <c r="D281" s="586" t="s">
        <v>1441</v>
      </c>
      <c r="E281" s="588" t="s">
        <v>2314</v>
      </c>
      <c r="F281" s="415" t="s">
        <v>331</v>
      </c>
      <c r="G281" s="565">
        <v>437.5</v>
      </c>
      <c r="H281" s="495">
        <f t="shared" si="8"/>
        <v>350</v>
      </c>
      <c r="I281" s="495">
        <f t="shared" si="9"/>
        <v>87.5</v>
      </c>
      <c r="J281" s="373"/>
      <c r="K281" s="419">
        <v>227</v>
      </c>
      <c r="L281" s="373"/>
    </row>
    <row r="282" spans="1:12" ht="18" hidden="1">
      <c r="A282" s="413">
        <v>275</v>
      </c>
      <c r="B282" s="565" t="s">
        <v>2315</v>
      </c>
      <c r="C282" s="361" t="s">
        <v>2316</v>
      </c>
      <c r="D282" s="586" t="s">
        <v>1442</v>
      </c>
      <c r="E282" s="588" t="s">
        <v>2317</v>
      </c>
      <c r="F282" s="415" t="s">
        <v>331</v>
      </c>
      <c r="G282" s="565">
        <v>375</v>
      </c>
      <c r="H282" s="495">
        <f t="shared" si="8"/>
        <v>300</v>
      </c>
      <c r="I282" s="495">
        <f t="shared" si="9"/>
        <v>75</v>
      </c>
      <c r="J282" s="373"/>
      <c r="K282" s="419">
        <v>453</v>
      </c>
      <c r="L282" s="373"/>
    </row>
    <row r="283" spans="1:12" ht="25.5" hidden="1">
      <c r="A283" s="413">
        <v>276</v>
      </c>
      <c r="B283" s="565" t="s">
        <v>2318</v>
      </c>
      <c r="C283" s="361" t="s">
        <v>2319</v>
      </c>
      <c r="D283" s="586" t="s">
        <v>1443</v>
      </c>
      <c r="E283" s="588" t="s">
        <v>2320</v>
      </c>
      <c r="F283" s="415" t="s">
        <v>331</v>
      </c>
      <c r="G283" s="565">
        <v>375</v>
      </c>
      <c r="H283" s="495">
        <f t="shared" si="8"/>
        <v>300</v>
      </c>
      <c r="I283" s="495">
        <f t="shared" si="9"/>
        <v>75</v>
      </c>
      <c r="J283" s="373"/>
      <c r="K283" s="419">
        <v>227</v>
      </c>
      <c r="L283" s="373"/>
    </row>
    <row r="284" spans="1:12" ht="25.5" hidden="1">
      <c r="A284" s="413">
        <v>277</v>
      </c>
      <c r="B284" s="565" t="s">
        <v>2321</v>
      </c>
      <c r="C284" s="361" t="s">
        <v>2322</v>
      </c>
      <c r="D284" s="586" t="s">
        <v>1444</v>
      </c>
      <c r="E284" s="588" t="s">
        <v>2323</v>
      </c>
      <c r="F284" s="415" t="s">
        <v>331</v>
      </c>
      <c r="G284" s="565">
        <v>437.5</v>
      </c>
      <c r="H284" s="495">
        <f t="shared" si="8"/>
        <v>350</v>
      </c>
      <c r="I284" s="495">
        <f t="shared" si="9"/>
        <v>87.5</v>
      </c>
      <c r="J284" s="373"/>
      <c r="K284" s="419">
        <v>85</v>
      </c>
      <c r="L284" s="373"/>
    </row>
    <row r="285" spans="1:12" ht="25.5" hidden="1">
      <c r="A285" s="413">
        <v>278</v>
      </c>
      <c r="B285" s="565" t="s">
        <v>2315</v>
      </c>
      <c r="C285" s="361" t="s">
        <v>2324</v>
      </c>
      <c r="D285" s="586" t="s">
        <v>1445</v>
      </c>
      <c r="E285" s="588" t="s">
        <v>2325</v>
      </c>
      <c r="F285" s="415" t="s">
        <v>331</v>
      </c>
      <c r="G285" s="565">
        <v>375</v>
      </c>
      <c r="H285" s="495">
        <f t="shared" si="8"/>
        <v>300</v>
      </c>
      <c r="I285" s="495">
        <f t="shared" si="9"/>
        <v>75</v>
      </c>
      <c r="J285" s="373"/>
      <c r="K285" s="419">
        <v>227</v>
      </c>
      <c r="L285" s="373"/>
    </row>
    <row r="286" spans="1:12" ht="18" hidden="1">
      <c r="A286" s="413">
        <v>279</v>
      </c>
      <c r="B286" s="565" t="s">
        <v>483</v>
      </c>
      <c r="C286" s="361" t="s">
        <v>2326</v>
      </c>
      <c r="D286" s="586" t="s">
        <v>1446</v>
      </c>
      <c r="E286" s="588" t="s">
        <v>2327</v>
      </c>
      <c r="F286" s="415" t="s">
        <v>331</v>
      </c>
      <c r="G286" s="565">
        <v>375</v>
      </c>
      <c r="H286" s="495">
        <f t="shared" si="8"/>
        <v>300</v>
      </c>
      <c r="I286" s="495">
        <f t="shared" si="9"/>
        <v>75</v>
      </c>
      <c r="J286" s="373"/>
      <c r="K286" s="419">
        <v>397</v>
      </c>
      <c r="L286" s="373"/>
    </row>
    <row r="287" spans="1:12" ht="18" hidden="1">
      <c r="A287" s="413">
        <v>280</v>
      </c>
      <c r="B287" s="565" t="s">
        <v>2328</v>
      </c>
      <c r="C287" s="361" t="s">
        <v>2329</v>
      </c>
      <c r="D287" s="586" t="s">
        <v>1447</v>
      </c>
      <c r="E287" s="588" t="s">
        <v>2330</v>
      </c>
      <c r="F287" s="415" t="s">
        <v>331</v>
      </c>
      <c r="G287" s="565">
        <v>375</v>
      </c>
      <c r="H287" s="495">
        <f t="shared" si="8"/>
        <v>300</v>
      </c>
      <c r="I287" s="495">
        <f t="shared" si="9"/>
        <v>75</v>
      </c>
      <c r="J287" s="373"/>
      <c r="K287" s="419">
        <v>85</v>
      </c>
      <c r="L287" s="373"/>
    </row>
    <row r="288" spans="1:12" ht="25.5" hidden="1">
      <c r="A288" s="413">
        <v>281</v>
      </c>
      <c r="B288" s="565" t="s">
        <v>2331</v>
      </c>
      <c r="C288" s="361" t="s">
        <v>2332</v>
      </c>
      <c r="D288" s="586" t="s">
        <v>1448</v>
      </c>
      <c r="E288" s="588" t="s">
        <v>2333</v>
      </c>
      <c r="F288" s="415" t="s">
        <v>331</v>
      </c>
      <c r="G288" s="565">
        <v>375</v>
      </c>
      <c r="H288" s="495">
        <f t="shared" ref="H288:H351" si="10">G288-I288</f>
        <v>300</v>
      </c>
      <c r="I288" s="495">
        <f t="shared" ref="I288:I351" si="11">G288*20/100</f>
        <v>75</v>
      </c>
      <c r="J288" s="373"/>
      <c r="K288" s="419">
        <v>453</v>
      </c>
      <c r="L288" s="373"/>
    </row>
    <row r="289" spans="1:13" ht="25.5" hidden="1">
      <c r="A289" s="413">
        <v>282</v>
      </c>
      <c r="B289" s="565" t="s">
        <v>2328</v>
      </c>
      <c r="C289" s="361" t="s">
        <v>2334</v>
      </c>
      <c r="D289" s="586" t="s">
        <v>1449</v>
      </c>
      <c r="E289" s="588" t="s">
        <v>2335</v>
      </c>
      <c r="F289" s="415" t="s">
        <v>331</v>
      </c>
      <c r="G289" s="565">
        <v>375</v>
      </c>
      <c r="H289" s="495">
        <f t="shared" si="10"/>
        <v>300</v>
      </c>
      <c r="I289" s="495">
        <f t="shared" si="11"/>
        <v>75</v>
      </c>
      <c r="J289" s="373"/>
      <c r="K289" s="419">
        <v>227</v>
      </c>
      <c r="L289" s="373"/>
    </row>
    <row r="290" spans="1:13" ht="25.5" hidden="1">
      <c r="A290" s="413">
        <v>283</v>
      </c>
      <c r="B290" s="565" t="s">
        <v>2336</v>
      </c>
      <c r="C290" s="361" t="s">
        <v>2171</v>
      </c>
      <c r="D290" s="586" t="s">
        <v>1450</v>
      </c>
      <c r="E290" s="588" t="s">
        <v>2285</v>
      </c>
      <c r="F290" s="415" t="s">
        <v>331</v>
      </c>
      <c r="G290" s="565">
        <v>125</v>
      </c>
      <c r="H290" s="495">
        <f t="shared" si="10"/>
        <v>100</v>
      </c>
      <c r="I290" s="495">
        <f t="shared" si="11"/>
        <v>25</v>
      </c>
      <c r="J290" s="373"/>
      <c r="K290" s="419">
        <v>293</v>
      </c>
      <c r="L290" s="373"/>
    </row>
    <row r="291" spans="1:13" ht="18" hidden="1">
      <c r="A291" s="413">
        <v>284</v>
      </c>
      <c r="B291" s="565" t="s">
        <v>744</v>
      </c>
      <c r="C291" s="361" t="s">
        <v>2337</v>
      </c>
      <c r="D291" s="586" t="s">
        <v>1451</v>
      </c>
      <c r="E291" s="588" t="s">
        <v>2338</v>
      </c>
      <c r="F291" s="415" t="s">
        <v>331</v>
      </c>
      <c r="G291" s="565">
        <v>375</v>
      </c>
      <c r="H291" s="495">
        <f t="shared" si="10"/>
        <v>300</v>
      </c>
      <c r="I291" s="495">
        <f t="shared" si="11"/>
        <v>75</v>
      </c>
      <c r="J291" s="373"/>
      <c r="K291" s="419">
        <v>85</v>
      </c>
      <c r="L291" s="373"/>
    </row>
    <row r="292" spans="1:13" ht="18" hidden="1">
      <c r="A292" s="413">
        <v>285</v>
      </c>
      <c r="B292" s="565" t="s">
        <v>2339</v>
      </c>
      <c r="C292" s="361" t="s">
        <v>2340</v>
      </c>
      <c r="D292" s="586" t="s">
        <v>1452</v>
      </c>
      <c r="E292" s="588" t="s">
        <v>2330</v>
      </c>
      <c r="F292" s="415" t="s">
        <v>331</v>
      </c>
      <c r="G292" s="565">
        <v>375</v>
      </c>
      <c r="H292" s="495">
        <f t="shared" si="10"/>
        <v>300</v>
      </c>
      <c r="I292" s="495">
        <f t="shared" si="11"/>
        <v>75</v>
      </c>
      <c r="J292" s="373"/>
      <c r="K292" s="420"/>
      <c r="L292" s="373"/>
    </row>
    <row r="293" spans="1:13" ht="18" hidden="1">
      <c r="A293" s="413">
        <v>286</v>
      </c>
      <c r="B293" s="565" t="s">
        <v>2341</v>
      </c>
      <c r="C293" s="361" t="s">
        <v>2342</v>
      </c>
      <c r="D293" s="586" t="s">
        <v>1453</v>
      </c>
      <c r="E293" s="588" t="s">
        <v>2330</v>
      </c>
      <c r="F293" s="415" t="s">
        <v>331</v>
      </c>
      <c r="G293" s="565">
        <v>375</v>
      </c>
      <c r="H293" s="495">
        <f t="shared" si="10"/>
        <v>300</v>
      </c>
      <c r="I293" s="495">
        <f t="shared" si="11"/>
        <v>75</v>
      </c>
      <c r="J293" s="373"/>
      <c r="K293" s="420"/>
      <c r="L293" s="373"/>
    </row>
    <row r="294" spans="1:13" ht="25.5" hidden="1">
      <c r="A294" s="413">
        <v>287</v>
      </c>
      <c r="B294" s="565" t="s">
        <v>2315</v>
      </c>
      <c r="C294" s="361" t="s">
        <v>2343</v>
      </c>
      <c r="D294" s="586" t="s">
        <v>1454</v>
      </c>
      <c r="E294" s="588" t="s">
        <v>2325</v>
      </c>
      <c r="F294" s="415" t="s">
        <v>331</v>
      </c>
      <c r="G294" s="565">
        <v>375</v>
      </c>
      <c r="H294" s="495">
        <f t="shared" si="10"/>
        <v>300</v>
      </c>
      <c r="I294" s="495">
        <f t="shared" si="11"/>
        <v>75</v>
      </c>
      <c r="J294" s="373"/>
      <c r="K294" s="420"/>
      <c r="L294" s="373"/>
    </row>
    <row r="295" spans="1:13" ht="25.9" hidden="1" customHeight="1">
      <c r="A295" s="413">
        <v>288</v>
      </c>
      <c r="B295" s="565" t="s">
        <v>2344</v>
      </c>
      <c r="C295" s="361" t="s">
        <v>2345</v>
      </c>
      <c r="D295" s="586" t="s">
        <v>1455</v>
      </c>
      <c r="E295" s="588" t="s">
        <v>2346</v>
      </c>
      <c r="F295" s="415" t="s">
        <v>331</v>
      </c>
      <c r="G295" s="565">
        <v>312.5</v>
      </c>
      <c r="H295" s="495">
        <f t="shared" si="10"/>
        <v>250</v>
      </c>
      <c r="I295" s="495">
        <f t="shared" si="11"/>
        <v>62.5</v>
      </c>
    </row>
    <row r="296" spans="1:13" s="481" customFormat="1" ht="27.6" hidden="1" customHeight="1">
      <c r="A296" s="413">
        <v>289</v>
      </c>
      <c r="B296" s="565" t="s">
        <v>2315</v>
      </c>
      <c r="C296" s="482" t="s">
        <v>2269</v>
      </c>
      <c r="D296" s="586" t="s">
        <v>1456</v>
      </c>
      <c r="E296" s="588" t="s">
        <v>2347</v>
      </c>
      <c r="F296" s="415" t="s">
        <v>331</v>
      </c>
      <c r="G296" s="565">
        <v>312.5</v>
      </c>
      <c r="H296" s="495">
        <f t="shared" si="10"/>
        <v>250</v>
      </c>
      <c r="I296" s="495">
        <f t="shared" si="11"/>
        <v>62.5</v>
      </c>
      <c r="J296" s="478"/>
      <c r="K296" s="478"/>
      <c r="L296" s="478"/>
      <c r="M296" s="480"/>
    </row>
    <row r="297" spans="1:13" s="481" customFormat="1" ht="27.6" hidden="1" customHeight="1">
      <c r="A297" s="413">
        <v>290</v>
      </c>
      <c r="B297" s="565" t="s">
        <v>2348</v>
      </c>
      <c r="C297" s="482" t="s">
        <v>2349</v>
      </c>
      <c r="D297" s="586" t="s">
        <v>1457</v>
      </c>
      <c r="E297" s="588" t="s">
        <v>2350</v>
      </c>
      <c r="F297" s="415" t="s">
        <v>331</v>
      </c>
      <c r="G297" s="565">
        <v>437.5</v>
      </c>
      <c r="H297" s="495">
        <f t="shared" si="10"/>
        <v>350</v>
      </c>
      <c r="I297" s="495">
        <f t="shared" si="11"/>
        <v>87.5</v>
      </c>
      <c r="J297" s="478"/>
      <c r="K297" s="478"/>
      <c r="L297" s="478"/>
      <c r="M297" s="480"/>
    </row>
    <row r="298" spans="1:13" s="481" customFormat="1" ht="27.6" hidden="1" customHeight="1">
      <c r="A298" s="413">
        <v>291</v>
      </c>
      <c r="B298" s="565" t="s">
        <v>2351</v>
      </c>
      <c r="C298" s="482" t="s">
        <v>2352</v>
      </c>
      <c r="D298" s="586" t="s">
        <v>1458</v>
      </c>
      <c r="E298" s="588" t="s">
        <v>2353</v>
      </c>
      <c r="F298" s="415" t="s">
        <v>331</v>
      </c>
      <c r="G298" s="565">
        <v>312.5</v>
      </c>
      <c r="H298" s="495">
        <f t="shared" si="10"/>
        <v>250</v>
      </c>
      <c r="I298" s="495">
        <f t="shared" si="11"/>
        <v>62.5</v>
      </c>
      <c r="J298" s="478"/>
      <c r="K298" s="478"/>
      <c r="L298" s="478"/>
      <c r="M298" s="480"/>
    </row>
    <row r="299" spans="1:13" s="481" customFormat="1" ht="27.6" hidden="1" customHeight="1">
      <c r="A299" s="413">
        <v>292</v>
      </c>
      <c r="B299" s="565" t="s">
        <v>2354</v>
      </c>
      <c r="C299" s="482" t="s">
        <v>2355</v>
      </c>
      <c r="D299" s="586" t="s">
        <v>1460</v>
      </c>
      <c r="E299" s="588" t="s">
        <v>2356</v>
      </c>
      <c r="F299" s="415" t="s">
        <v>331</v>
      </c>
      <c r="G299" s="565">
        <v>437.5</v>
      </c>
      <c r="H299" s="495">
        <f t="shared" si="10"/>
        <v>350</v>
      </c>
      <c r="I299" s="495">
        <f t="shared" si="11"/>
        <v>87.5</v>
      </c>
      <c r="J299" s="478"/>
      <c r="K299" s="478"/>
      <c r="L299" s="478"/>
      <c r="M299" s="480"/>
    </row>
    <row r="300" spans="1:13" s="481" customFormat="1" ht="27.6" hidden="1" customHeight="1">
      <c r="A300" s="413">
        <v>293</v>
      </c>
      <c r="B300" s="565" t="s">
        <v>2357</v>
      </c>
      <c r="C300" s="482" t="s">
        <v>2358</v>
      </c>
      <c r="D300" s="586" t="s">
        <v>1461</v>
      </c>
      <c r="E300" s="588" t="s">
        <v>2359</v>
      </c>
      <c r="F300" s="415" t="s">
        <v>331</v>
      </c>
      <c r="G300" s="565">
        <v>312.5</v>
      </c>
      <c r="H300" s="495">
        <f t="shared" si="10"/>
        <v>250</v>
      </c>
      <c r="I300" s="495">
        <f t="shared" si="11"/>
        <v>62.5</v>
      </c>
      <c r="J300" s="478"/>
      <c r="K300" s="478"/>
      <c r="L300" s="478"/>
      <c r="M300" s="480"/>
    </row>
    <row r="301" spans="1:13" s="481" customFormat="1" ht="27.6" hidden="1" customHeight="1">
      <c r="A301" s="413">
        <v>294</v>
      </c>
      <c r="B301" s="565" t="s">
        <v>2360</v>
      </c>
      <c r="C301" s="482" t="s">
        <v>2361</v>
      </c>
      <c r="D301" s="586" t="s">
        <v>1462</v>
      </c>
      <c r="E301" s="588" t="s">
        <v>2362</v>
      </c>
      <c r="F301" s="415" t="s">
        <v>331</v>
      </c>
      <c r="G301" s="565">
        <v>312.5</v>
      </c>
      <c r="H301" s="495">
        <f t="shared" si="10"/>
        <v>250</v>
      </c>
      <c r="I301" s="495">
        <f t="shared" si="11"/>
        <v>62.5</v>
      </c>
      <c r="J301" s="478"/>
      <c r="K301" s="478"/>
      <c r="L301" s="478"/>
      <c r="M301" s="480"/>
    </row>
    <row r="302" spans="1:13" s="481" customFormat="1" ht="27.6" hidden="1" customHeight="1">
      <c r="A302" s="413">
        <v>295</v>
      </c>
      <c r="B302" s="565" t="s">
        <v>2363</v>
      </c>
      <c r="C302" s="482" t="s">
        <v>2364</v>
      </c>
      <c r="D302" s="586" t="s">
        <v>1463</v>
      </c>
      <c r="E302" s="588" t="s">
        <v>2365</v>
      </c>
      <c r="F302" s="415" t="s">
        <v>331</v>
      </c>
      <c r="G302" s="565">
        <v>312.5</v>
      </c>
      <c r="H302" s="495">
        <f t="shared" si="10"/>
        <v>250</v>
      </c>
      <c r="I302" s="495">
        <f t="shared" si="11"/>
        <v>62.5</v>
      </c>
      <c r="J302" s="478"/>
      <c r="K302" s="478"/>
      <c r="L302" s="478"/>
      <c r="M302" s="480"/>
    </row>
    <row r="303" spans="1:13" s="481" customFormat="1" ht="27.6" hidden="1" customHeight="1">
      <c r="A303" s="413">
        <v>296</v>
      </c>
      <c r="B303" s="565" t="s">
        <v>2366</v>
      </c>
      <c r="C303" s="482" t="s">
        <v>2367</v>
      </c>
      <c r="D303" s="586" t="s">
        <v>1464</v>
      </c>
      <c r="E303" s="588" t="s">
        <v>2368</v>
      </c>
      <c r="F303" s="415" t="s">
        <v>331</v>
      </c>
      <c r="G303" s="565">
        <v>312.5</v>
      </c>
      <c r="H303" s="495">
        <f t="shared" si="10"/>
        <v>250</v>
      </c>
      <c r="I303" s="495">
        <f t="shared" si="11"/>
        <v>62.5</v>
      </c>
      <c r="J303" s="478"/>
      <c r="K303" s="478"/>
      <c r="L303" s="478"/>
      <c r="M303" s="480"/>
    </row>
    <row r="304" spans="1:13" s="481" customFormat="1" ht="27.6" hidden="1" customHeight="1">
      <c r="A304" s="413">
        <v>297</v>
      </c>
      <c r="B304" s="565" t="s">
        <v>2369</v>
      </c>
      <c r="C304" s="482" t="s">
        <v>2370</v>
      </c>
      <c r="D304" s="586" t="s">
        <v>1465</v>
      </c>
      <c r="E304" s="588" t="s">
        <v>2371</v>
      </c>
      <c r="F304" s="415" t="s">
        <v>331</v>
      </c>
      <c r="G304" s="565">
        <v>312.5</v>
      </c>
      <c r="H304" s="495">
        <f t="shared" si="10"/>
        <v>250</v>
      </c>
      <c r="I304" s="495">
        <f t="shared" si="11"/>
        <v>62.5</v>
      </c>
      <c r="J304" s="478"/>
      <c r="K304" s="478"/>
      <c r="L304" s="478"/>
      <c r="M304" s="480"/>
    </row>
    <row r="305" spans="1:13" s="481" customFormat="1" ht="27.6" hidden="1" customHeight="1">
      <c r="A305" s="413">
        <v>298</v>
      </c>
      <c r="B305" s="565" t="s">
        <v>2372</v>
      </c>
      <c r="C305" s="482" t="s">
        <v>2373</v>
      </c>
      <c r="D305" s="586" t="s">
        <v>1466</v>
      </c>
      <c r="E305" s="588" t="s">
        <v>2374</v>
      </c>
      <c r="F305" s="415" t="s">
        <v>331</v>
      </c>
      <c r="G305" s="565">
        <v>312.5</v>
      </c>
      <c r="H305" s="495">
        <f t="shared" si="10"/>
        <v>250</v>
      </c>
      <c r="I305" s="495">
        <f t="shared" si="11"/>
        <v>62.5</v>
      </c>
      <c r="J305" s="478"/>
      <c r="K305" s="478"/>
      <c r="L305" s="478"/>
      <c r="M305" s="480"/>
    </row>
    <row r="306" spans="1:13" s="481" customFormat="1" ht="27.6" hidden="1" customHeight="1">
      <c r="A306" s="413">
        <v>299</v>
      </c>
      <c r="B306" s="565" t="s">
        <v>2375</v>
      </c>
      <c r="C306" s="482" t="s">
        <v>695</v>
      </c>
      <c r="D306" s="586" t="s">
        <v>1467</v>
      </c>
      <c r="E306" s="588" t="s">
        <v>2376</v>
      </c>
      <c r="F306" s="415" t="s">
        <v>331</v>
      </c>
      <c r="G306" s="565">
        <v>312.5</v>
      </c>
      <c r="H306" s="495">
        <f t="shared" si="10"/>
        <v>250</v>
      </c>
      <c r="I306" s="495">
        <f t="shared" si="11"/>
        <v>62.5</v>
      </c>
      <c r="J306" s="478"/>
      <c r="K306" s="478"/>
      <c r="L306" s="478"/>
      <c r="M306" s="480"/>
    </row>
    <row r="307" spans="1:13" s="481" customFormat="1" ht="27.6" hidden="1" customHeight="1">
      <c r="A307" s="413">
        <v>300</v>
      </c>
      <c r="B307" s="565" t="s">
        <v>2283</v>
      </c>
      <c r="C307" s="482" t="s">
        <v>2377</v>
      </c>
      <c r="D307" s="586" t="s">
        <v>1468</v>
      </c>
      <c r="E307" s="588" t="s">
        <v>2378</v>
      </c>
      <c r="F307" s="415" t="s">
        <v>331</v>
      </c>
      <c r="G307" s="565">
        <v>312.5</v>
      </c>
      <c r="H307" s="495">
        <f t="shared" si="10"/>
        <v>250</v>
      </c>
      <c r="I307" s="495">
        <f t="shared" si="11"/>
        <v>62.5</v>
      </c>
      <c r="J307" s="478"/>
      <c r="K307" s="478"/>
      <c r="L307" s="478"/>
      <c r="M307" s="480"/>
    </row>
    <row r="308" spans="1:13" s="481" customFormat="1" ht="27.6" hidden="1" customHeight="1">
      <c r="A308" s="413">
        <v>301</v>
      </c>
      <c r="B308" s="565" t="s">
        <v>2379</v>
      </c>
      <c r="C308" s="482" t="s">
        <v>2380</v>
      </c>
      <c r="D308" s="586" t="s">
        <v>1469</v>
      </c>
      <c r="E308" s="588" t="s">
        <v>2381</v>
      </c>
      <c r="F308" s="415" t="s">
        <v>331</v>
      </c>
      <c r="G308" s="565">
        <v>312.5</v>
      </c>
      <c r="H308" s="495">
        <f t="shared" si="10"/>
        <v>250</v>
      </c>
      <c r="I308" s="495">
        <f t="shared" si="11"/>
        <v>62.5</v>
      </c>
      <c r="J308" s="478"/>
      <c r="K308" s="478"/>
      <c r="L308" s="478"/>
      <c r="M308" s="480"/>
    </row>
    <row r="309" spans="1:13" s="481" customFormat="1" ht="27.6" hidden="1" customHeight="1">
      <c r="A309" s="413">
        <v>302</v>
      </c>
      <c r="B309" s="565" t="s">
        <v>2382</v>
      </c>
      <c r="C309" s="482" t="s">
        <v>2383</v>
      </c>
      <c r="D309" s="586" t="s">
        <v>1470</v>
      </c>
      <c r="E309" s="588" t="s">
        <v>2384</v>
      </c>
      <c r="F309" s="415" t="s">
        <v>331</v>
      </c>
      <c r="G309" s="565">
        <v>312.5</v>
      </c>
      <c r="H309" s="495">
        <f t="shared" si="10"/>
        <v>250</v>
      </c>
      <c r="I309" s="495">
        <f t="shared" si="11"/>
        <v>62.5</v>
      </c>
      <c r="J309" s="478"/>
      <c r="K309" s="478"/>
      <c r="L309" s="478"/>
      <c r="M309" s="480"/>
    </row>
    <row r="310" spans="1:13" s="481" customFormat="1" ht="27.6" hidden="1" customHeight="1">
      <c r="A310" s="413">
        <v>303</v>
      </c>
      <c r="B310" s="565" t="s">
        <v>2385</v>
      </c>
      <c r="C310" s="482" t="s">
        <v>2386</v>
      </c>
      <c r="D310" s="586" t="s">
        <v>1471</v>
      </c>
      <c r="E310" s="588" t="s">
        <v>2387</v>
      </c>
      <c r="F310" s="415" t="s">
        <v>331</v>
      </c>
      <c r="G310" s="565">
        <v>312.5</v>
      </c>
      <c r="H310" s="495">
        <f t="shared" si="10"/>
        <v>250</v>
      </c>
      <c r="I310" s="495">
        <f t="shared" si="11"/>
        <v>62.5</v>
      </c>
      <c r="J310" s="478"/>
      <c r="K310" s="478"/>
      <c r="L310" s="478"/>
      <c r="M310" s="480"/>
    </row>
    <row r="311" spans="1:13" ht="25.5" hidden="1">
      <c r="A311" s="413">
        <v>304</v>
      </c>
      <c r="B311" s="565" t="s">
        <v>2388</v>
      </c>
      <c r="C311" s="482" t="s">
        <v>2389</v>
      </c>
      <c r="D311" s="586" t="s">
        <v>1472</v>
      </c>
      <c r="E311" s="588" t="s">
        <v>2390</v>
      </c>
      <c r="F311" s="415" t="s">
        <v>331</v>
      </c>
      <c r="G311" s="565">
        <v>312.5</v>
      </c>
      <c r="H311" s="495">
        <f t="shared" si="10"/>
        <v>250</v>
      </c>
      <c r="I311" s="495">
        <f t="shared" si="11"/>
        <v>62.5</v>
      </c>
      <c r="J311" s="380"/>
      <c r="K311" s="380"/>
      <c r="L311" s="380"/>
    </row>
    <row r="312" spans="1:13" s="518" customFormat="1" ht="25.5" hidden="1">
      <c r="A312" s="413">
        <v>305</v>
      </c>
      <c r="B312" s="565" t="s">
        <v>744</v>
      </c>
      <c r="C312" s="511" t="s">
        <v>2391</v>
      </c>
      <c r="D312" s="586" t="s">
        <v>1473</v>
      </c>
      <c r="E312" s="588" t="s">
        <v>2392</v>
      </c>
      <c r="F312" s="415" t="s">
        <v>331</v>
      </c>
      <c r="G312" s="565">
        <v>312.5</v>
      </c>
      <c r="H312" s="495">
        <f t="shared" si="10"/>
        <v>250</v>
      </c>
      <c r="I312" s="495">
        <f t="shared" si="11"/>
        <v>62.5</v>
      </c>
      <c r="J312" s="517"/>
      <c r="K312" s="517"/>
      <c r="L312" s="517"/>
    </row>
    <row r="313" spans="1:13" ht="25.5" hidden="1">
      <c r="A313" s="413">
        <v>306</v>
      </c>
      <c r="B313" s="565" t="s">
        <v>484</v>
      </c>
      <c r="C313" s="482" t="s">
        <v>2393</v>
      </c>
      <c r="D313" s="586" t="s">
        <v>1475</v>
      </c>
      <c r="E313" s="588" t="s">
        <v>2394</v>
      </c>
      <c r="F313" s="415" t="s">
        <v>331</v>
      </c>
      <c r="G313" s="565">
        <v>312.5</v>
      </c>
      <c r="H313" s="495">
        <f t="shared" si="10"/>
        <v>250</v>
      </c>
      <c r="I313" s="495">
        <f t="shared" si="11"/>
        <v>62.5</v>
      </c>
      <c r="J313" s="380"/>
      <c r="K313" s="380"/>
      <c r="L313" s="380"/>
      <c r="M313" s="407"/>
    </row>
    <row r="314" spans="1:13" ht="27.75" hidden="1">
      <c r="A314" s="413">
        <v>307</v>
      </c>
      <c r="B314" s="565" t="s">
        <v>2395</v>
      </c>
      <c r="C314" s="485" t="s">
        <v>2396</v>
      </c>
      <c r="D314" s="586" t="s">
        <v>1476</v>
      </c>
      <c r="E314" s="588" t="s">
        <v>2397</v>
      </c>
      <c r="F314" s="415" t="s">
        <v>331</v>
      </c>
      <c r="G314" s="565">
        <v>312.5</v>
      </c>
      <c r="H314" s="495">
        <f t="shared" si="10"/>
        <v>250</v>
      </c>
      <c r="I314" s="495">
        <f t="shared" si="11"/>
        <v>62.5</v>
      </c>
      <c r="J314" s="380"/>
      <c r="K314" s="380"/>
      <c r="L314" s="380"/>
      <c r="M314" s="407"/>
    </row>
    <row r="315" spans="1:13" ht="27.75" hidden="1">
      <c r="A315" s="413">
        <v>308</v>
      </c>
      <c r="B315" s="565" t="s">
        <v>483</v>
      </c>
      <c r="C315" s="485" t="s">
        <v>2398</v>
      </c>
      <c r="D315" s="586" t="s">
        <v>1477</v>
      </c>
      <c r="E315" s="588" t="s">
        <v>2399</v>
      </c>
      <c r="F315" s="415" t="s">
        <v>331</v>
      </c>
      <c r="G315" s="565">
        <v>312.5</v>
      </c>
      <c r="H315" s="495">
        <f t="shared" si="10"/>
        <v>250</v>
      </c>
      <c r="I315" s="495">
        <f t="shared" si="11"/>
        <v>62.5</v>
      </c>
      <c r="J315" s="380"/>
      <c r="K315" s="380"/>
      <c r="L315" s="380"/>
      <c r="M315" s="407"/>
    </row>
    <row r="316" spans="1:13" ht="27.75" hidden="1">
      <c r="A316" s="413">
        <v>309</v>
      </c>
      <c r="B316" s="565" t="s">
        <v>2400</v>
      </c>
      <c r="C316" s="485" t="s">
        <v>2401</v>
      </c>
      <c r="D316" s="586" t="s">
        <v>1478</v>
      </c>
      <c r="E316" s="588" t="s">
        <v>2402</v>
      </c>
      <c r="F316" s="415" t="s">
        <v>331</v>
      </c>
      <c r="G316" s="565">
        <v>312.5</v>
      </c>
      <c r="H316" s="495">
        <f t="shared" si="10"/>
        <v>250</v>
      </c>
      <c r="I316" s="495">
        <f t="shared" si="11"/>
        <v>62.5</v>
      </c>
      <c r="J316" s="380"/>
      <c r="K316" s="380"/>
      <c r="L316" s="380"/>
      <c r="M316" s="407"/>
    </row>
    <row r="317" spans="1:13" ht="18" hidden="1">
      <c r="A317" s="413">
        <v>310</v>
      </c>
      <c r="B317" s="565" t="s">
        <v>2403</v>
      </c>
      <c r="C317" s="485" t="s">
        <v>2404</v>
      </c>
      <c r="D317" s="586" t="s">
        <v>1479</v>
      </c>
      <c r="E317" s="588" t="s">
        <v>2405</v>
      </c>
      <c r="F317" s="415" t="s">
        <v>331</v>
      </c>
      <c r="G317" s="565">
        <v>312.5</v>
      </c>
      <c r="H317" s="495">
        <f t="shared" si="10"/>
        <v>250</v>
      </c>
      <c r="I317" s="495">
        <f t="shared" si="11"/>
        <v>62.5</v>
      </c>
      <c r="J317" s="380"/>
      <c r="K317" s="380"/>
      <c r="L317" s="380"/>
      <c r="M317" s="407"/>
    </row>
    <row r="318" spans="1:13" ht="27.75" hidden="1">
      <c r="A318" s="413">
        <v>311</v>
      </c>
      <c r="B318" s="565" t="s">
        <v>2406</v>
      </c>
      <c r="C318" s="485" t="s">
        <v>2407</v>
      </c>
      <c r="D318" s="586" t="s">
        <v>2408</v>
      </c>
      <c r="E318" s="588" t="s">
        <v>2409</v>
      </c>
      <c r="F318" s="415" t="s">
        <v>331</v>
      </c>
      <c r="G318" s="565">
        <v>875</v>
      </c>
      <c r="H318" s="495">
        <f t="shared" si="10"/>
        <v>700</v>
      </c>
      <c r="I318" s="495">
        <f t="shared" si="11"/>
        <v>175</v>
      </c>
      <c r="J318" s="380"/>
      <c r="K318" s="380"/>
      <c r="L318" s="380"/>
      <c r="M318" s="407"/>
    </row>
    <row r="319" spans="1:13" ht="18" hidden="1">
      <c r="A319" s="413">
        <v>312</v>
      </c>
      <c r="B319" s="565" t="s">
        <v>2410</v>
      </c>
      <c r="C319" s="485" t="s">
        <v>2411</v>
      </c>
      <c r="D319" s="586" t="s">
        <v>2412</v>
      </c>
      <c r="E319" s="588" t="s">
        <v>2413</v>
      </c>
      <c r="F319" s="415" t="s">
        <v>331</v>
      </c>
      <c r="G319" s="565">
        <v>1000</v>
      </c>
      <c r="H319" s="495">
        <f t="shared" si="10"/>
        <v>800</v>
      </c>
      <c r="I319" s="495">
        <f t="shared" si="11"/>
        <v>200</v>
      </c>
      <c r="J319" s="380"/>
      <c r="K319" s="380"/>
      <c r="L319" s="380"/>
      <c r="M319" s="407"/>
    </row>
    <row r="320" spans="1:13" ht="27.75" hidden="1">
      <c r="A320" s="413">
        <v>313</v>
      </c>
      <c r="B320" s="565" t="s">
        <v>2414</v>
      </c>
      <c r="C320" s="485" t="s">
        <v>2415</v>
      </c>
      <c r="D320" s="586" t="s">
        <v>2416</v>
      </c>
      <c r="E320" s="588" t="s">
        <v>2417</v>
      </c>
      <c r="F320" s="415" t="s">
        <v>331</v>
      </c>
      <c r="G320" s="565">
        <v>1000</v>
      </c>
      <c r="H320" s="495">
        <f t="shared" si="10"/>
        <v>800</v>
      </c>
      <c r="I320" s="495">
        <f t="shared" si="11"/>
        <v>200</v>
      </c>
      <c r="J320" s="380"/>
      <c r="K320" s="380"/>
      <c r="L320" s="380"/>
      <c r="M320" s="407"/>
    </row>
    <row r="321" spans="1:13" ht="27.75" hidden="1">
      <c r="A321" s="413">
        <v>314</v>
      </c>
      <c r="B321" s="565" t="s">
        <v>2418</v>
      </c>
      <c r="C321" s="485" t="s">
        <v>2419</v>
      </c>
      <c r="D321" s="586" t="s">
        <v>562</v>
      </c>
      <c r="E321" s="588" t="s">
        <v>2420</v>
      </c>
      <c r="F321" s="415" t="s">
        <v>331</v>
      </c>
      <c r="G321" s="565">
        <v>1000</v>
      </c>
      <c r="H321" s="495">
        <f t="shared" si="10"/>
        <v>800</v>
      </c>
      <c r="I321" s="495">
        <f t="shared" si="11"/>
        <v>200</v>
      </c>
      <c r="J321" s="380"/>
      <c r="K321" s="380"/>
      <c r="L321" s="380"/>
      <c r="M321" s="407"/>
    </row>
    <row r="322" spans="1:13" ht="27.75" hidden="1">
      <c r="A322" s="413">
        <v>315</v>
      </c>
      <c r="B322" s="565" t="s">
        <v>2421</v>
      </c>
      <c r="C322" s="485" t="s">
        <v>2422</v>
      </c>
      <c r="D322" s="586" t="s">
        <v>2423</v>
      </c>
      <c r="E322" s="588" t="s">
        <v>2424</v>
      </c>
      <c r="F322" s="415" t="s">
        <v>331</v>
      </c>
      <c r="G322" s="565">
        <v>875</v>
      </c>
      <c r="H322" s="495">
        <f t="shared" si="10"/>
        <v>700</v>
      </c>
      <c r="I322" s="495">
        <f t="shared" si="11"/>
        <v>175</v>
      </c>
      <c r="J322" s="380"/>
      <c r="K322" s="380"/>
      <c r="L322" s="380"/>
      <c r="M322" s="407"/>
    </row>
    <row r="323" spans="1:13" ht="27.75" hidden="1">
      <c r="A323" s="413">
        <v>316</v>
      </c>
      <c r="B323" s="565" t="s">
        <v>2400</v>
      </c>
      <c r="C323" s="485" t="s">
        <v>2425</v>
      </c>
      <c r="D323" s="586" t="s">
        <v>565</v>
      </c>
      <c r="E323" s="588" t="s">
        <v>2426</v>
      </c>
      <c r="F323" s="415" t="s">
        <v>331</v>
      </c>
      <c r="G323" s="565">
        <v>1000</v>
      </c>
      <c r="H323" s="495">
        <f t="shared" si="10"/>
        <v>800</v>
      </c>
      <c r="I323" s="495">
        <f t="shared" si="11"/>
        <v>200</v>
      </c>
      <c r="J323" s="380"/>
      <c r="K323" s="380"/>
      <c r="L323" s="380"/>
      <c r="M323" s="407"/>
    </row>
    <row r="324" spans="1:13" ht="27.75" hidden="1">
      <c r="A324" s="413">
        <v>317</v>
      </c>
      <c r="B324" s="565" t="s">
        <v>2427</v>
      </c>
      <c r="C324" s="485" t="s">
        <v>2428</v>
      </c>
      <c r="D324" s="586" t="s">
        <v>2429</v>
      </c>
      <c r="E324" s="588" t="s">
        <v>2430</v>
      </c>
      <c r="F324" s="415" t="s">
        <v>331</v>
      </c>
      <c r="G324" s="565">
        <v>875</v>
      </c>
      <c r="H324" s="495">
        <f t="shared" si="10"/>
        <v>700</v>
      </c>
      <c r="I324" s="495">
        <f t="shared" si="11"/>
        <v>175</v>
      </c>
      <c r="J324" s="380"/>
      <c r="K324" s="380"/>
      <c r="L324" s="380"/>
      <c r="M324" s="407"/>
    </row>
    <row r="325" spans="1:13" ht="27.75" hidden="1">
      <c r="A325" s="413">
        <v>318</v>
      </c>
      <c r="B325" s="565" t="s">
        <v>2427</v>
      </c>
      <c r="C325" s="485" t="s">
        <v>2431</v>
      </c>
      <c r="D325" s="586" t="s">
        <v>2432</v>
      </c>
      <c r="E325" s="588" t="s">
        <v>2433</v>
      </c>
      <c r="F325" s="415" t="s">
        <v>331</v>
      </c>
      <c r="G325" s="565">
        <v>875</v>
      </c>
      <c r="H325" s="495">
        <f t="shared" si="10"/>
        <v>700</v>
      </c>
      <c r="I325" s="495">
        <f t="shared" si="11"/>
        <v>175</v>
      </c>
      <c r="J325" s="380"/>
      <c r="K325" s="380"/>
      <c r="L325" s="380"/>
      <c r="M325" s="407"/>
    </row>
    <row r="326" spans="1:13" ht="27.75" hidden="1">
      <c r="A326" s="413">
        <v>319</v>
      </c>
      <c r="B326" s="565" t="s">
        <v>2434</v>
      </c>
      <c r="C326" s="485" t="s">
        <v>2373</v>
      </c>
      <c r="D326" s="586" t="s">
        <v>2435</v>
      </c>
      <c r="E326" s="588" t="s">
        <v>2436</v>
      </c>
      <c r="F326" s="415" t="s">
        <v>331</v>
      </c>
      <c r="G326" s="565">
        <v>875</v>
      </c>
      <c r="H326" s="495">
        <f t="shared" si="10"/>
        <v>700</v>
      </c>
      <c r="I326" s="495">
        <f t="shared" si="11"/>
        <v>175</v>
      </c>
      <c r="J326" s="380"/>
      <c r="K326" s="380"/>
      <c r="L326" s="380"/>
      <c r="M326" s="407"/>
    </row>
    <row r="327" spans="1:13" ht="18" hidden="1">
      <c r="A327" s="413">
        <v>320</v>
      </c>
      <c r="B327" s="565" t="s">
        <v>2437</v>
      </c>
      <c r="C327" s="485" t="s">
        <v>2438</v>
      </c>
      <c r="D327" s="586" t="s">
        <v>2439</v>
      </c>
      <c r="E327" s="588" t="s">
        <v>2440</v>
      </c>
      <c r="F327" s="415" t="s">
        <v>331</v>
      </c>
      <c r="G327" s="565">
        <v>500</v>
      </c>
      <c r="H327" s="495">
        <f t="shared" si="10"/>
        <v>400</v>
      </c>
      <c r="I327" s="495">
        <f t="shared" si="11"/>
        <v>100</v>
      </c>
      <c r="J327" s="380"/>
      <c r="K327" s="380"/>
      <c r="L327" s="380"/>
      <c r="M327" s="407"/>
    </row>
    <row r="328" spans="1:13" ht="27.75" hidden="1">
      <c r="A328" s="413">
        <v>321</v>
      </c>
      <c r="B328" s="565" t="s">
        <v>1288</v>
      </c>
      <c r="C328" s="485" t="s">
        <v>2441</v>
      </c>
      <c r="D328" s="586" t="s">
        <v>2442</v>
      </c>
      <c r="E328" s="588" t="s">
        <v>2443</v>
      </c>
      <c r="F328" s="415" t="s">
        <v>331</v>
      </c>
      <c r="G328" s="565">
        <v>875</v>
      </c>
      <c r="H328" s="495">
        <f t="shared" si="10"/>
        <v>700</v>
      </c>
      <c r="I328" s="495">
        <f t="shared" si="11"/>
        <v>175</v>
      </c>
      <c r="J328" s="380"/>
      <c r="K328" s="380"/>
      <c r="L328" s="380"/>
      <c r="M328" s="407"/>
    </row>
    <row r="329" spans="1:13" ht="18" hidden="1">
      <c r="A329" s="413">
        <v>322</v>
      </c>
      <c r="B329" s="565" t="s">
        <v>2444</v>
      </c>
      <c r="C329" s="485" t="s">
        <v>2445</v>
      </c>
      <c r="D329" s="586" t="s">
        <v>2446</v>
      </c>
      <c r="E329" s="588" t="s">
        <v>2447</v>
      </c>
      <c r="F329" s="415" t="s">
        <v>331</v>
      </c>
      <c r="G329" s="565">
        <v>1000</v>
      </c>
      <c r="H329" s="495">
        <f t="shared" si="10"/>
        <v>800</v>
      </c>
      <c r="I329" s="495">
        <f t="shared" si="11"/>
        <v>200</v>
      </c>
      <c r="J329" s="380"/>
      <c r="K329" s="380"/>
      <c r="L329" s="380"/>
      <c r="M329" s="407"/>
    </row>
    <row r="330" spans="1:13" ht="18" hidden="1">
      <c r="A330" s="413">
        <v>323</v>
      </c>
      <c r="B330" s="565" t="s">
        <v>2448</v>
      </c>
      <c r="C330" s="485" t="s">
        <v>2449</v>
      </c>
      <c r="D330" s="586" t="s">
        <v>2450</v>
      </c>
      <c r="E330" s="588" t="s">
        <v>2451</v>
      </c>
      <c r="F330" s="415" t="s">
        <v>331</v>
      </c>
      <c r="G330" s="565">
        <v>150</v>
      </c>
      <c r="H330" s="495">
        <f t="shared" si="10"/>
        <v>120</v>
      </c>
      <c r="I330" s="495">
        <f t="shared" si="11"/>
        <v>30</v>
      </c>
      <c r="J330" s="380"/>
      <c r="K330" s="380"/>
      <c r="L330" s="380"/>
      <c r="M330" s="407"/>
    </row>
    <row r="331" spans="1:13" ht="27.75" hidden="1">
      <c r="A331" s="413">
        <v>324</v>
      </c>
      <c r="B331" s="565" t="s">
        <v>2452</v>
      </c>
      <c r="C331" s="485" t="s">
        <v>2453</v>
      </c>
      <c r="D331" s="586" t="s">
        <v>2454</v>
      </c>
      <c r="E331" s="588" t="s">
        <v>2455</v>
      </c>
      <c r="F331" s="415" t="s">
        <v>331</v>
      </c>
      <c r="G331" s="565">
        <v>150</v>
      </c>
      <c r="H331" s="495">
        <f t="shared" si="10"/>
        <v>120</v>
      </c>
      <c r="I331" s="495">
        <f t="shared" si="11"/>
        <v>30</v>
      </c>
      <c r="J331" s="380"/>
      <c r="K331" s="380"/>
      <c r="L331" s="380"/>
      <c r="M331" s="407"/>
    </row>
    <row r="332" spans="1:13" ht="18" hidden="1">
      <c r="A332" s="413">
        <v>325</v>
      </c>
      <c r="B332" s="565" t="s">
        <v>2456</v>
      </c>
      <c r="C332" s="485" t="s">
        <v>2457</v>
      </c>
      <c r="D332" s="586" t="s">
        <v>2458</v>
      </c>
      <c r="E332" s="588" t="s">
        <v>2459</v>
      </c>
      <c r="F332" s="415" t="s">
        <v>331</v>
      </c>
      <c r="G332" s="565">
        <v>500</v>
      </c>
      <c r="H332" s="495">
        <f t="shared" si="10"/>
        <v>400</v>
      </c>
      <c r="I332" s="495">
        <f t="shared" si="11"/>
        <v>100</v>
      </c>
      <c r="J332" s="380"/>
      <c r="K332" s="380"/>
      <c r="L332" s="380"/>
      <c r="M332" s="407"/>
    </row>
    <row r="333" spans="1:13" ht="27.75" hidden="1">
      <c r="A333" s="413">
        <v>326</v>
      </c>
      <c r="B333" s="565" t="s">
        <v>1212</v>
      </c>
      <c r="C333" s="485" t="s">
        <v>2460</v>
      </c>
      <c r="D333" s="586" t="s">
        <v>2461</v>
      </c>
      <c r="E333" s="588" t="s">
        <v>2462</v>
      </c>
      <c r="F333" s="415" t="s">
        <v>331</v>
      </c>
      <c r="G333" s="565">
        <v>1000</v>
      </c>
      <c r="H333" s="495">
        <f t="shared" si="10"/>
        <v>800</v>
      </c>
      <c r="I333" s="495">
        <f t="shared" si="11"/>
        <v>200</v>
      </c>
      <c r="J333" s="380"/>
      <c r="K333" s="380"/>
      <c r="L333" s="380"/>
      <c r="M333" s="407"/>
    </row>
    <row r="334" spans="1:13" ht="18" hidden="1">
      <c r="A334" s="413">
        <v>327</v>
      </c>
      <c r="B334" s="565" t="s">
        <v>2463</v>
      </c>
      <c r="C334" s="485" t="s">
        <v>2464</v>
      </c>
      <c r="D334" s="586" t="s">
        <v>2465</v>
      </c>
      <c r="E334" s="588" t="s">
        <v>2466</v>
      </c>
      <c r="F334" s="415" t="s">
        <v>331</v>
      </c>
      <c r="G334" s="565">
        <v>1000</v>
      </c>
      <c r="H334" s="495">
        <f t="shared" si="10"/>
        <v>800</v>
      </c>
      <c r="I334" s="495">
        <f t="shared" si="11"/>
        <v>200</v>
      </c>
      <c r="J334" s="380"/>
      <c r="K334" s="380"/>
      <c r="L334" s="380"/>
      <c r="M334" s="407"/>
    </row>
    <row r="335" spans="1:13" ht="27.75" hidden="1">
      <c r="A335" s="413">
        <v>328</v>
      </c>
      <c r="B335" s="565" t="s">
        <v>2414</v>
      </c>
      <c r="C335" s="485" t="s">
        <v>2467</v>
      </c>
      <c r="D335" s="586" t="s">
        <v>2468</v>
      </c>
      <c r="E335" s="588" t="s">
        <v>2469</v>
      </c>
      <c r="F335" s="415" t="s">
        <v>331</v>
      </c>
      <c r="G335" s="565">
        <v>875</v>
      </c>
      <c r="H335" s="495">
        <f t="shared" si="10"/>
        <v>700</v>
      </c>
      <c r="I335" s="495">
        <f t="shared" si="11"/>
        <v>175</v>
      </c>
      <c r="J335" s="380"/>
      <c r="K335" s="380"/>
      <c r="L335" s="380"/>
      <c r="M335" s="407"/>
    </row>
    <row r="336" spans="1:13" ht="18" hidden="1">
      <c r="A336" s="413">
        <v>329</v>
      </c>
      <c r="B336" s="565" t="s">
        <v>518</v>
      </c>
      <c r="C336" s="485" t="s">
        <v>2470</v>
      </c>
      <c r="D336" s="586" t="s">
        <v>2471</v>
      </c>
      <c r="E336" s="588" t="s">
        <v>2472</v>
      </c>
      <c r="F336" s="415" t="s">
        <v>331</v>
      </c>
      <c r="G336" s="565">
        <v>500</v>
      </c>
      <c r="H336" s="495">
        <f t="shared" si="10"/>
        <v>400</v>
      </c>
      <c r="I336" s="495">
        <f t="shared" si="11"/>
        <v>100</v>
      </c>
      <c r="J336" s="380"/>
      <c r="K336" s="380"/>
      <c r="L336" s="380"/>
      <c r="M336" s="407"/>
    </row>
    <row r="337" spans="1:13" ht="27.75" hidden="1">
      <c r="A337" s="413">
        <v>330</v>
      </c>
      <c r="B337" s="565" t="s">
        <v>2473</v>
      </c>
      <c r="C337" s="485" t="s">
        <v>2474</v>
      </c>
      <c r="D337" s="586" t="s">
        <v>2475</v>
      </c>
      <c r="E337" s="588" t="s">
        <v>2476</v>
      </c>
      <c r="F337" s="415" t="s">
        <v>331</v>
      </c>
      <c r="G337" s="565">
        <v>187.5</v>
      </c>
      <c r="H337" s="495">
        <f t="shared" si="10"/>
        <v>150</v>
      </c>
      <c r="I337" s="495">
        <f t="shared" si="11"/>
        <v>37.5</v>
      </c>
      <c r="J337" s="380"/>
      <c r="K337" s="380"/>
      <c r="L337" s="380"/>
      <c r="M337" s="407"/>
    </row>
    <row r="338" spans="1:13" ht="27.75" hidden="1">
      <c r="A338" s="413">
        <v>331</v>
      </c>
      <c r="B338" s="565" t="s">
        <v>2183</v>
      </c>
      <c r="C338" s="485" t="s">
        <v>2477</v>
      </c>
      <c r="D338" s="586" t="s">
        <v>2478</v>
      </c>
      <c r="E338" s="588" t="s">
        <v>2479</v>
      </c>
      <c r="F338" s="415" t="s">
        <v>331</v>
      </c>
      <c r="G338" s="565">
        <v>875</v>
      </c>
      <c r="H338" s="495">
        <f t="shared" si="10"/>
        <v>700</v>
      </c>
      <c r="I338" s="495">
        <f t="shared" si="11"/>
        <v>175</v>
      </c>
      <c r="J338" s="380"/>
      <c r="K338" s="380"/>
      <c r="L338" s="380"/>
      <c r="M338" s="407"/>
    </row>
    <row r="339" spans="1:13" ht="18" hidden="1">
      <c r="A339" s="413">
        <v>332</v>
      </c>
      <c r="B339" s="565" t="s">
        <v>2480</v>
      </c>
      <c r="C339" s="485" t="s">
        <v>2481</v>
      </c>
      <c r="D339" s="586" t="s">
        <v>572</v>
      </c>
      <c r="E339" s="588" t="s">
        <v>2482</v>
      </c>
      <c r="F339" s="415" t="s">
        <v>331</v>
      </c>
      <c r="G339" s="565">
        <v>1000</v>
      </c>
      <c r="H339" s="495">
        <f t="shared" si="10"/>
        <v>800</v>
      </c>
      <c r="I339" s="495">
        <f t="shared" si="11"/>
        <v>200</v>
      </c>
      <c r="J339" s="380"/>
      <c r="K339" s="380"/>
      <c r="L339" s="380"/>
      <c r="M339" s="407"/>
    </row>
    <row r="340" spans="1:13" ht="18" hidden="1">
      <c r="A340" s="413">
        <v>333</v>
      </c>
      <c r="B340" s="565" t="s">
        <v>2483</v>
      </c>
      <c r="C340" s="485" t="s">
        <v>2484</v>
      </c>
      <c r="D340" s="586" t="s">
        <v>2485</v>
      </c>
      <c r="E340" s="588" t="s">
        <v>2486</v>
      </c>
      <c r="F340" s="415" t="s">
        <v>331</v>
      </c>
      <c r="G340" s="565">
        <v>500</v>
      </c>
      <c r="H340" s="495">
        <f t="shared" si="10"/>
        <v>400</v>
      </c>
      <c r="I340" s="495">
        <f t="shared" si="11"/>
        <v>100</v>
      </c>
      <c r="J340" s="380"/>
      <c r="K340" s="380"/>
      <c r="L340" s="380"/>
      <c r="M340" s="407"/>
    </row>
    <row r="341" spans="1:13" ht="27.75" hidden="1">
      <c r="A341" s="413">
        <v>334</v>
      </c>
      <c r="B341" s="565" t="s">
        <v>2315</v>
      </c>
      <c r="C341" s="485" t="s">
        <v>666</v>
      </c>
      <c r="D341" s="586" t="s">
        <v>2487</v>
      </c>
      <c r="E341" s="588" t="s">
        <v>2488</v>
      </c>
      <c r="F341" s="415" t="s">
        <v>331</v>
      </c>
      <c r="G341" s="565">
        <v>875</v>
      </c>
      <c r="H341" s="495">
        <f t="shared" si="10"/>
        <v>700</v>
      </c>
      <c r="I341" s="495">
        <f t="shared" si="11"/>
        <v>175</v>
      </c>
      <c r="J341" s="380"/>
      <c r="K341" s="380"/>
      <c r="L341" s="380"/>
      <c r="M341" s="407"/>
    </row>
    <row r="342" spans="1:13" ht="27.75" hidden="1">
      <c r="A342" s="413">
        <v>335</v>
      </c>
      <c r="B342" s="565" t="s">
        <v>2489</v>
      </c>
      <c r="C342" s="485" t="s">
        <v>959</v>
      </c>
      <c r="D342" s="586" t="s">
        <v>1480</v>
      </c>
      <c r="E342" s="588" t="s">
        <v>2490</v>
      </c>
      <c r="F342" s="415" t="s">
        <v>331</v>
      </c>
      <c r="G342" s="565">
        <v>312.5</v>
      </c>
      <c r="H342" s="495">
        <f t="shared" si="10"/>
        <v>250</v>
      </c>
      <c r="I342" s="495">
        <f t="shared" si="11"/>
        <v>62.5</v>
      </c>
      <c r="J342" s="380"/>
      <c r="K342" s="380"/>
      <c r="L342" s="380"/>
      <c r="M342" s="407"/>
    </row>
    <row r="343" spans="1:13" ht="18" hidden="1">
      <c r="A343" s="413">
        <v>336</v>
      </c>
      <c r="B343" s="565" t="s">
        <v>2491</v>
      </c>
      <c r="C343" s="485" t="s">
        <v>2492</v>
      </c>
      <c r="D343" s="586" t="s">
        <v>2493</v>
      </c>
      <c r="E343" s="588" t="s">
        <v>2494</v>
      </c>
      <c r="F343" s="415" t="s">
        <v>331</v>
      </c>
      <c r="G343" s="565">
        <v>500</v>
      </c>
      <c r="H343" s="495">
        <f t="shared" si="10"/>
        <v>400</v>
      </c>
      <c r="I343" s="495">
        <f t="shared" si="11"/>
        <v>100</v>
      </c>
      <c r="J343" s="380"/>
      <c r="K343" s="380"/>
      <c r="L343" s="380"/>
      <c r="M343" s="407"/>
    </row>
    <row r="344" spans="1:13" ht="18" hidden="1">
      <c r="A344" s="413">
        <v>337</v>
      </c>
      <c r="B344" s="565" t="s">
        <v>976</v>
      </c>
      <c r="C344" s="485" t="s">
        <v>2495</v>
      </c>
      <c r="D344" s="586" t="s">
        <v>975</v>
      </c>
      <c r="E344" s="588" t="s">
        <v>2496</v>
      </c>
      <c r="F344" s="415" t="s">
        <v>331</v>
      </c>
      <c r="G344" s="565">
        <v>187.5</v>
      </c>
      <c r="H344" s="495">
        <f t="shared" si="10"/>
        <v>150</v>
      </c>
      <c r="I344" s="495">
        <f t="shared" si="11"/>
        <v>37.5</v>
      </c>
      <c r="J344" s="380"/>
      <c r="K344" s="380"/>
      <c r="L344" s="380"/>
      <c r="M344" s="407"/>
    </row>
    <row r="345" spans="1:13" ht="18" hidden="1">
      <c r="A345" s="413">
        <v>338</v>
      </c>
      <c r="B345" s="565" t="s">
        <v>2497</v>
      </c>
      <c r="C345" s="485" t="s">
        <v>2498</v>
      </c>
      <c r="D345" s="586" t="s">
        <v>2499</v>
      </c>
      <c r="E345" s="588" t="s">
        <v>2500</v>
      </c>
      <c r="F345" s="415" t="s">
        <v>331</v>
      </c>
      <c r="G345" s="565">
        <v>875</v>
      </c>
      <c r="H345" s="495">
        <f t="shared" si="10"/>
        <v>700</v>
      </c>
      <c r="I345" s="495">
        <f t="shared" si="11"/>
        <v>175</v>
      </c>
      <c r="J345" s="380"/>
      <c r="K345" s="380"/>
      <c r="L345" s="380"/>
      <c r="M345" s="407"/>
    </row>
    <row r="346" spans="1:13" ht="18" hidden="1">
      <c r="A346" s="413">
        <v>339</v>
      </c>
      <c r="B346" s="565" t="s">
        <v>2501</v>
      </c>
      <c r="C346" s="485" t="s">
        <v>2502</v>
      </c>
      <c r="D346" s="586" t="s">
        <v>2503</v>
      </c>
      <c r="E346" s="588" t="s">
        <v>2504</v>
      </c>
      <c r="F346" s="415" t="s">
        <v>331</v>
      </c>
      <c r="G346" s="565">
        <v>500</v>
      </c>
      <c r="H346" s="495">
        <f t="shared" si="10"/>
        <v>400</v>
      </c>
      <c r="I346" s="495">
        <f t="shared" si="11"/>
        <v>100</v>
      </c>
      <c r="J346" s="380"/>
      <c r="K346" s="380"/>
      <c r="L346" s="380"/>
      <c r="M346" s="407"/>
    </row>
    <row r="347" spans="1:13" ht="18" hidden="1">
      <c r="A347" s="413">
        <v>340</v>
      </c>
      <c r="B347" s="565" t="s">
        <v>2505</v>
      </c>
      <c r="C347" s="485" t="s">
        <v>2506</v>
      </c>
      <c r="D347" s="586" t="s">
        <v>2507</v>
      </c>
      <c r="E347" s="588" t="s">
        <v>2152</v>
      </c>
      <c r="F347" s="415" t="s">
        <v>331</v>
      </c>
      <c r="G347" s="565">
        <v>500</v>
      </c>
      <c r="H347" s="495">
        <f t="shared" si="10"/>
        <v>400</v>
      </c>
      <c r="I347" s="495">
        <f t="shared" si="11"/>
        <v>100</v>
      </c>
      <c r="J347" s="380"/>
      <c r="K347" s="380"/>
      <c r="L347" s="380"/>
      <c r="M347" s="407"/>
    </row>
    <row r="348" spans="1:13" ht="18" hidden="1">
      <c r="A348" s="413">
        <v>341</v>
      </c>
      <c r="B348" s="565" t="s">
        <v>2508</v>
      </c>
      <c r="C348" s="485" t="s">
        <v>2509</v>
      </c>
      <c r="D348" s="586" t="s">
        <v>2510</v>
      </c>
      <c r="E348" s="588" t="s">
        <v>2511</v>
      </c>
      <c r="F348" s="415" t="s">
        <v>331</v>
      </c>
      <c r="G348" s="565">
        <v>875</v>
      </c>
      <c r="H348" s="495">
        <f t="shared" si="10"/>
        <v>700</v>
      </c>
      <c r="I348" s="495">
        <f t="shared" si="11"/>
        <v>175</v>
      </c>
      <c r="J348" s="380"/>
      <c r="K348" s="380"/>
      <c r="L348" s="380"/>
      <c r="M348" s="407"/>
    </row>
    <row r="349" spans="1:13" ht="18" hidden="1">
      <c r="A349" s="413">
        <v>342</v>
      </c>
      <c r="B349" s="565" t="s">
        <v>2512</v>
      </c>
      <c r="C349" s="485" t="s">
        <v>2513</v>
      </c>
      <c r="D349" s="586" t="s">
        <v>2514</v>
      </c>
      <c r="E349" s="588" t="s">
        <v>2515</v>
      </c>
      <c r="F349" s="415" t="s">
        <v>331</v>
      </c>
      <c r="G349" s="565">
        <v>500</v>
      </c>
      <c r="H349" s="495">
        <f t="shared" si="10"/>
        <v>400</v>
      </c>
      <c r="I349" s="495">
        <f t="shared" si="11"/>
        <v>100</v>
      </c>
      <c r="J349" s="380"/>
      <c r="K349" s="380"/>
      <c r="L349" s="380"/>
      <c r="M349" s="407"/>
    </row>
    <row r="350" spans="1:13" ht="18" hidden="1">
      <c r="A350" s="413">
        <v>343</v>
      </c>
      <c r="B350" s="565" t="s">
        <v>2516</v>
      </c>
      <c r="C350" s="485" t="s">
        <v>2517</v>
      </c>
      <c r="D350" s="586" t="s">
        <v>1815</v>
      </c>
      <c r="E350" s="588" t="s">
        <v>2518</v>
      </c>
      <c r="F350" s="415" t="s">
        <v>331</v>
      </c>
      <c r="G350" s="565">
        <v>875</v>
      </c>
      <c r="H350" s="495">
        <f t="shared" si="10"/>
        <v>700</v>
      </c>
      <c r="I350" s="495">
        <f t="shared" si="11"/>
        <v>175</v>
      </c>
      <c r="J350" s="380"/>
      <c r="K350" s="380"/>
      <c r="L350" s="380"/>
      <c r="M350" s="407"/>
    </row>
    <row r="351" spans="1:13" ht="18" hidden="1">
      <c r="A351" s="413">
        <v>344</v>
      </c>
      <c r="B351" s="565" t="s">
        <v>2519</v>
      </c>
      <c r="C351" s="485" t="s">
        <v>2520</v>
      </c>
      <c r="D351" s="586" t="s">
        <v>2521</v>
      </c>
      <c r="E351" s="588" t="s">
        <v>2522</v>
      </c>
      <c r="F351" s="415" t="s">
        <v>331</v>
      </c>
      <c r="G351" s="565">
        <v>1000</v>
      </c>
      <c r="H351" s="495">
        <f t="shared" si="10"/>
        <v>800</v>
      </c>
      <c r="I351" s="495">
        <f t="shared" si="11"/>
        <v>200</v>
      </c>
      <c r="J351" s="380"/>
      <c r="K351" s="380"/>
      <c r="L351" s="380"/>
      <c r="M351" s="407"/>
    </row>
    <row r="352" spans="1:13" ht="18" hidden="1">
      <c r="A352" s="413">
        <v>345</v>
      </c>
      <c r="B352" s="565" t="s">
        <v>2523</v>
      </c>
      <c r="C352" s="485" t="s">
        <v>2524</v>
      </c>
      <c r="D352" s="586" t="s">
        <v>2525</v>
      </c>
      <c r="E352" s="588" t="s">
        <v>2526</v>
      </c>
      <c r="F352" s="415" t="s">
        <v>331</v>
      </c>
      <c r="G352" s="565">
        <v>1000</v>
      </c>
      <c r="H352" s="495">
        <f t="shared" ref="H352:H415" si="12">G352-I352</f>
        <v>800</v>
      </c>
      <c r="I352" s="495">
        <f t="shared" ref="I352:I415" si="13">G352*20/100</f>
        <v>200</v>
      </c>
      <c r="J352" s="380"/>
      <c r="K352" s="380"/>
      <c r="L352" s="380"/>
      <c r="M352" s="407"/>
    </row>
    <row r="353" spans="1:13" ht="18" hidden="1">
      <c r="A353" s="413">
        <v>346</v>
      </c>
      <c r="B353" s="565" t="s">
        <v>1190</v>
      </c>
      <c r="C353" s="485" t="s">
        <v>2527</v>
      </c>
      <c r="D353" s="586" t="s">
        <v>2528</v>
      </c>
      <c r="E353" s="588" t="s">
        <v>2529</v>
      </c>
      <c r="F353" s="415" t="s">
        <v>331</v>
      </c>
      <c r="G353" s="565">
        <v>500</v>
      </c>
      <c r="H353" s="495">
        <f t="shared" si="12"/>
        <v>400</v>
      </c>
      <c r="I353" s="495">
        <f t="shared" si="13"/>
        <v>100</v>
      </c>
      <c r="J353" s="380"/>
      <c r="K353" s="380"/>
      <c r="L353" s="380"/>
      <c r="M353" s="407"/>
    </row>
    <row r="354" spans="1:13" ht="27.75" hidden="1">
      <c r="A354" s="413">
        <v>347</v>
      </c>
      <c r="B354" s="565" t="s">
        <v>2530</v>
      </c>
      <c r="C354" s="485" t="s">
        <v>2531</v>
      </c>
      <c r="D354" s="586" t="s">
        <v>2532</v>
      </c>
      <c r="E354" s="588" t="s">
        <v>2533</v>
      </c>
      <c r="F354" s="415" t="s">
        <v>331</v>
      </c>
      <c r="G354" s="565">
        <v>875</v>
      </c>
      <c r="H354" s="495">
        <f t="shared" si="12"/>
        <v>700</v>
      </c>
      <c r="I354" s="495">
        <f t="shared" si="13"/>
        <v>175</v>
      </c>
      <c r="J354" s="380"/>
      <c r="K354" s="380"/>
      <c r="L354" s="380"/>
      <c r="M354" s="407"/>
    </row>
    <row r="355" spans="1:13" ht="18" hidden="1">
      <c r="A355" s="413">
        <v>348</v>
      </c>
      <c r="B355" s="565" t="s">
        <v>1138</v>
      </c>
      <c r="C355" s="380" t="s">
        <v>2534</v>
      </c>
      <c r="D355" s="586" t="s">
        <v>2535</v>
      </c>
      <c r="E355" s="588" t="s">
        <v>2536</v>
      </c>
      <c r="F355" s="415" t="s">
        <v>331</v>
      </c>
      <c r="G355" s="565">
        <v>1000</v>
      </c>
      <c r="H355" s="495">
        <f t="shared" si="12"/>
        <v>800</v>
      </c>
      <c r="I355" s="495">
        <f t="shared" si="13"/>
        <v>200</v>
      </c>
      <c r="J355" s="380"/>
      <c r="K355" s="380"/>
      <c r="L355" s="380"/>
      <c r="M355" s="407"/>
    </row>
    <row r="356" spans="1:13" ht="25.5" hidden="1">
      <c r="A356" s="413">
        <v>349</v>
      </c>
      <c r="B356" s="565" t="s">
        <v>2537</v>
      </c>
      <c r="C356" s="380" t="s">
        <v>2538</v>
      </c>
      <c r="D356" s="586" t="s">
        <v>2539</v>
      </c>
      <c r="E356" s="588" t="s">
        <v>2540</v>
      </c>
      <c r="F356" s="415" t="s">
        <v>331</v>
      </c>
      <c r="G356" s="565">
        <v>187.5</v>
      </c>
      <c r="H356" s="495">
        <f t="shared" si="12"/>
        <v>150</v>
      </c>
      <c r="I356" s="495">
        <f t="shared" si="13"/>
        <v>37.5</v>
      </c>
      <c r="J356" s="380"/>
      <c r="K356" s="380"/>
      <c r="L356" s="380"/>
      <c r="M356" s="407"/>
    </row>
    <row r="357" spans="1:13" ht="18" hidden="1">
      <c r="A357" s="413">
        <v>350</v>
      </c>
      <c r="B357" s="565" t="s">
        <v>2541</v>
      </c>
      <c r="C357" s="380" t="s">
        <v>2542</v>
      </c>
      <c r="D357" s="586" t="s">
        <v>576</v>
      </c>
      <c r="E357" s="588" t="s">
        <v>2543</v>
      </c>
      <c r="F357" s="415" t="s">
        <v>331</v>
      </c>
      <c r="G357" s="565">
        <v>187.5</v>
      </c>
      <c r="H357" s="495">
        <f t="shared" si="12"/>
        <v>150</v>
      </c>
      <c r="I357" s="495">
        <f t="shared" si="13"/>
        <v>37.5</v>
      </c>
      <c r="J357" s="380"/>
      <c r="K357" s="380"/>
      <c r="L357" s="380"/>
      <c r="M357" s="407"/>
    </row>
    <row r="358" spans="1:13" ht="18" hidden="1">
      <c r="A358" s="413">
        <v>351</v>
      </c>
      <c r="B358" s="565" t="s">
        <v>2544</v>
      </c>
      <c r="C358" s="380" t="s">
        <v>2272</v>
      </c>
      <c r="D358" s="586" t="s">
        <v>2545</v>
      </c>
      <c r="E358" s="588" t="s">
        <v>2546</v>
      </c>
      <c r="F358" s="415" t="s">
        <v>331</v>
      </c>
      <c r="G358" s="565">
        <v>500</v>
      </c>
      <c r="H358" s="495">
        <f t="shared" si="12"/>
        <v>400</v>
      </c>
      <c r="I358" s="495">
        <f t="shared" si="13"/>
        <v>100</v>
      </c>
      <c r="J358" s="380"/>
      <c r="K358" s="380"/>
      <c r="L358" s="380"/>
    </row>
    <row r="359" spans="1:13" ht="18" hidden="1">
      <c r="A359" s="413">
        <v>352</v>
      </c>
      <c r="B359" s="565" t="s">
        <v>2547</v>
      </c>
      <c r="C359" s="380" t="s">
        <v>2548</v>
      </c>
      <c r="D359" s="586" t="s">
        <v>2549</v>
      </c>
      <c r="E359" s="588" t="s">
        <v>2550</v>
      </c>
      <c r="F359" s="415" t="s">
        <v>331</v>
      </c>
      <c r="G359" s="565">
        <v>500</v>
      </c>
      <c r="H359" s="495">
        <f t="shared" si="12"/>
        <v>400</v>
      </c>
      <c r="I359" s="495">
        <f t="shared" si="13"/>
        <v>100</v>
      </c>
      <c r="J359" s="380"/>
      <c r="K359" s="380"/>
      <c r="L359" s="380"/>
    </row>
    <row r="360" spans="1:13" ht="25.5" hidden="1">
      <c r="A360" s="413">
        <v>353</v>
      </c>
      <c r="B360" s="565" t="s">
        <v>2551</v>
      </c>
      <c r="C360" s="380" t="s">
        <v>2552</v>
      </c>
      <c r="D360" s="586" t="s">
        <v>2553</v>
      </c>
      <c r="E360" s="588" t="s">
        <v>2554</v>
      </c>
      <c r="F360" s="415" t="s">
        <v>331</v>
      </c>
      <c r="G360" s="565">
        <v>1000</v>
      </c>
      <c r="H360" s="495">
        <f t="shared" si="12"/>
        <v>800</v>
      </c>
      <c r="I360" s="495">
        <f t="shared" si="13"/>
        <v>200</v>
      </c>
      <c r="J360" s="380"/>
      <c r="K360" s="380"/>
      <c r="L360" s="380"/>
    </row>
    <row r="361" spans="1:13" ht="25.5" hidden="1">
      <c r="A361" s="413">
        <v>354</v>
      </c>
      <c r="B361" s="565" t="s">
        <v>2379</v>
      </c>
      <c r="C361" s="380" t="s">
        <v>2555</v>
      </c>
      <c r="D361" s="586" t="s">
        <v>2556</v>
      </c>
      <c r="E361" s="588" t="s">
        <v>2557</v>
      </c>
      <c r="F361" s="415" t="s">
        <v>331</v>
      </c>
      <c r="G361" s="565">
        <v>875</v>
      </c>
      <c r="H361" s="495">
        <f t="shared" si="12"/>
        <v>700</v>
      </c>
      <c r="I361" s="495">
        <f t="shared" si="13"/>
        <v>175</v>
      </c>
      <c r="J361" s="380"/>
      <c r="K361" s="380"/>
      <c r="L361" s="380"/>
    </row>
    <row r="362" spans="1:13" ht="25.5" hidden="1">
      <c r="A362" s="413">
        <v>355</v>
      </c>
      <c r="B362" s="565" t="s">
        <v>2558</v>
      </c>
      <c r="C362" s="380" t="s">
        <v>2559</v>
      </c>
      <c r="D362" s="586" t="s">
        <v>2560</v>
      </c>
      <c r="E362" s="588" t="s">
        <v>2561</v>
      </c>
      <c r="F362" s="415" t="s">
        <v>331</v>
      </c>
      <c r="G362" s="565">
        <v>875</v>
      </c>
      <c r="H362" s="495">
        <f t="shared" si="12"/>
        <v>700</v>
      </c>
      <c r="I362" s="495">
        <f t="shared" si="13"/>
        <v>175</v>
      </c>
      <c r="J362" s="380"/>
      <c r="K362" s="380"/>
      <c r="L362" s="380"/>
    </row>
    <row r="363" spans="1:13" ht="25.5" hidden="1">
      <c r="A363" s="413">
        <v>356</v>
      </c>
      <c r="B363" s="565" t="s">
        <v>2562</v>
      </c>
      <c r="C363" s="380" t="s">
        <v>2563</v>
      </c>
      <c r="D363" s="586" t="s">
        <v>2564</v>
      </c>
      <c r="E363" s="588" t="s">
        <v>2565</v>
      </c>
      <c r="F363" s="415" t="s">
        <v>331</v>
      </c>
      <c r="G363" s="565">
        <v>875</v>
      </c>
      <c r="H363" s="495">
        <f t="shared" si="12"/>
        <v>700</v>
      </c>
      <c r="I363" s="495">
        <f t="shared" si="13"/>
        <v>175</v>
      </c>
      <c r="J363" s="380"/>
      <c r="K363" s="380"/>
      <c r="L363" s="380"/>
    </row>
    <row r="364" spans="1:13" ht="18" hidden="1">
      <c r="A364" s="413">
        <v>357</v>
      </c>
      <c r="B364" s="565" t="s">
        <v>2566</v>
      </c>
      <c r="C364" s="380" t="s">
        <v>2567</v>
      </c>
      <c r="D364" s="586" t="s">
        <v>2568</v>
      </c>
      <c r="E364" s="588" t="s">
        <v>2569</v>
      </c>
      <c r="F364" s="415" t="s">
        <v>331</v>
      </c>
      <c r="G364" s="565">
        <v>500</v>
      </c>
      <c r="H364" s="495">
        <f t="shared" si="12"/>
        <v>400</v>
      </c>
      <c r="I364" s="495">
        <f t="shared" si="13"/>
        <v>100</v>
      </c>
      <c r="J364" s="380"/>
      <c r="K364" s="380"/>
      <c r="L364" s="380"/>
    </row>
    <row r="365" spans="1:13" ht="25.5" hidden="1">
      <c r="A365" s="413">
        <v>358</v>
      </c>
      <c r="B365" s="565" t="s">
        <v>2570</v>
      </c>
      <c r="C365" s="380" t="s">
        <v>2571</v>
      </c>
      <c r="D365" s="586" t="s">
        <v>1481</v>
      </c>
      <c r="E365" s="588" t="s">
        <v>2572</v>
      </c>
      <c r="F365" s="415" t="s">
        <v>331</v>
      </c>
      <c r="G365" s="565">
        <v>375</v>
      </c>
      <c r="H365" s="495">
        <f t="shared" si="12"/>
        <v>300</v>
      </c>
      <c r="I365" s="495">
        <f t="shared" si="13"/>
        <v>75</v>
      </c>
      <c r="J365" s="380"/>
      <c r="K365" s="380"/>
      <c r="L365" s="380"/>
    </row>
    <row r="366" spans="1:13" ht="25.5" hidden="1">
      <c r="A366" s="413">
        <v>359</v>
      </c>
      <c r="B366" s="565" t="s">
        <v>612</v>
      </c>
      <c r="C366" s="380" t="s">
        <v>2573</v>
      </c>
      <c r="D366" s="586" t="s">
        <v>1484</v>
      </c>
      <c r="E366" s="588" t="s">
        <v>2574</v>
      </c>
      <c r="F366" s="415" t="s">
        <v>331</v>
      </c>
      <c r="G366" s="565">
        <v>312.5</v>
      </c>
      <c r="H366" s="495">
        <f t="shared" si="12"/>
        <v>250</v>
      </c>
      <c r="I366" s="495">
        <f t="shared" si="13"/>
        <v>62.5</v>
      </c>
      <c r="J366" s="380"/>
      <c r="K366" s="380"/>
      <c r="L366" s="380"/>
    </row>
    <row r="367" spans="1:13" ht="25.5" hidden="1">
      <c r="A367" s="413">
        <v>360</v>
      </c>
      <c r="B367" s="565" t="s">
        <v>612</v>
      </c>
      <c r="C367" s="380" t="s">
        <v>2575</v>
      </c>
      <c r="D367" s="586" t="s">
        <v>1485</v>
      </c>
      <c r="E367" s="588" t="s">
        <v>2576</v>
      </c>
      <c r="F367" s="415" t="s">
        <v>331</v>
      </c>
      <c r="G367" s="565">
        <v>375</v>
      </c>
      <c r="H367" s="495">
        <f t="shared" si="12"/>
        <v>300</v>
      </c>
      <c r="I367" s="495">
        <f t="shared" si="13"/>
        <v>75</v>
      </c>
      <c r="J367" s="380"/>
      <c r="K367" s="380"/>
      <c r="L367" s="380"/>
    </row>
    <row r="368" spans="1:13" ht="18" hidden="1">
      <c r="A368" s="413">
        <v>361</v>
      </c>
      <c r="B368" s="565" t="s">
        <v>2577</v>
      </c>
      <c r="C368" s="380" t="s">
        <v>2578</v>
      </c>
      <c r="D368" s="586" t="s">
        <v>2579</v>
      </c>
      <c r="E368" s="588" t="s">
        <v>2580</v>
      </c>
      <c r="F368" s="415" t="s">
        <v>331</v>
      </c>
      <c r="G368" s="565">
        <v>312.5</v>
      </c>
      <c r="H368" s="495">
        <f t="shared" si="12"/>
        <v>250</v>
      </c>
      <c r="I368" s="495">
        <f t="shared" si="13"/>
        <v>62.5</v>
      </c>
      <c r="J368" s="380"/>
      <c r="K368" s="380"/>
      <c r="L368" s="380"/>
    </row>
    <row r="369" spans="1:12" ht="25.5" hidden="1">
      <c r="A369" s="413">
        <v>362</v>
      </c>
      <c r="B369" s="565" t="s">
        <v>2581</v>
      </c>
      <c r="C369" s="380" t="s">
        <v>2582</v>
      </c>
      <c r="D369" s="586" t="s">
        <v>1486</v>
      </c>
      <c r="E369" s="588" t="s">
        <v>2583</v>
      </c>
      <c r="F369" s="415" t="s">
        <v>331</v>
      </c>
      <c r="G369" s="565">
        <v>375</v>
      </c>
      <c r="H369" s="495">
        <f t="shared" si="12"/>
        <v>300</v>
      </c>
      <c r="I369" s="495">
        <f t="shared" si="13"/>
        <v>75</v>
      </c>
      <c r="J369" s="380"/>
      <c r="K369" s="380"/>
      <c r="L369" s="380"/>
    </row>
    <row r="370" spans="1:12" ht="18" hidden="1">
      <c r="A370" s="413">
        <v>363</v>
      </c>
      <c r="B370" s="565" t="s">
        <v>479</v>
      </c>
      <c r="C370" s="380" t="s">
        <v>2584</v>
      </c>
      <c r="D370" s="586" t="s">
        <v>686</v>
      </c>
      <c r="E370" s="588" t="s">
        <v>2413</v>
      </c>
      <c r="F370" s="415" t="s">
        <v>331</v>
      </c>
      <c r="G370" s="565">
        <v>1000</v>
      </c>
      <c r="H370" s="495">
        <f t="shared" si="12"/>
        <v>800</v>
      </c>
      <c r="I370" s="495">
        <f t="shared" si="13"/>
        <v>200</v>
      </c>
      <c r="J370" s="380"/>
      <c r="K370" s="380"/>
      <c r="L370" s="380"/>
    </row>
    <row r="371" spans="1:12" ht="18" hidden="1">
      <c r="A371" s="413">
        <v>364</v>
      </c>
      <c r="B371" s="565" t="s">
        <v>2585</v>
      </c>
      <c r="C371" s="380" t="s">
        <v>2586</v>
      </c>
      <c r="D371" s="586" t="s">
        <v>692</v>
      </c>
      <c r="E371" s="588" t="s">
        <v>2587</v>
      </c>
      <c r="F371" s="415" t="s">
        <v>331</v>
      </c>
      <c r="G371" s="565">
        <v>500</v>
      </c>
      <c r="H371" s="495">
        <f t="shared" si="12"/>
        <v>400</v>
      </c>
      <c r="I371" s="495">
        <f t="shared" si="13"/>
        <v>100</v>
      </c>
      <c r="J371" s="380"/>
      <c r="K371" s="380"/>
      <c r="L371" s="380"/>
    </row>
    <row r="372" spans="1:12" ht="18" hidden="1">
      <c r="A372" s="413">
        <v>365</v>
      </c>
      <c r="B372" s="565" t="s">
        <v>2588</v>
      </c>
      <c r="C372" s="380" t="s">
        <v>2589</v>
      </c>
      <c r="D372" s="586" t="s">
        <v>728</v>
      </c>
      <c r="E372" s="588" t="s">
        <v>2590</v>
      </c>
      <c r="F372" s="415" t="s">
        <v>331</v>
      </c>
      <c r="G372" s="565">
        <v>500</v>
      </c>
      <c r="H372" s="495">
        <f t="shared" si="12"/>
        <v>400</v>
      </c>
      <c r="I372" s="495">
        <f t="shared" si="13"/>
        <v>100</v>
      </c>
      <c r="J372" s="380"/>
      <c r="K372" s="380"/>
      <c r="L372" s="380"/>
    </row>
    <row r="373" spans="1:12" ht="18" hidden="1">
      <c r="A373" s="413">
        <v>366</v>
      </c>
      <c r="B373" s="565" t="s">
        <v>2591</v>
      </c>
      <c r="C373" s="380" t="s">
        <v>2592</v>
      </c>
      <c r="D373" s="586" t="s">
        <v>708</v>
      </c>
      <c r="E373" s="588" t="s">
        <v>2593</v>
      </c>
      <c r="F373" s="415" t="s">
        <v>331</v>
      </c>
      <c r="G373" s="565">
        <v>500</v>
      </c>
      <c r="H373" s="495">
        <f t="shared" si="12"/>
        <v>400</v>
      </c>
      <c r="I373" s="495">
        <f t="shared" si="13"/>
        <v>100</v>
      </c>
      <c r="J373" s="380"/>
      <c r="K373" s="380"/>
      <c r="L373" s="380"/>
    </row>
    <row r="374" spans="1:12" ht="18" hidden="1">
      <c r="A374" s="413">
        <v>367</v>
      </c>
      <c r="B374" s="565" t="s">
        <v>710</v>
      </c>
      <c r="C374" s="380" t="s">
        <v>2594</v>
      </c>
      <c r="D374" s="586" t="s">
        <v>712</v>
      </c>
      <c r="E374" s="588" t="s">
        <v>722</v>
      </c>
      <c r="F374" s="415" t="s">
        <v>331</v>
      </c>
      <c r="G374" s="565">
        <v>187.5</v>
      </c>
      <c r="H374" s="495">
        <f t="shared" si="12"/>
        <v>150</v>
      </c>
      <c r="I374" s="495">
        <f t="shared" si="13"/>
        <v>37.5</v>
      </c>
      <c r="J374" s="380"/>
      <c r="K374" s="380"/>
      <c r="L374" s="380"/>
    </row>
    <row r="375" spans="1:12" ht="18" hidden="1">
      <c r="A375" s="413">
        <v>368</v>
      </c>
      <c r="B375" s="565" t="s">
        <v>2595</v>
      </c>
      <c r="C375" s="380" t="s">
        <v>2596</v>
      </c>
      <c r="D375" s="586" t="s">
        <v>2597</v>
      </c>
      <c r="E375" s="588" t="s">
        <v>2590</v>
      </c>
      <c r="F375" s="415" t="s">
        <v>331</v>
      </c>
      <c r="G375" s="565">
        <v>1000</v>
      </c>
      <c r="H375" s="495">
        <f t="shared" si="12"/>
        <v>800</v>
      </c>
      <c r="I375" s="495">
        <f t="shared" si="13"/>
        <v>200</v>
      </c>
      <c r="J375" s="380"/>
      <c r="K375" s="380"/>
      <c r="L375" s="380"/>
    </row>
    <row r="376" spans="1:12" ht="18" hidden="1">
      <c r="A376" s="413">
        <v>369</v>
      </c>
      <c r="B376" s="565" t="s">
        <v>714</v>
      </c>
      <c r="C376" s="380" t="s">
        <v>715</v>
      </c>
      <c r="D376" s="586" t="s">
        <v>716</v>
      </c>
      <c r="E376" s="588" t="s">
        <v>2598</v>
      </c>
      <c r="F376" s="415" t="s">
        <v>331</v>
      </c>
      <c r="G376" s="565">
        <v>500</v>
      </c>
      <c r="H376" s="495">
        <f t="shared" si="12"/>
        <v>400</v>
      </c>
      <c r="I376" s="495">
        <f t="shared" si="13"/>
        <v>100</v>
      </c>
      <c r="J376" s="380"/>
      <c r="K376" s="380"/>
      <c r="L376" s="380"/>
    </row>
    <row r="377" spans="1:12" ht="18" hidden="1">
      <c r="A377" s="413">
        <v>370</v>
      </c>
      <c r="B377" s="565" t="s">
        <v>592</v>
      </c>
      <c r="C377" s="380" t="s">
        <v>717</v>
      </c>
      <c r="D377" s="586" t="s">
        <v>718</v>
      </c>
      <c r="E377" s="588" t="s">
        <v>2599</v>
      </c>
      <c r="F377" s="415" t="s">
        <v>331</v>
      </c>
      <c r="G377" s="565">
        <v>875</v>
      </c>
      <c r="H377" s="495">
        <f t="shared" si="12"/>
        <v>700</v>
      </c>
      <c r="I377" s="495">
        <f t="shared" si="13"/>
        <v>175</v>
      </c>
      <c r="J377" s="380"/>
      <c r="K377" s="380"/>
      <c r="L377" s="380"/>
    </row>
    <row r="378" spans="1:12" ht="25.5" hidden="1">
      <c r="A378" s="413">
        <v>371</v>
      </c>
      <c r="B378" s="565" t="s">
        <v>2600</v>
      </c>
      <c r="C378" s="380" t="s">
        <v>2601</v>
      </c>
      <c r="D378" s="586" t="s">
        <v>2602</v>
      </c>
      <c r="E378" s="588" t="s">
        <v>2603</v>
      </c>
      <c r="F378" s="415" t="s">
        <v>331</v>
      </c>
      <c r="G378" s="565">
        <v>1000</v>
      </c>
      <c r="H378" s="495">
        <f t="shared" si="12"/>
        <v>800</v>
      </c>
      <c r="I378" s="495">
        <f t="shared" si="13"/>
        <v>200</v>
      </c>
      <c r="J378" s="380"/>
      <c r="K378" s="380"/>
      <c r="L378" s="380"/>
    </row>
    <row r="379" spans="1:12" ht="18" hidden="1">
      <c r="A379" s="413">
        <v>372</v>
      </c>
      <c r="B379" s="565" t="s">
        <v>2604</v>
      </c>
      <c r="C379" s="380" t="s">
        <v>2605</v>
      </c>
      <c r="D379" s="586" t="s">
        <v>2606</v>
      </c>
      <c r="E379" s="588" t="s">
        <v>2607</v>
      </c>
      <c r="F379" s="415" t="s">
        <v>331</v>
      </c>
      <c r="G379" s="565">
        <v>875</v>
      </c>
      <c r="H379" s="495">
        <f t="shared" si="12"/>
        <v>700</v>
      </c>
      <c r="I379" s="495">
        <f t="shared" si="13"/>
        <v>175</v>
      </c>
      <c r="J379" s="380"/>
      <c r="K379" s="380"/>
      <c r="L379" s="380"/>
    </row>
    <row r="380" spans="1:12" ht="18" hidden="1">
      <c r="A380" s="413">
        <v>373</v>
      </c>
      <c r="B380" s="565" t="s">
        <v>730</v>
      </c>
      <c r="C380" s="380" t="s">
        <v>731</v>
      </c>
      <c r="D380" s="586" t="s">
        <v>732</v>
      </c>
      <c r="E380" s="588" t="s">
        <v>2608</v>
      </c>
      <c r="F380" s="415" t="s">
        <v>331</v>
      </c>
      <c r="G380" s="565">
        <v>500</v>
      </c>
      <c r="H380" s="495">
        <f t="shared" si="12"/>
        <v>400</v>
      </c>
      <c r="I380" s="495">
        <f t="shared" si="13"/>
        <v>100</v>
      </c>
      <c r="J380" s="380"/>
      <c r="K380" s="380"/>
      <c r="L380" s="380"/>
    </row>
    <row r="381" spans="1:12" ht="18" hidden="1">
      <c r="A381" s="413">
        <v>374</v>
      </c>
      <c r="B381" s="565" t="s">
        <v>2609</v>
      </c>
      <c r="C381" s="380" t="s">
        <v>2610</v>
      </c>
      <c r="D381" s="586" t="s">
        <v>2611</v>
      </c>
      <c r="E381" s="588" t="s">
        <v>2612</v>
      </c>
      <c r="F381" s="415" t="s">
        <v>331</v>
      </c>
      <c r="G381" s="565">
        <v>687.5</v>
      </c>
      <c r="H381" s="495">
        <f t="shared" si="12"/>
        <v>550</v>
      </c>
      <c r="I381" s="495">
        <f t="shared" si="13"/>
        <v>137.5</v>
      </c>
      <c r="J381" s="380"/>
      <c r="K381" s="380"/>
      <c r="L381" s="380"/>
    </row>
    <row r="382" spans="1:12" ht="25.5" hidden="1">
      <c r="A382" s="413">
        <v>375</v>
      </c>
      <c r="B382" s="565" t="s">
        <v>2613</v>
      </c>
      <c r="C382" s="380" t="s">
        <v>2614</v>
      </c>
      <c r="D382" s="586" t="s">
        <v>2615</v>
      </c>
      <c r="E382" s="588" t="s">
        <v>2616</v>
      </c>
      <c r="F382" s="415" t="s">
        <v>331</v>
      </c>
      <c r="G382" s="565">
        <v>875</v>
      </c>
      <c r="H382" s="495">
        <f t="shared" si="12"/>
        <v>700</v>
      </c>
      <c r="I382" s="495">
        <f t="shared" si="13"/>
        <v>175</v>
      </c>
      <c r="J382" s="380"/>
      <c r="K382" s="380"/>
      <c r="L382" s="380"/>
    </row>
    <row r="383" spans="1:12" ht="18" hidden="1">
      <c r="A383" s="413">
        <v>376</v>
      </c>
      <c r="B383" s="565" t="s">
        <v>625</v>
      </c>
      <c r="C383" s="380" t="s">
        <v>2617</v>
      </c>
      <c r="D383" s="586" t="s">
        <v>2618</v>
      </c>
      <c r="E383" s="588" t="s">
        <v>2619</v>
      </c>
      <c r="F383" s="415" t="s">
        <v>331</v>
      </c>
      <c r="G383" s="565">
        <v>500</v>
      </c>
      <c r="H383" s="495">
        <f t="shared" si="12"/>
        <v>400</v>
      </c>
      <c r="I383" s="495">
        <f t="shared" si="13"/>
        <v>100</v>
      </c>
      <c r="J383" s="380"/>
      <c r="K383" s="380"/>
      <c r="L383" s="380"/>
    </row>
    <row r="384" spans="1:12" ht="25.5" hidden="1">
      <c r="A384" s="413">
        <v>377</v>
      </c>
      <c r="B384" s="565" t="s">
        <v>2147</v>
      </c>
      <c r="C384" s="380" t="s">
        <v>2620</v>
      </c>
      <c r="D384" s="586" t="s">
        <v>2621</v>
      </c>
      <c r="E384" s="588" t="s">
        <v>2622</v>
      </c>
      <c r="F384" s="415" t="s">
        <v>331</v>
      </c>
      <c r="G384" s="565">
        <v>500</v>
      </c>
      <c r="H384" s="495">
        <f t="shared" si="12"/>
        <v>400</v>
      </c>
      <c r="I384" s="495">
        <f t="shared" si="13"/>
        <v>100</v>
      </c>
      <c r="J384" s="380"/>
      <c r="K384" s="380"/>
      <c r="L384" s="380"/>
    </row>
    <row r="385" spans="1:12" ht="18" hidden="1">
      <c r="A385" s="413">
        <v>378</v>
      </c>
      <c r="B385" s="565" t="s">
        <v>734</v>
      </c>
      <c r="C385" s="380" t="s">
        <v>791</v>
      </c>
      <c r="D385" s="586" t="s">
        <v>735</v>
      </c>
      <c r="E385" s="588" t="s">
        <v>2623</v>
      </c>
      <c r="F385" s="415" t="s">
        <v>331</v>
      </c>
      <c r="G385" s="565">
        <v>812.5</v>
      </c>
      <c r="H385" s="495">
        <f t="shared" si="12"/>
        <v>650</v>
      </c>
      <c r="I385" s="495">
        <f t="shared" si="13"/>
        <v>162.5</v>
      </c>
      <c r="J385" s="380"/>
      <c r="K385" s="380"/>
      <c r="L385" s="380"/>
    </row>
    <row r="386" spans="1:12" ht="18" hidden="1">
      <c r="A386" s="413">
        <v>379</v>
      </c>
      <c r="B386" s="565" t="s">
        <v>737</v>
      </c>
      <c r="C386" s="380" t="s">
        <v>738</v>
      </c>
      <c r="D386" s="586" t="s">
        <v>739</v>
      </c>
      <c r="E386" s="588" t="s">
        <v>2624</v>
      </c>
      <c r="F386" s="415" t="s">
        <v>331</v>
      </c>
      <c r="G386" s="565">
        <v>412.5</v>
      </c>
      <c r="H386" s="495">
        <f t="shared" si="12"/>
        <v>330</v>
      </c>
      <c r="I386" s="495">
        <f t="shared" si="13"/>
        <v>82.5</v>
      </c>
      <c r="J386" s="380"/>
      <c r="K386" s="380"/>
      <c r="L386" s="380"/>
    </row>
    <row r="387" spans="1:12" ht="18" hidden="1">
      <c r="A387" s="413">
        <v>380</v>
      </c>
      <c r="B387" s="565" t="s">
        <v>2581</v>
      </c>
      <c r="C387" s="380" t="s">
        <v>2625</v>
      </c>
      <c r="D387" s="586" t="s">
        <v>1491</v>
      </c>
      <c r="E387" s="588" t="s">
        <v>2626</v>
      </c>
      <c r="F387" s="415" t="s">
        <v>331</v>
      </c>
      <c r="G387" s="565">
        <v>312.5</v>
      </c>
      <c r="H387" s="495">
        <f t="shared" si="12"/>
        <v>250</v>
      </c>
      <c r="I387" s="495">
        <f t="shared" si="13"/>
        <v>62.5</v>
      </c>
      <c r="J387" s="380"/>
      <c r="K387" s="380"/>
      <c r="L387" s="380"/>
    </row>
    <row r="388" spans="1:12" ht="18" hidden="1">
      <c r="A388" s="413">
        <v>381</v>
      </c>
      <c r="B388" s="565" t="s">
        <v>2627</v>
      </c>
      <c r="C388" s="380" t="s">
        <v>2628</v>
      </c>
      <c r="D388" s="586" t="s">
        <v>1493</v>
      </c>
      <c r="E388" s="588" t="s">
        <v>2466</v>
      </c>
      <c r="F388" s="415" t="s">
        <v>331</v>
      </c>
      <c r="G388" s="565">
        <v>312.5</v>
      </c>
      <c r="H388" s="495">
        <f t="shared" si="12"/>
        <v>250</v>
      </c>
      <c r="I388" s="495">
        <f t="shared" si="13"/>
        <v>62.5</v>
      </c>
      <c r="J388" s="380"/>
      <c r="K388" s="380"/>
      <c r="L388" s="380"/>
    </row>
    <row r="389" spans="1:12" ht="38.25" hidden="1">
      <c r="A389" s="413">
        <v>382</v>
      </c>
      <c r="B389" s="565" t="s">
        <v>2629</v>
      </c>
      <c r="C389" s="380" t="s">
        <v>2630</v>
      </c>
      <c r="D389" s="586" t="s">
        <v>1494</v>
      </c>
      <c r="E389" s="588" t="s">
        <v>2631</v>
      </c>
      <c r="F389" s="415" t="s">
        <v>331</v>
      </c>
      <c r="G389" s="565">
        <v>437.5</v>
      </c>
      <c r="H389" s="495">
        <f t="shared" si="12"/>
        <v>350</v>
      </c>
      <c r="I389" s="495">
        <f t="shared" si="13"/>
        <v>87.5</v>
      </c>
      <c r="J389" s="380"/>
      <c r="K389" s="380"/>
      <c r="L389" s="380"/>
    </row>
    <row r="390" spans="1:12" ht="25.5" hidden="1">
      <c r="A390" s="413">
        <v>383</v>
      </c>
      <c r="B390" s="565" t="s">
        <v>2632</v>
      </c>
      <c r="C390" s="380" t="s">
        <v>2313</v>
      </c>
      <c r="D390" s="586" t="s">
        <v>1495</v>
      </c>
      <c r="E390" s="588" t="s">
        <v>2633</v>
      </c>
      <c r="F390" s="415" t="s">
        <v>331</v>
      </c>
      <c r="G390" s="565">
        <v>312.5</v>
      </c>
      <c r="H390" s="495">
        <f t="shared" si="12"/>
        <v>250</v>
      </c>
      <c r="I390" s="495">
        <f t="shared" si="13"/>
        <v>62.5</v>
      </c>
      <c r="J390" s="380"/>
      <c r="K390" s="380"/>
      <c r="L390" s="380"/>
    </row>
    <row r="391" spans="1:12" ht="25.5" hidden="1">
      <c r="A391" s="413">
        <v>384</v>
      </c>
      <c r="B391" s="565" t="s">
        <v>2634</v>
      </c>
      <c r="C391" s="380" t="s">
        <v>2635</v>
      </c>
      <c r="D391" s="586" t="s">
        <v>1496</v>
      </c>
      <c r="E391" s="588" t="s">
        <v>2636</v>
      </c>
      <c r="F391" s="415" t="s">
        <v>331</v>
      </c>
      <c r="G391" s="565">
        <v>437.5</v>
      </c>
      <c r="H391" s="495">
        <f t="shared" si="12"/>
        <v>350</v>
      </c>
      <c r="I391" s="495">
        <f t="shared" si="13"/>
        <v>87.5</v>
      </c>
      <c r="J391" s="380"/>
      <c r="K391" s="380"/>
      <c r="L391" s="380"/>
    </row>
    <row r="392" spans="1:12" ht="38.25" hidden="1">
      <c r="A392" s="413">
        <v>385</v>
      </c>
      <c r="B392" s="565" t="s">
        <v>2637</v>
      </c>
      <c r="C392" s="380" t="s">
        <v>2638</v>
      </c>
      <c r="D392" s="586" t="s">
        <v>1498</v>
      </c>
      <c r="E392" s="588" t="s">
        <v>2639</v>
      </c>
      <c r="F392" s="415" t="s">
        <v>331</v>
      </c>
      <c r="G392" s="565">
        <v>312.5</v>
      </c>
      <c r="H392" s="495">
        <f t="shared" si="12"/>
        <v>250</v>
      </c>
      <c r="I392" s="495">
        <f t="shared" si="13"/>
        <v>62.5</v>
      </c>
      <c r="J392" s="380"/>
      <c r="K392" s="380"/>
      <c r="L392" s="380"/>
    </row>
    <row r="393" spans="1:12" ht="25.5" hidden="1">
      <c r="A393" s="413">
        <v>386</v>
      </c>
      <c r="B393" s="565" t="s">
        <v>505</v>
      </c>
      <c r="C393" s="380" t="s">
        <v>2640</v>
      </c>
      <c r="D393" s="586" t="s">
        <v>1501</v>
      </c>
      <c r="E393" s="588" t="s">
        <v>2641</v>
      </c>
      <c r="F393" s="415" t="s">
        <v>331</v>
      </c>
      <c r="G393" s="565">
        <v>312.5</v>
      </c>
      <c r="H393" s="495">
        <f t="shared" si="12"/>
        <v>250</v>
      </c>
      <c r="I393" s="495">
        <f t="shared" si="13"/>
        <v>62.5</v>
      </c>
      <c r="J393" s="380"/>
      <c r="K393" s="380"/>
      <c r="L393" s="380"/>
    </row>
    <row r="394" spans="1:12" ht="25.5" hidden="1">
      <c r="A394" s="413">
        <v>387</v>
      </c>
      <c r="B394" s="565" t="s">
        <v>2642</v>
      </c>
      <c r="C394" s="380" t="s">
        <v>2643</v>
      </c>
      <c r="D394" s="586" t="s">
        <v>1502</v>
      </c>
      <c r="E394" s="588" t="s">
        <v>2644</v>
      </c>
      <c r="F394" s="415" t="s">
        <v>331</v>
      </c>
      <c r="G394" s="565">
        <v>437.5</v>
      </c>
      <c r="H394" s="495">
        <f t="shared" si="12"/>
        <v>350</v>
      </c>
      <c r="I394" s="495">
        <f t="shared" si="13"/>
        <v>87.5</v>
      </c>
      <c r="J394" s="380"/>
      <c r="K394" s="380"/>
      <c r="L394" s="380"/>
    </row>
    <row r="395" spans="1:12" ht="25.5" hidden="1">
      <c r="A395" s="413">
        <v>388</v>
      </c>
      <c r="B395" s="565" t="s">
        <v>2645</v>
      </c>
      <c r="C395" s="380" t="s">
        <v>2646</v>
      </c>
      <c r="D395" s="586" t="s">
        <v>1503</v>
      </c>
      <c r="E395" s="588" t="s">
        <v>2285</v>
      </c>
      <c r="F395" s="415" t="s">
        <v>331</v>
      </c>
      <c r="G395" s="565">
        <v>125</v>
      </c>
      <c r="H395" s="495">
        <f t="shared" si="12"/>
        <v>100</v>
      </c>
      <c r="I395" s="495">
        <f t="shared" si="13"/>
        <v>25</v>
      </c>
      <c r="J395" s="380"/>
      <c r="K395" s="380"/>
      <c r="L395" s="380"/>
    </row>
    <row r="396" spans="1:12" ht="25.5" hidden="1">
      <c r="A396" s="413">
        <v>389</v>
      </c>
      <c r="B396" s="565" t="s">
        <v>2647</v>
      </c>
      <c r="C396" s="380" t="s">
        <v>2648</v>
      </c>
      <c r="D396" s="586" t="s">
        <v>1504</v>
      </c>
      <c r="E396" s="588" t="s">
        <v>2285</v>
      </c>
      <c r="F396" s="415" t="s">
        <v>331</v>
      </c>
      <c r="G396" s="565">
        <v>125</v>
      </c>
      <c r="H396" s="495">
        <f t="shared" si="12"/>
        <v>100</v>
      </c>
      <c r="I396" s="495">
        <f t="shared" si="13"/>
        <v>25</v>
      </c>
      <c r="J396" s="380"/>
      <c r="K396" s="380"/>
      <c r="L396" s="380"/>
    </row>
    <row r="397" spans="1:12" ht="25.5" hidden="1">
      <c r="A397" s="413">
        <v>390</v>
      </c>
      <c r="B397" s="565" t="s">
        <v>2649</v>
      </c>
      <c r="C397" s="380" t="s">
        <v>2650</v>
      </c>
      <c r="D397" s="586" t="s">
        <v>1506</v>
      </c>
      <c r="E397" s="588" t="s">
        <v>2651</v>
      </c>
      <c r="F397" s="415" t="s">
        <v>331</v>
      </c>
      <c r="G397" s="565">
        <v>437.5</v>
      </c>
      <c r="H397" s="495">
        <f t="shared" si="12"/>
        <v>350</v>
      </c>
      <c r="I397" s="495">
        <f t="shared" si="13"/>
        <v>87.5</v>
      </c>
      <c r="J397" s="380"/>
      <c r="K397" s="380"/>
      <c r="L397" s="380"/>
    </row>
    <row r="398" spans="1:12" ht="25.5" hidden="1">
      <c r="A398" s="413">
        <v>391</v>
      </c>
      <c r="B398" s="565" t="s">
        <v>2652</v>
      </c>
      <c r="C398" s="380" t="s">
        <v>2653</v>
      </c>
      <c r="D398" s="586" t="s">
        <v>803</v>
      </c>
      <c r="E398" s="588" t="s">
        <v>2285</v>
      </c>
      <c r="F398" s="415" t="s">
        <v>331</v>
      </c>
      <c r="G398" s="565">
        <v>125</v>
      </c>
      <c r="H398" s="495">
        <f t="shared" si="12"/>
        <v>100</v>
      </c>
      <c r="I398" s="495">
        <f t="shared" si="13"/>
        <v>25</v>
      </c>
      <c r="J398" s="380"/>
      <c r="K398" s="380"/>
      <c r="L398" s="380"/>
    </row>
    <row r="399" spans="1:12" ht="25.5" hidden="1">
      <c r="A399" s="413">
        <v>392</v>
      </c>
      <c r="B399" s="565" t="s">
        <v>2654</v>
      </c>
      <c r="C399" s="380" t="s">
        <v>2614</v>
      </c>
      <c r="D399" s="586" t="s">
        <v>1507</v>
      </c>
      <c r="E399" s="588" t="s">
        <v>2655</v>
      </c>
      <c r="F399" s="415" t="s">
        <v>331</v>
      </c>
      <c r="G399" s="565">
        <v>625</v>
      </c>
      <c r="H399" s="495">
        <f t="shared" si="12"/>
        <v>500</v>
      </c>
      <c r="I399" s="495">
        <f t="shared" si="13"/>
        <v>125</v>
      </c>
      <c r="J399" s="380"/>
      <c r="K399" s="380"/>
      <c r="L399" s="380"/>
    </row>
    <row r="400" spans="1:12" ht="25.5" hidden="1">
      <c r="A400" s="413">
        <v>393</v>
      </c>
      <c r="B400" s="565" t="s">
        <v>632</v>
      </c>
      <c r="C400" s="380" t="s">
        <v>2656</v>
      </c>
      <c r="D400" s="586" t="s">
        <v>2657</v>
      </c>
      <c r="E400" s="588" t="s">
        <v>2658</v>
      </c>
      <c r="F400" s="415" t="s">
        <v>331</v>
      </c>
      <c r="G400" s="565">
        <v>187.5</v>
      </c>
      <c r="H400" s="495">
        <f t="shared" si="12"/>
        <v>150</v>
      </c>
      <c r="I400" s="495">
        <f t="shared" si="13"/>
        <v>37.5</v>
      </c>
      <c r="J400" s="380"/>
      <c r="K400" s="380"/>
      <c r="L400" s="380"/>
    </row>
    <row r="401" spans="1:12" ht="25.5" hidden="1">
      <c r="A401" s="413">
        <v>394</v>
      </c>
      <c r="B401" s="565" t="s">
        <v>2659</v>
      </c>
      <c r="C401" s="380" t="s">
        <v>2660</v>
      </c>
      <c r="D401" s="586" t="s">
        <v>1510</v>
      </c>
      <c r="E401" s="588" t="s">
        <v>2661</v>
      </c>
      <c r="F401" s="415" t="s">
        <v>331</v>
      </c>
      <c r="G401" s="565">
        <v>312.5</v>
      </c>
      <c r="H401" s="495">
        <f t="shared" si="12"/>
        <v>250</v>
      </c>
      <c r="I401" s="495">
        <f t="shared" si="13"/>
        <v>62.5</v>
      </c>
      <c r="J401" s="380"/>
      <c r="K401" s="380"/>
      <c r="L401" s="380"/>
    </row>
    <row r="402" spans="1:12" ht="38.25" hidden="1">
      <c r="A402" s="413">
        <v>395</v>
      </c>
      <c r="B402" s="565" t="s">
        <v>2208</v>
      </c>
      <c r="C402" s="380" t="s">
        <v>2662</v>
      </c>
      <c r="D402" s="586" t="s">
        <v>1511</v>
      </c>
      <c r="E402" s="588" t="s">
        <v>2663</v>
      </c>
      <c r="F402" s="415" t="s">
        <v>331</v>
      </c>
      <c r="G402" s="565">
        <v>437.5</v>
      </c>
      <c r="H402" s="495">
        <f t="shared" si="12"/>
        <v>350</v>
      </c>
      <c r="I402" s="495">
        <f t="shared" si="13"/>
        <v>87.5</v>
      </c>
      <c r="J402" s="380"/>
      <c r="K402" s="380"/>
      <c r="L402" s="380"/>
    </row>
    <row r="403" spans="1:12" ht="18" hidden="1">
      <c r="A403" s="413">
        <v>396</v>
      </c>
      <c r="B403" s="565" t="s">
        <v>2664</v>
      </c>
      <c r="C403" s="380" t="s">
        <v>2492</v>
      </c>
      <c r="D403" s="586" t="s">
        <v>2665</v>
      </c>
      <c r="E403" s="588" t="s">
        <v>2666</v>
      </c>
      <c r="F403" s="415" t="s">
        <v>331</v>
      </c>
      <c r="G403" s="565">
        <v>875</v>
      </c>
      <c r="H403" s="495">
        <f t="shared" si="12"/>
        <v>700</v>
      </c>
      <c r="I403" s="495">
        <f t="shared" si="13"/>
        <v>175</v>
      </c>
      <c r="J403" s="380"/>
      <c r="K403" s="380"/>
      <c r="L403" s="380"/>
    </row>
    <row r="404" spans="1:12" ht="18" hidden="1">
      <c r="A404" s="413">
        <v>397</v>
      </c>
      <c r="B404" s="565" t="s">
        <v>2667</v>
      </c>
      <c r="C404" s="380" t="s">
        <v>2668</v>
      </c>
      <c r="D404" s="586" t="s">
        <v>2669</v>
      </c>
      <c r="E404" s="588" t="s">
        <v>2670</v>
      </c>
      <c r="F404" s="415" t="s">
        <v>331</v>
      </c>
      <c r="G404" s="565">
        <v>1000</v>
      </c>
      <c r="H404" s="495">
        <f t="shared" si="12"/>
        <v>800</v>
      </c>
      <c r="I404" s="495">
        <f t="shared" si="13"/>
        <v>200</v>
      </c>
      <c r="J404" s="380"/>
      <c r="K404" s="380"/>
      <c r="L404" s="380"/>
    </row>
    <row r="405" spans="1:12" ht="25.5" hidden="1">
      <c r="A405" s="413">
        <v>398</v>
      </c>
      <c r="B405" s="565" t="s">
        <v>2671</v>
      </c>
      <c r="C405" s="380" t="s">
        <v>2672</v>
      </c>
      <c r="D405" s="586" t="s">
        <v>1512</v>
      </c>
      <c r="E405" s="588" t="s">
        <v>2673</v>
      </c>
      <c r="F405" s="415" t="s">
        <v>331</v>
      </c>
      <c r="G405" s="565">
        <v>312.5</v>
      </c>
      <c r="H405" s="495">
        <f t="shared" si="12"/>
        <v>250</v>
      </c>
      <c r="I405" s="495">
        <f t="shared" si="13"/>
        <v>62.5</v>
      </c>
      <c r="J405" s="380"/>
      <c r="K405" s="380"/>
      <c r="L405" s="380"/>
    </row>
    <row r="406" spans="1:12" ht="18" hidden="1">
      <c r="A406" s="413">
        <v>399</v>
      </c>
      <c r="B406" s="565" t="s">
        <v>2674</v>
      </c>
      <c r="C406" s="380" t="s">
        <v>2675</v>
      </c>
      <c r="D406" s="586" t="s">
        <v>1513</v>
      </c>
      <c r="E406" s="588" t="s">
        <v>2676</v>
      </c>
      <c r="F406" s="415" t="s">
        <v>331</v>
      </c>
      <c r="G406" s="565">
        <v>312.5</v>
      </c>
      <c r="H406" s="495">
        <f t="shared" si="12"/>
        <v>250</v>
      </c>
      <c r="I406" s="495">
        <f t="shared" si="13"/>
        <v>62.5</v>
      </c>
      <c r="J406" s="380"/>
      <c r="K406" s="380"/>
      <c r="L406" s="380"/>
    </row>
    <row r="407" spans="1:12" ht="25.5" hidden="1">
      <c r="A407" s="413">
        <v>400</v>
      </c>
      <c r="B407" s="565" t="s">
        <v>2642</v>
      </c>
      <c r="C407" s="380" t="s">
        <v>2677</v>
      </c>
      <c r="D407" s="586" t="s">
        <v>1514</v>
      </c>
      <c r="E407" s="588" t="s">
        <v>2678</v>
      </c>
      <c r="F407" s="415" t="s">
        <v>331</v>
      </c>
      <c r="G407" s="565">
        <v>312.5</v>
      </c>
      <c r="H407" s="495">
        <f t="shared" si="12"/>
        <v>250</v>
      </c>
      <c r="I407" s="495">
        <f t="shared" si="13"/>
        <v>62.5</v>
      </c>
      <c r="J407" s="380"/>
      <c r="K407" s="380"/>
      <c r="L407" s="380"/>
    </row>
    <row r="408" spans="1:12" ht="25.5" hidden="1">
      <c r="A408" s="413">
        <v>401</v>
      </c>
      <c r="B408" s="565" t="s">
        <v>2679</v>
      </c>
      <c r="C408" s="380" t="s">
        <v>2680</v>
      </c>
      <c r="D408" s="586" t="s">
        <v>1515</v>
      </c>
      <c r="E408" s="588" t="s">
        <v>2246</v>
      </c>
      <c r="F408" s="415" t="s">
        <v>331</v>
      </c>
      <c r="G408" s="565">
        <v>218.75</v>
      </c>
      <c r="H408" s="495">
        <f t="shared" si="12"/>
        <v>175</v>
      </c>
      <c r="I408" s="495">
        <f t="shared" si="13"/>
        <v>43.75</v>
      </c>
      <c r="J408" s="380"/>
      <c r="K408" s="380"/>
      <c r="L408" s="380"/>
    </row>
    <row r="409" spans="1:12" ht="18" hidden="1">
      <c r="A409" s="413">
        <v>402</v>
      </c>
      <c r="B409" s="565" t="s">
        <v>2681</v>
      </c>
      <c r="C409" s="380" t="s">
        <v>2682</v>
      </c>
      <c r="D409" s="586" t="s">
        <v>1517</v>
      </c>
      <c r="E409" s="588" t="s">
        <v>2683</v>
      </c>
      <c r="F409" s="415" t="s">
        <v>331</v>
      </c>
      <c r="G409" s="565">
        <v>312.5</v>
      </c>
      <c r="H409" s="495">
        <f t="shared" si="12"/>
        <v>250</v>
      </c>
      <c r="I409" s="495">
        <f t="shared" si="13"/>
        <v>62.5</v>
      </c>
      <c r="J409" s="380"/>
      <c r="K409" s="380"/>
      <c r="L409" s="380"/>
    </row>
    <row r="410" spans="1:12" ht="18" hidden="1">
      <c r="A410" s="413">
        <v>403</v>
      </c>
      <c r="B410" s="565" t="s">
        <v>2679</v>
      </c>
      <c r="C410" s="380" t="s">
        <v>2684</v>
      </c>
      <c r="D410" s="586" t="s">
        <v>1518</v>
      </c>
      <c r="E410" s="588" t="s">
        <v>2685</v>
      </c>
      <c r="F410" s="415" t="s">
        <v>331</v>
      </c>
      <c r="G410" s="565">
        <v>312.5</v>
      </c>
      <c r="H410" s="495">
        <f t="shared" si="12"/>
        <v>250</v>
      </c>
      <c r="I410" s="495">
        <f t="shared" si="13"/>
        <v>62.5</v>
      </c>
      <c r="J410" s="380"/>
      <c r="K410" s="380"/>
      <c r="L410" s="380"/>
    </row>
    <row r="411" spans="1:12" ht="18" hidden="1">
      <c r="A411" s="413">
        <v>404</v>
      </c>
      <c r="B411" s="565" t="s">
        <v>2686</v>
      </c>
      <c r="C411" s="380" t="s">
        <v>2668</v>
      </c>
      <c r="D411" s="586" t="s">
        <v>2687</v>
      </c>
      <c r="E411" s="588" t="s">
        <v>2688</v>
      </c>
      <c r="F411" s="415" t="s">
        <v>331</v>
      </c>
      <c r="G411" s="565">
        <v>500</v>
      </c>
      <c r="H411" s="495">
        <f t="shared" si="12"/>
        <v>400</v>
      </c>
      <c r="I411" s="495">
        <f t="shared" si="13"/>
        <v>100</v>
      </c>
      <c r="J411" s="380"/>
      <c r="K411" s="380"/>
      <c r="L411" s="380"/>
    </row>
    <row r="412" spans="1:12" ht="25.5" hidden="1">
      <c r="A412" s="413">
        <v>405</v>
      </c>
      <c r="B412" s="565" t="s">
        <v>2689</v>
      </c>
      <c r="C412" s="380" t="s">
        <v>2690</v>
      </c>
      <c r="D412" s="586" t="s">
        <v>2691</v>
      </c>
      <c r="E412" s="588" t="s">
        <v>2692</v>
      </c>
      <c r="F412" s="415" t="s">
        <v>331</v>
      </c>
      <c r="G412" s="565">
        <v>187.5</v>
      </c>
      <c r="H412" s="495">
        <f t="shared" si="12"/>
        <v>150</v>
      </c>
      <c r="I412" s="495">
        <f t="shared" si="13"/>
        <v>37.5</v>
      </c>
      <c r="J412" s="380"/>
      <c r="K412" s="380"/>
      <c r="L412" s="380"/>
    </row>
    <row r="413" spans="1:12" ht="18" hidden="1">
      <c r="A413" s="413">
        <v>406</v>
      </c>
      <c r="B413" s="565" t="s">
        <v>2693</v>
      </c>
      <c r="C413" s="380" t="s">
        <v>2694</v>
      </c>
      <c r="D413" s="586" t="s">
        <v>2695</v>
      </c>
      <c r="E413" s="588" t="s">
        <v>2696</v>
      </c>
      <c r="F413" s="415" t="s">
        <v>331</v>
      </c>
      <c r="G413" s="565">
        <v>500</v>
      </c>
      <c r="H413" s="495">
        <f t="shared" si="12"/>
        <v>400</v>
      </c>
      <c r="I413" s="495">
        <f t="shared" si="13"/>
        <v>100</v>
      </c>
      <c r="J413" s="380"/>
      <c r="K413" s="380"/>
      <c r="L413" s="380"/>
    </row>
    <row r="414" spans="1:12" ht="18" hidden="1">
      <c r="A414" s="413">
        <v>407</v>
      </c>
      <c r="B414" s="565" t="s">
        <v>2697</v>
      </c>
      <c r="C414" s="380" t="s">
        <v>2698</v>
      </c>
      <c r="D414" s="586" t="s">
        <v>2699</v>
      </c>
      <c r="E414" s="588" t="s">
        <v>2700</v>
      </c>
      <c r="F414" s="415" t="s">
        <v>331</v>
      </c>
      <c r="G414" s="565">
        <v>875</v>
      </c>
      <c r="H414" s="495">
        <f t="shared" si="12"/>
        <v>700</v>
      </c>
      <c r="I414" s="495">
        <f t="shared" si="13"/>
        <v>175</v>
      </c>
      <c r="J414" s="380"/>
      <c r="K414" s="380"/>
      <c r="L414" s="380"/>
    </row>
    <row r="415" spans="1:12" ht="18" hidden="1">
      <c r="A415" s="413">
        <v>408</v>
      </c>
      <c r="B415" s="565" t="s">
        <v>2654</v>
      </c>
      <c r="C415" s="380" t="s">
        <v>2701</v>
      </c>
      <c r="D415" s="586" t="s">
        <v>2702</v>
      </c>
      <c r="E415" s="588" t="s">
        <v>2703</v>
      </c>
      <c r="F415" s="415" t="s">
        <v>331</v>
      </c>
      <c r="G415" s="565">
        <v>1000</v>
      </c>
      <c r="H415" s="495">
        <f t="shared" si="12"/>
        <v>800</v>
      </c>
      <c r="I415" s="495">
        <f t="shared" si="13"/>
        <v>200</v>
      </c>
      <c r="J415" s="380"/>
      <c r="K415" s="380"/>
      <c r="L415" s="380"/>
    </row>
    <row r="416" spans="1:12" ht="18" hidden="1">
      <c r="A416" s="413">
        <v>409</v>
      </c>
      <c r="B416" s="565" t="s">
        <v>2704</v>
      </c>
      <c r="C416" s="380" t="s">
        <v>2705</v>
      </c>
      <c r="D416" s="586" t="s">
        <v>2706</v>
      </c>
      <c r="E416" s="588" t="s">
        <v>2707</v>
      </c>
      <c r="F416" s="415" t="s">
        <v>331</v>
      </c>
      <c r="G416" s="565">
        <v>1000</v>
      </c>
      <c r="H416" s="495">
        <f t="shared" ref="H416:H449" si="14">G416-I416</f>
        <v>800</v>
      </c>
      <c r="I416" s="495">
        <f t="shared" ref="I416:I449" si="15">G416*20/100</f>
        <v>200</v>
      </c>
      <c r="J416" s="380"/>
      <c r="K416" s="380"/>
      <c r="L416" s="380"/>
    </row>
    <row r="417" spans="1:12" ht="25.5" hidden="1">
      <c r="A417" s="413">
        <v>410</v>
      </c>
      <c r="B417" s="565" t="s">
        <v>2708</v>
      </c>
      <c r="C417" s="380" t="s">
        <v>2709</v>
      </c>
      <c r="D417" s="586" t="s">
        <v>2710</v>
      </c>
      <c r="E417" s="588" t="s">
        <v>2711</v>
      </c>
      <c r="F417" s="415" t="s">
        <v>331</v>
      </c>
      <c r="G417" s="565">
        <v>875</v>
      </c>
      <c r="H417" s="495">
        <f t="shared" si="14"/>
        <v>700</v>
      </c>
      <c r="I417" s="495">
        <f t="shared" si="15"/>
        <v>175</v>
      </c>
      <c r="J417" s="380"/>
      <c r="K417" s="380"/>
      <c r="L417" s="380"/>
    </row>
    <row r="418" spans="1:12" ht="18" hidden="1">
      <c r="A418" s="413">
        <v>411</v>
      </c>
      <c r="B418" s="565" t="s">
        <v>2712</v>
      </c>
      <c r="C418" s="380" t="s">
        <v>2713</v>
      </c>
      <c r="D418" s="586" t="s">
        <v>2714</v>
      </c>
      <c r="E418" s="588" t="s">
        <v>2715</v>
      </c>
      <c r="F418" s="415" t="s">
        <v>331</v>
      </c>
      <c r="G418" s="565">
        <v>500</v>
      </c>
      <c r="H418" s="495">
        <f t="shared" si="14"/>
        <v>400</v>
      </c>
      <c r="I418" s="495">
        <f t="shared" si="15"/>
        <v>100</v>
      </c>
      <c r="J418" s="380"/>
      <c r="K418" s="380"/>
      <c r="L418" s="380"/>
    </row>
    <row r="419" spans="1:12" ht="18" hidden="1">
      <c r="A419" s="413">
        <v>412</v>
      </c>
      <c r="B419" s="565" t="s">
        <v>2716</v>
      </c>
      <c r="C419" s="380" t="s">
        <v>2617</v>
      </c>
      <c r="D419" s="586" t="s">
        <v>2717</v>
      </c>
      <c r="E419" s="588" t="s">
        <v>2193</v>
      </c>
      <c r="F419" s="415" t="s">
        <v>331</v>
      </c>
      <c r="G419" s="565">
        <v>500</v>
      </c>
      <c r="H419" s="495">
        <f t="shared" si="14"/>
        <v>400</v>
      </c>
      <c r="I419" s="495">
        <f t="shared" si="15"/>
        <v>100</v>
      </c>
      <c r="J419" s="380"/>
      <c r="K419" s="380"/>
      <c r="L419" s="380"/>
    </row>
    <row r="420" spans="1:12" ht="18" hidden="1">
      <c r="A420" s="413">
        <v>413</v>
      </c>
      <c r="B420" s="565" t="s">
        <v>2609</v>
      </c>
      <c r="C420" s="380" t="s">
        <v>2718</v>
      </c>
      <c r="D420" s="586" t="s">
        <v>2719</v>
      </c>
      <c r="E420" s="588" t="s">
        <v>2720</v>
      </c>
      <c r="F420" s="415" t="s">
        <v>331</v>
      </c>
      <c r="G420" s="565">
        <v>187.5</v>
      </c>
      <c r="H420" s="495">
        <f t="shared" si="14"/>
        <v>150</v>
      </c>
      <c r="I420" s="495">
        <f t="shared" si="15"/>
        <v>37.5</v>
      </c>
      <c r="J420" s="380"/>
      <c r="K420" s="380"/>
      <c r="L420" s="380"/>
    </row>
    <row r="421" spans="1:12" ht="25.5" hidden="1">
      <c r="A421" s="413">
        <v>414</v>
      </c>
      <c r="B421" s="565" t="s">
        <v>2721</v>
      </c>
      <c r="C421" s="380" t="s">
        <v>2722</v>
      </c>
      <c r="D421" s="586" t="s">
        <v>2723</v>
      </c>
      <c r="E421" s="588" t="s">
        <v>2724</v>
      </c>
      <c r="F421" s="415" t="s">
        <v>331</v>
      </c>
      <c r="G421" s="565">
        <v>875</v>
      </c>
      <c r="H421" s="495">
        <f t="shared" si="14"/>
        <v>700</v>
      </c>
      <c r="I421" s="495">
        <f t="shared" si="15"/>
        <v>175</v>
      </c>
      <c r="J421" s="380"/>
      <c r="K421" s="380"/>
      <c r="L421" s="380"/>
    </row>
    <row r="422" spans="1:12" ht="25.5" hidden="1">
      <c r="A422" s="413">
        <v>415</v>
      </c>
      <c r="B422" s="565" t="s">
        <v>2268</v>
      </c>
      <c r="C422" s="380" t="s">
        <v>2725</v>
      </c>
      <c r="D422" s="586" t="s">
        <v>2726</v>
      </c>
      <c r="E422" s="588" t="s">
        <v>2727</v>
      </c>
      <c r="F422" s="415" t="s">
        <v>331</v>
      </c>
      <c r="G422" s="565">
        <v>875</v>
      </c>
      <c r="H422" s="495">
        <f t="shared" si="14"/>
        <v>700</v>
      </c>
      <c r="I422" s="495">
        <f t="shared" si="15"/>
        <v>175</v>
      </c>
      <c r="J422" s="380"/>
      <c r="K422" s="380"/>
      <c r="L422" s="380"/>
    </row>
    <row r="423" spans="1:12" ht="18" hidden="1">
      <c r="A423" s="413">
        <v>416</v>
      </c>
      <c r="B423" s="565" t="s">
        <v>2143</v>
      </c>
      <c r="C423" s="380" t="s">
        <v>2728</v>
      </c>
      <c r="D423" s="586" t="s">
        <v>2729</v>
      </c>
      <c r="E423" s="588" t="s">
        <v>2730</v>
      </c>
      <c r="F423" s="415" t="s">
        <v>331</v>
      </c>
      <c r="G423" s="565">
        <v>500</v>
      </c>
      <c r="H423" s="495">
        <f t="shared" si="14"/>
        <v>400</v>
      </c>
      <c r="I423" s="495">
        <f t="shared" si="15"/>
        <v>100</v>
      </c>
      <c r="J423" s="380"/>
      <c r="K423" s="380"/>
      <c r="L423" s="380"/>
    </row>
    <row r="424" spans="1:12" ht="25.5" hidden="1">
      <c r="A424" s="413">
        <v>417</v>
      </c>
      <c r="B424" s="565" t="s">
        <v>804</v>
      </c>
      <c r="C424" s="380" t="s">
        <v>2731</v>
      </c>
      <c r="D424" s="586" t="s">
        <v>2732</v>
      </c>
      <c r="E424" s="588" t="s">
        <v>2733</v>
      </c>
      <c r="F424" s="415" t="s">
        <v>331</v>
      </c>
      <c r="G424" s="565">
        <v>187.5</v>
      </c>
      <c r="H424" s="495">
        <f t="shared" si="14"/>
        <v>150</v>
      </c>
      <c r="I424" s="495">
        <f t="shared" si="15"/>
        <v>37.5</v>
      </c>
      <c r="J424" s="380"/>
      <c r="K424" s="380"/>
      <c r="L424" s="380"/>
    </row>
    <row r="425" spans="1:12" ht="25.5" hidden="1">
      <c r="A425" s="413">
        <v>418</v>
      </c>
      <c r="B425" s="565" t="s">
        <v>2659</v>
      </c>
      <c r="C425" s="380" t="s">
        <v>2734</v>
      </c>
      <c r="D425" s="586" t="s">
        <v>1674</v>
      </c>
      <c r="E425" s="588" t="s">
        <v>2735</v>
      </c>
      <c r="F425" s="415" t="s">
        <v>331</v>
      </c>
      <c r="G425" s="565">
        <v>625</v>
      </c>
      <c r="H425" s="495">
        <f t="shared" si="14"/>
        <v>500</v>
      </c>
      <c r="I425" s="495">
        <f t="shared" si="15"/>
        <v>125</v>
      </c>
      <c r="J425" s="380"/>
      <c r="K425" s="380"/>
      <c r="L425" s="380"/>
    </row>
    <row r="426" spans="1:12" ht="18" hidden="1">
      <c r="A426" s="413">
        <v>419</v>
      </c>
      <c r="B426" s="565" t="s">
        <v>2736</v>
      </c>
      <c r="C426" s="380" t="s">
        <v>2737</v>
      </c>
      <c r="D426" s="586" t="s">
        <v>2738</v>
      </c>
      <c r="E426" s="588" t="s">
        <v>2739</v>
      </c>
      <c r="F426" s="415" t="s">
        <v>331</v>
      </c>
      <c r="G426" s="565">
        <v>875</v>
      </c>
      <c r="H426" s="495">
        <f t="shared" si="14"/>
        <v>700</v>
      </c>
      <c r="I426" s="495">
        <f t="shared" si="15"/>
        <v>175</v>
      </c>
      <c r="J426" s="380"/>
      <c r="K426" s="380"/>
      <c r="L426" s="380"/>
    </row>
    <row r="427" spans="1:12" ht="18" hidden="1">
      <c r="A427" s="413">
        <v>420</v>
      </c>
      <c r="B427" s="565" t="s">
        <v>612</v>
      </c>
      <c r="C427" s="380" t="s">
        <v>2740</v>
      </c>
      <c r="D427" s="586" t="s">
        <v>2741</v>
      </c>
      <c r="E427" s="588" t="s">
        <v>2742</v>
      </c>
      <c r="F427" s="415" t="s">
        <v>331</v>
      </c>
      <c r="G427" s="565">
        <v>875</v>
      </c>
      <c r="H427" s="495">
        <f t="shared" si="14"/>
        <v>700</v>
      </c>
      <c r="I427" s="495">
        <f t="shared" si="15"/>
        <v>175</v>
      </c>
      <c r="J427" s="380"/>
      <c r="K427" s="380"/>
      <c r="L427" s="380"/>
    </row>
    <row r="428" spans="1:12" ht="18" hidden="1">
      <c r="A428" s="413">
        <v>421</v>
      </c>
      <c r="B428" s="565" t="s">
        <v>509</v>
      </c>
      <c r="C428" s="380" t="s">
        <v>2743</v>
      </c>
      <c r="D428" s="586" t="s">
        <v>2744</v>
      </c>
      <c r="E428" s="588" t="s">
        <v>2745</v>
      </c>
      <c r="F428" s="415" t="s">
        <v>331</v>
      </c>
      <c r="G428" s="565">
        <v>500</v>
      </c>
      <c r="H428" s="495">
        <f t="shared" si="14"/>
        <v>400</v>
      </c>
      <c r="I428" s="495">
        <f t="shared" si="15"/>
        <v>100</v>
      </c>
      <c r="J428" s="380"/>
      <c r="K428" s="380"/>
      <c r="L428" s="380"/>
    </row>
    <row r="429" spans="1:12" ht="18" hidden="1">
      <c r="A429" s="413">
        <v>422</v>
      </c>
      <c r="B429" s="565" t="s">
        <v>651</v>
      </c>
      <c r="C429" s="380" t="s">
        <v>2746</v>
      </c>
      <c r="D429" s="586" t="s">
        <v>2747</v>
      </c>
      <c r="E429" s="588" t="s">
        <v>2748</v>
      </c>
      <c r="F429" s="415" t="s">
        <v>331</v>
      </c>
      <c r="G429" s="565">
        <v>187.5</v>
      </c>
      <c r="H429" s="495">
        <f t="shared" si="14"/>
        <v>150</v>
      </c>
      <c r="I429" s="495">
        <f t="shared" si="15"/>
        <v>37.5</v>
      </c>
      <c r="J429" s="380"/>
      <c r="K429" s="380"/>
      <c r="L429" s="380"/>
    </row>
    <row r="430" spans="1:12" ht="25.5" hidden="1">
      <c r="A430" s="413">
        <v>423</v>
      </c>
      <c r="B430" s="565" t="s">
        <v>2749</v>
      </c>
      <c r="C430" s="380" t="s">
        <v>2750</v>
      </c>
      <c r="D430" s="586" t="s">
        <v>2751</v>
      </c>
      <c r="E430" s="588" t="s">
        <v>2752</v>
      </c>
      <c r="F430" s="415" t="s">
        <v>331</v>
      </c>
      <c r="G430" s="565">
        <v>1250</v>
      </c>
      <c r="H430" s="495">
        <f t="shared" si="14"/>
        <v>1000</v>
      </c>
      <c r="I430" s="495">
        <f t="shared" si="15"/>
        <v>250</v>
      </c>
      <c r="J430" s="380"/>
      <c r="K430" s="380"/>
      <c r="L430" s="380"/>
    </row>
    <row r="431" spans="1:12" ht="25.5" hidden="1">
      <c r="A431" s="413">
        <v>424</v>
      </c>
      <c r="B431" s="565" t="s">
        <v>2753</v>
      </c>
      <c r="C431" s="380" t="s">
        <v>2677</v>
      </c>
      <c r="D431" s="586" t="s">
        <v>1519</v>
      </c>
      <c r="E431" s="588" t="s">
        <v>2754</v>
      </c>
      <c r="F431" s="415" t="s">
        <v>331</v>
      </c>
      <c r="G431" s="565">
        <v>312.5</v>
      </c>
      <c r="H431" s="495">
        <f t="shared" si="14"/>
        <v>250</v>
      </c>
      <c r="I431" s="495">
        <f t="shared" si="15"/>
        <v>62.5</v>
      </c>
      <c r="J431" s="380"/>
      <c r="K431" s="380"/>
      <c r="L431" s="380"/>
    </row>
    <row r="432" spans="1:12" ht="25.5" hidden="1">
      <c r="A432" s="413">
        <v>425</v>
      </c>
      <c r="B432" s="565" t="s">
        <v>2637</v>
      </c>
      <c r="C432" s="380" t="s">
        <v>2750</v>
      </c>
      <c r="D432" s="586" t="s">
        <v>1520</v>
      </c>
      <c r="E432" s="588" t="s">
        <v>2755</v>
      </c>
      <c r="F432" s="415" t="s">
        <v>331</v>
      </c>
      <c r="G432" s="565">
        <v>312.5</v>
      </c>
      <c r="H432" s="495">
        <f t="shared" si="14"/>
        <v>250</v>
      </c>
      <c r="I432" s="495">
        <f t="shared" si="15"/>
        <v>62.5</v>
      </c>
      <c r="J432" s="380"/>
      <c r="K432" s="380"/>
      <c r="L432" s="380"/>
    </row>
    <row r="433" spans="1:12" ht="25.5" hidden="1">
      <c r="A433" s="413">
        <v>426</v>
      </c>
      <c r="B433" s="565" t="s">
        <v>2756</v>
      </c>
      <c r="C433" s="380" t="s">
        <v>2757</v>
      </c>
      <c r="D433" s="586" t="s">
        <v>2758</v>
      </c>
      <c r="E433" s="588" t="s">
        <v>2759</v>
      </c>
      <c r="F433" s="415" t="s">
        <v>331</v>
      </c>
      <c r="G433" s="565">
        <v>187.5</v>
      </c>
      <c r="H433" s="495">
        <f t="shared" si="14"/>
        <v>150</v>
      </c>
      <c r="I433" s="495">
        <f t="shared" si="15"/>
        <v>37.5</v>
      </c>
      <c r="J433" s="380"/>
      <c r="K433" s="380"/>
      <c r="L433" s="380"/>
    </row>
    <row r="434" spans="1:12" ht="25.5" hidden="1">
      <c r="A434" s="413">
        <v>427</v>
      </c>
      <c r="B434" s="565" t="s">
        <v>2760</v>
      </c>
      <c r="C434" s="380" t="s">
        <v>2761</v>
      </c>
      <c r="D434" s="586" t="s">
        <v>2762</v>
      </c>
      <c r="E434" s="588" t="s">
        <v>2763</v>
      </c>
      <c r="F434" s="415" t="s">
        <v>331</v>
      </c>
      <c r="G434" s="565">
        <v>187.5</v>
      </c>
      <c r="H434" s="495">
        <f t="shared" si="14"/>
        <v>150</v>
      </c>
      <c r="I434" s="495">
        <f t="shared" si="15"/>
        <v>37.5</v>
      </c>
      <c r="J434" s="380"/>
      <c r="K434" s="380"/>
      <c r="L434" s="380"/>
    </row>
    <row r="435" spans="1:12" ht="25.5" hidden="1">
      <c r="A435" s="413">
        <v>428</v>
      </c>
      <c r="B435" s="565" t="s">
        <v>2764</v>
      </c>
      <c r="C435" s="380" t="s">
        <v>2765</v>
      </c>
      <c r="D435" s="586" t="s">
        <v>2766</v>
      </c>
      <c r="E435" s="588" t="s">
        <v>2767</v>
      </c>
      <c r="F435" s="415" t="s">
        <v>331</v>
      </c>
      <c r="G435" s="565">
        <v>187.5</v>
      </c>
      <c r="H435" s="495">
        <f t="shared" si="14"/>
        <v>150</v>
      </c>
      <c r="I435" s="495">
        <f t="shared" si="15"/>
        <v>37.5</v>
      </c>
      <c r="J435" s="380"/>
      <c r="K435" s="380"/>
      <c r="L435" s="380"/>
    </row>
    <row r="436" spans="1:12" ht="18" hidden="1">
      <c r="A436" s="413">
        <v>429</v>
      </c>
      <c r="B436" s="565" t="s">
        <v>2768</v>
      </c>
      <c r="C436" s="380" t="s">
        <v>2769</v>
      </c>
      <c r="D436" s="586" t="s">
        <v>2770</v>
      </c>
      <c r="E436" s="588" t="s">
        <v>2771</v>
      </c>
      <c r="F436" s="415" t="s">
        <v>331</v>
      </c>
      <c r="G436" s="565">
        <v>500</v>
      </c>
      <c r="H436" s="495">
        <f t="shared" si="14"/>
        <v>400</v>
      </c>
      <c r="I436" s="495">
        <f t="shared" si="15"/>
        <v>100</v>
      </c>
      <c r="J436" s="380"/>
      <c r="K436" s="380"/>
      <c r="L436" s="380"/>
    </row>
    <row r="437" spans="1:12" ht="18" hidden="1">
      <c r="A437" s="413">
        <v>430</v>
      </c>
      <c r="B437" s="565" t="s">
        <v>730</v>
      </c>
      <c r="C437" s="380" t="s">
        <v>1107</v>
      </c>
      <c r="D437" s="586" t="s">
        <v>2772</v>
      </c>
      <c r="E437" s="588" t="s">
        <v>2773</v>
      </c>
      <c r="F437" s="415" t="s">
        <v>331</v>
      </c>
      <c r="G437" s="565">
        <v>500</v>
      </c>
      <c r="H437" s="495">
        <f t="shared" si="14"/>
        <v>400</v>
      </c>
      <c r="I437" s="495">
        <f t="shared" si="15"/>
        <v>100</v>
      </c>
      <c r="J437" s="380"/>
      <c r="K437" s="380"/>
      <c r="L437" s="380"/>
    </row>
    <row r="438" spans="1:12" ht="25.5" hidden="1">
      <c r="A438" s="413">
        <v>431</v>
      </c>
      <c r="B438" s="565" t="s">
        <v>2679</v>
      </c>
      <c r="C438" s="380" t="s">
        <v>2774</v>
      </c>
      <c r="D438" s="586" t="s">
        <v>805</v>
      </c>
      <c r="E438" s="588" t="s">
        <v>2775</v>
      </c>
      <c r="F438" s="415" t="s">
        <v>331</v>
      </c>
      <c r="G438" s="565">
        <v>312.5</v>
      </c>
      <c r="H438" s="495">
        <f t="shared" si="14"/>
        <v>250</v>
      </c>
      <c r="I438" s="495">
        <f t="shared" si="15"/>
        <v>62.5</v>
      </c>
      <c r="J438" s="179"/>
      <c r="K438" s="179"/>
      <c r="L438" s="179"/>
    </row>
    <row r="439" spans="1:12" ht="18" hidden="1">
      <c r="A439" s="413">
        <v>432</v>
      </c>
      <c r="B439" s="565" t="s">
        <v>2764</v>
      </c>
      <c r="C439" s="380" t="s">
        <v>2776</v>
      </c>
      <c r="D439" s="586" t="s">
        <v>2777</v>
      </c>
      <c r="E439" s="588" t="s">
        <v>2778</v>
      </c>
      <c r="F439" s="415" t="s">
        <v>331</v>
      </c>
      <c r="G439" s="565">
        <v>187.5</v>
      </c>
      <c r="H439" s="495">
        <f t="shared" si="14"/>
        <v>150</v>
      </c>
      <c r="I439" s="495">
        <f t="shared" si="15"/>
        <v>37.5</v>
      </c>
      <c r="J439" s="179"/>
      <c r="K439" s="179"/>
      <c r="L439" s="179"/>
    </row>
    <row r="440" spans="1:12" ht="25.5" hidden="1">
      <c r="A440" s="413">
        <v>433</v>
      </c>
      <c r="B440" s="565" t="s">
        <v>2779</v>
      </c>
      <c r="C440" s="380" t="s">
        <v>2780</v>
      </c>
      <c r="D440" s="586" t="s">
        <v>1527</v>
      </c>
      <c r="E440" s="588" t="s">
        <v>2781</v>
      </c>
      <c r="F440" s="415" t="s">
        <v>331</v>
      </c>
      <c r="G440" s="565">
        <v>1500</v>
      </c>
      <c r="H440" s="495">
        <f t="shared" si="14"/>
        <v>1200</v>
      </c>
      <c r="I440" s="495">
        <f t="shared" si="15"/>
        <v>300</v>
      </c>
      <c r="J440" s="179"/>
      <c r="K440" s="179"/>
      <c r="L440" s="179"/>
    </row>
    <row r="441" spans="1:12" ht="18" hidden="1">
      <c r="A441" s="413">
        <v>434</v>
      </c>
      <c r="B441" s="565" t="s">
        <v>2782</v>
      </c>
      <c r="C441" s="380" t="s">
        <v>2783</v>
      </c>
      <c r="D441" s="586" t="s">
        <v>2784</v>
      </c>
      <c r="E441" s="588" t="s">
        <v>2785</v>
      </c>
      <c r="F441" s="415" t="s">
        <v>331</v>
      </c>
      <c r="G441" s="565">
        <v>187.5</v>
      </c>
      <c r="H441" s="495">
        <f t="shared" si="14"/>
        <v>150</v>
      </c>
      <c r="I441" s="495">
        <f t="shared" si="15"/>
        <v>37.5</v>
      </c>
      <c r="J441" s="179"/>
      <c r="K441" s="179"/>
      <c r="L441" s="179"/>
    </row>
    <row r="442" spans="1:12" ht="18" hidden="1">
      <c r="A442" s="413">
        <v>435</v>
      </c>
      <c r="B442" s="565" t="s">
        <v>2786</v>
      </c>
      <c r="C442" s="380" t="s">
        <v>2349</v>
      </c>
      <c r="D442" s="586" t="s">
        <v>1697</v>
      </c>
      <c r="E442" s="588" t="s">
        <v>2787</v>
      </c>
      <c r="F442" s="415" t="s">
        <v>331</v>
      </c>
      <c r="G442" s="565">
        <v>875</v>
      </c>
      <c r="H442" s="495">
        <f t="shared" si="14"/>
        <v>700</v>
      </c>
      <c r="I442" s="495">
        <f t="shared" si="15"/>
        <v>175</v>
      </c>
      <c r="J442" s="179"/>
      <c r="K442" s="179"/>
      <c r="L442" s="179"/>
    </row>
    <row r="443" spans="1:12" ht="18" hidden="1">
      <c r="A443" s="413">
        <v>436</v>
      </c>
      <c r="B443" s="565" t="s">
        <v>541</v>
      </c>
      <c r="C443" s="380" t="s">
        <v>2596</v>
      </c>
      <c r="D443" s="586" t="s">
        <v>849</v>
      </c>
      <c r="E443" s="588" t="s">
        <v>2607</v>
      </c>
      <c r="F443" s="415" t="s">
        <v>331</v>
      </c>
      <c r="G443" s="565">
        <v>800</v>
      </c>
      <c r="H443" s="495">
        <f t="shared" si="14"/>
        <v>640</v>
      </c>
      <c r="I443" s="495">
        <f t="shared" si="15"/>
        <v>160</v>
      </c>
      <c r="J443" s="179"/>
      <c r="K443" s="179"/>
      <c r="L443" s="179"/>
    </row>
    <row r="444" spans="1:12" ht="18" hidden="1">
      <c r="A444" s="413">
        <v>437</v>
      </c>
      <c r="B444" s="565" t="s">
        <v>2671</v>
      </c>
      <c r="C444" s="380" t="s">
        <v>2788</v>
      </c>
      <c r="D444" s="586" t="s">
        <v>2789</v>
      </c>
      <c r="E444" s="588" t="s">
        <v>2790</v>
      </c>
      <c r="F444" s="415" t="s">
        <v>331</v>
      </c>
      <c r="G444" s="565">
        <v>800</v>
      </c>
      <c r="H444" s="495">
        <f t="shared" si="14"/>
        <v>640</v>
      </c>
      <c r="I444" s="495">
        <f t="shared" si="15"/>
        <v>160</v>
      </c>
      <c r="J444" s="179"/>
      <c r="K444" s="179"/>
      <c r="L444" s="179"/>
    </row>
    <row r="445" spans="1:12" ht="18" hidden="1">
      <c r="A445" s="413">
        <v>438</v>
      </c>
      <c r="B445" s="565" t="s">
        <v>2791</v>
      </c>
      <c r="C445" s="380" t="s">
        <v>2792</v>
      </c>
      <c r="D445" s="586" t="s">
        <v>2793</v>
      </c>
      <c r="E445" s="588" t="s">
        <v>722</v>
      </c>
      <c r="F445" s="415" t="s">
        <v>331</v>
      </c>
      <c r="G445" s="565">
        <v>187.5</v>
      </c>
      <c r="H445" s="495">
        <f t="shared" si="14"/>
        <v>150</v>
      </c>
      <c r="I445" s="495">
        <f t="shared" si="15"/>
        <v>37.5</v>
      </c>
      <c r="J445" s="179"/>
      <c r="K445" s="179"/>
      <c r="L445" s="179"/>
    </row>
    <row r="446" spans="1:12" ht="18" hidden="1">
      <c r="A446" s="413">
        <v>439</v>
      </c>
      <c r="B446" s="565" t="s">
        <v>2794</v>
      </c>
      <c r="C446" s="380" t="s">
        <v>2795</v>
      </c>
      <c r="D446" s="586" t="s">
        <v>2796</v>
      </c>
      <c r="E446" s="588" t="s">
        <v>2598</v>
      </c>
      <c r="F446" s="415" t="s">
        <v>331</v>
      </c>
      <c r="G446" s="565">
        <v>500</v>
      </c>
      <c r="H446" s="495">
        <f t="shared" si="14"/>
        <v>400</v>
      </c>
      <c r="I446" s="495">
        <f t="shared" si="15"/>
        <v>100</v>
      </c>
      <c r="J446" s="179"/>
      <c r="K446" s="179"/>
      <c r="L446" s="179"/>
    </row>
    <row r="447" spans="1:12" ht="18" hidden="1">
      <c r="A447" s="413">
        <v>440</v>
      </c>
      <c r="B447" s="565" t="s">
        <v>645</v>
      </c>
      <c r="C447" s="380" t="s">
        <v>2797</v>
      </c>
      <c r="D447" s="586" t="s">
        <v>2798</v>
      </c>
      <c r="E447" s="588" t="s">
        <v>2787</v>
      </c>
      <c r="F447" s="415" t="s">
        <v>331</v>
      </c>
      <c r="G447" s="565">
        <v>875</v>
      </c>
      <c r="H447" s="495">
        <f t="shared" si="14"/>
        <v>700</v>
      </c>
      <c r="I447" s="495">
        <f t="shared" si="15"/>
        <v>175</v>
      </c>
      <c r="J447" s="179"/>
      <c r="K447" s="179"/>
      <c r="L447" s="179"/>
    </row>
    <row r="448" spans="1:12" ht="18" hidden="1">
      <c r="A448" s="413">
        <v>441</v>
      </c>
      <c r="B448" s="565" t="s">
        <v>629</v>
      </c>
      <c r="C448" s="380" t="s">
        <v>2799</v>
      </c>
      <c r="D448" s="586" t="s">
        <v>2800</v>
      </c>
      <c r="E448" s="588" t="s">
        <v>2413</v>
      </c>
      <c r="F448" s="415" t="s">
        <v>331</v>
      </c>
      <c r="G448" s="565">
        <v>1000</v>
      </c>
      <c r="H448" s="495">
        <f t="shared" si="14"/>
        <v>800</v>
      </c>
      <c r="I448" s="495">
        <f t="shared" si="15"/>
        <v>200</v>
      </c>
      <c r="J448" s="179"/>
      <c r="K448" s="179"/>
      <c r="L448" s="179"/>
    </row>
    <row r="449" spans="1:12" ht="18" hidden="1">
      <c r="A449" s="413">
        <v>442</v>
      </c>
      <c r="B449" s="565" t="s">
        <v>2216</v>
      </c>
      <c r="C449" s="380" t="s">
        <v>2801</v>
      </c>
      <c r="D449" s="586" t="s">
        <v>2802</v>
      </c>
      <c r="E449" s="588" t="s">
        <v>2803</v>
      </c>
      <c r="F449" s="415" t="s">
        <v>331</v>
      </c>
      <c r="G449" s="565">
        <v>875</v>
      </c>
      <c r="H449" s="495">
        <f t="shared" si="14"/>
        <v>700</v>
      </c>
      <c r="I449" s="495">
        <f t="shared" si="15"/>
        <v>175</v>
      </c>
      <c r="J449" s="179"/>
      <c r="K449" s="179"/>
      <c r="L449" s="179"/>
    </row>
    <row r="450" spans="1:12" ht="18" hidden="1">
      <c r="A450" s="413">
        <v>443</v>
      </c>
      <c r="B450" s="589" t="s">
        <v>2804</v>
      </c>
      <c r="C450" s="380" t="s">
        <v>2805</v>
      </c>
      <c r="D450" s="590" t="s">
        <v>1483</v>
      </c>
      <c r="E450" s="589" t="s">
        <v>1531</v>
      </c>
      <c r="F450" s="417" t="s">
        <v>331</v>
      </c>
      <c r="G450" s="591">
        <v>1000</v>
      </c>
      <c r="H450" s="591">
        <v>800</v>
      </c>
      <c r="I450" s="591">
        <v>200</v>
      </c>
      <c r="J450" s="373"/>
      <c r="K450" s="363">
        <v>10000</v>
      </c>
      <c r="L450" s="373"/>
    </row>
    <row r="451" spans="1:12" hidden="1">
      <c r="G451" s="519">
        <f>SUM(G8:G450)</f>
        <v>354407.5</v>
      </c>
      <c r="H451" s="520">
        <f>SUM(H8:H450)</f>
        <v>173390</v>
      </c>
      <c r="I451" s="520">
        <f>SUM(I8:I450)</f>
        <v>70881.5</v>
      </c>
    </row>
    <row r="452" spans="1:12" ht="18">
      <c r="A452" s="364"/>
      <c r="B452" s="364"/>
      <c r="C452" s="365"/>
      <c r="D452" s="364"/>
      <c r="E452" s="364"/>
      <c r="F452" s="364"/>
      <c r="G452" s="501"/>
      <c r="H452" s="502"/>
      <c r="I452" s="502"/>
    </row>
    <row r="453" spans="1:12" ht="18">
      <c r="A453" s="364"/>
      <c r="B453" s="364"/>
      <c r="C453" s="365"/>
      <c r="D453" s="364"/>
      <c r="E453" s="364"/>
      <c r="F453" s="364"/>
      <c r="G453" s="501"/>
      <c r="H453" s="502"/>
      <c r="I453" s="502"/>
    </row>
    <row r="454" spans="1:12" ht="18">
      <c r="A454" s="364"/>
      <c r="B454" s="364"/>
      <c r="C454" s="365"/>
      <c r="D454" s="364"/>
      <c r="E454" s="364"/>
      <c r="F454" s="364"/>
      <c r="G454" s="501"/>
      <c r="H454" s="502"/>
      <c r="I454" s="502"/>
    </row>
    <row r="455" spans="1:12" ht="18">
      <c r="A455" s="365" t="s">
        <v>437</v>
      </c>
      <c r="B455" s="365"/>
      <c r="C455" s="365"/>
      <c r="D455" s="364"/>
      <c r="E455" s="364"/>
      <c r="F455" s="364"/>
      <c r="G455" s="501"/>
      <c r="H455" s="503"/>
      <c r="I455" s="503"/>
    </row>
    <row r="456" spans="1:12" ht="18">
      <c r="A456" s="365"/>
      <c r="B456" s="365"/>
      <c r="C456" s="365"/>
      <c r="D456" s="364"/>
      <c r="E456" s="364"/>
      <c r="F456" s="364"/>
      <c r="G456" s="501"/>
      <c r="H456" s="503"/>
      <c r="I456" s="503"/>
    </row>
    <row r="457" spans="1:12" ht="18">
      <c r="A457" s="365"/>
      <c r="B457" s="365"/>
      <c r="C457" s="365"/>
      <c r="D457" s="366"/>
      <c r="E457" s="366"/>
      <c r="F457" s="366"/>
      <c r="G457" s="504"/>
      <c r="H457" s="503"/>
      <c r="I457" s="503"/>
    </row>
    <row r="458" spans="1:12" ht="18">
      <c r="A458" s="365"/>
      <c r="B458" s="365"/>
      <c r="C458" s="365"/>
      <c r="D458" s="366"/>
      <c r="E458" s="366"/>
      <c r="F458" s="366"/>
      <c r="G458" s="504"/>
      <c r="H458" s="503"/>
      <c r="I458" s="503"/>
    </row>
    <row r="459" spans="1:12" ht="15">
      <c r="A459" s="367"/>
      <c r="B459" s="367"/>
      <c r="C459" s="368"/>
      <c r="D459" s="367"/>
      <c r="E459" s="367"/>
      <c r="F459" s="367"/>
      <c r="G459" s="505"/>
      <c r="H459" s="506"/>
      <c r="I459" s="506"/>
    </row>
    <row r="460" spans="1:12" ht="18">
      <c r="A460" s="369" t="s">
        <v>96</v>
      </c>
      <c r="B460" s="369"/>
      <c r="C460" s="365"/>
      <c r="D460" s="366"/>
      <c r="E460" s="366"/>
      <c r="F460" s="366"/>
      <c r="G460" s="504"/>
      <c r="H460" s="503"/>
      <c r="I460" s="503"/>
    </row>
    <row r="461" spans="1:12" ht="18">
      <c r="A461" s="366"/>
      <c r="B461" s="366"/>
      <c r="C461" s="365"/>
      <c r="D461" s="366"/>
      <c r="E461" s="366"/>
      <c r="F461" s="366"/>
      <c r="G461" s="504"/>
      <c r="H461" s="503"/>
      <c r="I461" s="503"/>
    </row>
    <row r="462" spans="1:12" ht="18">
      <c r="A462" s="366"/>
      <c r="B462" s="366"/>
      <c r="C462" s="365"/>
      <c r="D462" s="366"/>
      <c r="E462" s="370"/>
      <c r="F462" s="370"/>
      <c r="G462" s="507"/>
      <c r="H462" s="503"/>
      <c r="I462" s="503"/>
    </row>
    <row r="463" spans="1:12" ht="18">
      <c r="A463" s="369"/>
      <c r="B463" s="369"/>
      <c r="C463" s="365" t="s">
        <v>741</v>
      </c>
      <c r="D463" s="369"/>
      <c r="E463" s="369"/>
      <c r="F463" s="369"/>
      <c r="G463" s="501"/>
      <c r="H463" s="503"/>
      <c r="I463" s="503"/>
    </row>
    <row r="464" spans="1:12" ht="18">
      <c r="A464" s="366"/>
      <c r="B464" s="366"/>
      <c r="C464" s="365" t="s">
        <v>373</v>
      </c>
      <c r="D464" s="366"/>
      <c r="E464" s="366"/>
      <c r="F464" s="366"/>
      <c r="G464" s="504"/>
      <c r="H464" s="503"/>
      <c r="I464" s="503"/>
    </row>
    <row r="465" spans="1:9" ht="15.75">
      <c r="A465" s="371"/>
      <c r="B465" s="371"/>
      <c r="C465" s="372" t="s">
        <v>127</v>
      </c>
      <c r="D465" s="371"/>
      <c r="E465" s="371"/>
      <c r="F465" s="371"/>
      <c r="G465" s="508"/>
      <c r="H465" s="509"/>
      <c r="I465" s="509"/>
    </row>
    <row r="466" spans="1:9" ht="15">
      <c r="A466" s="373"/>
      <c r="B466" s="373"/>
      <c r="C466" s="372"/>
      <c r="D466" s="373"/>
      <c r="E466" s="373"/>
      <c r="F466" s="373"/>
      <c r="G466" s="510"/>
      <c r="H466" s="509"/>
      <c r="I466" s="509"/>
    </row>
    <row r="467" spans="1:9" ht="15">
      <c r="A467" s="373"/>
      <c r="B467" s="373"/>
      <c r="C467" s="372"/>
      <c r="D467" s="373"/>
      <c r="E467" s="373"/>
      <c r="F467" s="373"/>
      <c r="G467" s="510"/>
      <c r="H467" s="509"/>
      <c r="I467" s="509"/>
    </row>
  </sheetData>
  <autoFilter ref="A7:M451">
    <filterColumn colId="12">
      <filters>
        <filter val="პარტია"/>
      </filters>
    </filterColumn>
  </autoFilter>
  <mergeCells count="2">
    <mergeCell ref="I1:J1"/>
    <mergeCell ref="G1:H1"/>
  </mergeCells>
  <printOptions gridLines="1"/>
  <pageMargins left="0.25" right="0.25" top="1.1666666666666667E-2" bottom="4.8666666666666664E-2" header="0.3" footer="0.3"/>
  <pageSetup scale="70" fitToHeight="0" orientation="landscape" r:id="rId1"/>
  <rowBreaks count="1" manualBreakCount="1">
    <brk id="158" max="12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view="pageBreakPreview" zoomScale="85" zoomScaleNormal="100" zoomScaleSheetLayoutView="85" workbookViewId="0">
      <selection activeCell="H2" sqref="H2"/>
    </sheetView>
  </sheetViews>
  <sheetFormatPr defaultRowHeight="12.75"/>
  <cols>
    <col min="1" max="1" width="4.42578125" customWidth="1"/>
    <col min="2" max="2" width="18.140625" customWidth="1"/>
    <col min="3" max="3" width="23" customWidth="1"/>
    <col min="4" max="4" width="18.5703125" style="400" customWidth="1"/>
    <col min="5" max="5" width="26.5703125" customWidth="1"/>
    <col min="6" max="6" width="18.7109375" customWidth="1"/>
    <col min="7" max="7" width="15" customWidth="1"/>
    <col min="8" max="8" width="12" customWidth="1"/>
  </cols>
  <sheetData>
    <row r="1" spans="1:9" ht="15">
      <c r="A1" s="71" t="s">
        <v>438</v>
      </c>
      <c r="B1" s="74"/>
      <c r="C1" s="74"/>
      <c r="D1" s="389"/>
      <c r="E1" s="74"/>
      <c r="F1" s="74"/>
      <c r="G1" s="887" t="s">
        <v>97</v>
      </c>
      <c r="H1" s="887"/>
      <c r="I1" s="357"/>
    </row>
    <row r="2" spans="1:9" ht="15">
      <c r="A2" s="73" t="s">
        <v>128</v>
      </c>
      <c r="B2" s="74"/>
      <c r="C2" s="74"/>
      <c r="D2" s="389"/>
      <c r="E2" s="74"/>
      <c r="F2" s="74"/>
      <c r="G2" s="327">
        <v>42529</v>
      </c>
      <c r="H2" s="358">
        <v>42666</v>
      </c>
      <c r="I2" s="73"/>
    </row>
    <row r="3" spans="1:9" ht="15">
      <c r="A3" s="73"/>
      <c r="B3" s="73"/>
      <c r="C3" s="73"/>
      <c r="D3" s="390"/>
      <c r="E3" s="73"/>
      <c r="F3" s="73"/>
      <c r="G3" s="357"/>
      <c r="H3" s="357"/>
      <c r="I3" s="357"/>
    </row>
    <row r="4" spans="1:9" ht="15">
      <c r="A4" s="74" t="s">
        <v>262</v>
      </c>
      <c r="B4" s="74"/>
      <c r="C4" s="74"/>
      <c r="D4" s="389"/>
      <c r="E4" s="74"/>
      <c r="F4" s="74"/>
      <c r="G4" s="73"/>
      <c r="H4" s="73"/>
      <c r="I4" s="73"/>
    </row>
    <row r="5" spans="1:9" ht="15">
      <c r="A5" s="77">
        <f>'[3]ფორმა N1'!D4</f>
        <v>0</v>
      </c>
      <c r="B5" s="77" t="s">
        <v>776</v>
      </c>
      <c r="C5" s="77"/>
      <c r="D5" s="391"/>
      <c r="E5" s="77"/>
      <c r="F5" s="77"/>
      <c r="G5" s="78"/>
      <c r="H5" s="78"/>
      <c r="I5" s="78"/>
    </row>
    <row r="6" spans="1:9" ht="15">
      <c r="A6" s="74"/>
      <c r="B6" s="74"/>
      <c r="C6" s="74"/>
      <c r="D6" s="389"/>
      <c r="E6" s="74"/>
      <c r="F6" s="74"/>
      <c r="G6" s="73"/>
      <c r="H6" s="73"/>
      <c r="I6" s="73"/>
    </row>
    <row r="7" spans="1:9" ht="15">
      <c r="A7" s="356"/>
      <c r="B7" s="356"/>
      <c r="C7" s="356"/>
      <c r="D7" s="392"/>
      <c r="E7" s="356"/>
      <c r="F7" s="356"/>
      <c r="G7" s="75"/>
      <c r="H7" s="75"/>
      <c r="I7" s="357"/>
    </row>
    <row r="8" spans="1:9" ht="45">
      <c r="A8" s="341" t="s">
        <v>64</v>
      </c>
      <c r="B8" s="76" t="s">
        <v>324</v>
      </c>
      <c r="C8" s="87" t="s">
        <v>325</v>
      </c>
      <c r="D8" s="393" t="s">
        <v>215</v>
      </c>
      <c r="E8" s="87" t="s">
        <v>328</v>
      </c>
      <c r="F8" s="87" t="s">
        <v>327</v>
      </c>
      <c r="G8" s="87" t="s">
        <v>369</v>
      </c>
      <c r="H8" s="76" t="s">
        <v>10</v>
      </c>
      <c r="I8" s="76" t="s">
        <v>9</v>
      </c>
    </row>
    <row r="9" spans="1:9" ht="15">
      <c r="A9" s="342"/>
      <c r="B9" s="343" t="s">
        <v>479</v>
      </c>
      <c r="C9" s="84" t="s">
        <v>480</v>
      </c>
      <c r="D9" s="394" t="s">
        <v>481</v>
      </c>
      <c r="E9" s="84" t="s">
        <v>2806</v>
      </c>
      <c r="F9" s="84" t="s">
        <v>2807</v>
      </c>
      <c r="G9" s="84">
        <v>5</v>
      </c>
      <c r="H9" s="4">
        <v>494.5</v>
      </c>
      <c r="I9" s="4"/>
    </row>
    <row r="10" spans="1:9" ht="15">
      <c r="A10" s="342"/>
      <c r="B10" s="343"/>
      <c r="C10" s="84"/>
      <c r="D10" s="394"/>
      <c r="E10" s="84"/>
      <c r="F10" s="84"/>
      <c r="G10" s="84"/>
      <c r="H10" s="4"/>
      <c r="I10" s="4"/>
    </row>
    <row r="11" spans="1:9" ht="15">
      <c r="A11" s="342"/>
      <c r="B11" s="343"/>
      <c r="C11" s="84"/>
      <c r="D11" s="394"/>
      <c r="E11" s="84"/>
      <c r="F11" s="84"/>
      <c r="G11" s="84"/>
      <c r="H11" s="4"/>
      <c r="I11" s="4"/>
    </row>
    <row r="12" spans="1:9" ht="15">
      <c r="A12" s="342"/>
      <c r="B12" s="343"/>
      <c r="C12" s="84"/>
      <c r="D12" s="394"/>
      <c r="E12" s="84"/>
      <c r="F12" s="84"/>
      <c r="G12" s="84"/>
      <c r="H12" s="4"/>
      <c r="I12" s="4"/>
    </row>
    <row r="13" spans="1:9" ht="15">
      <c r="A13" s="342"/>
      <c r="B13" s="343"/>
      <c r="C13" s="84"/>
      <c r="D13" s="394"/>
      <c r="E13" s="84"/>
      <c r="F13" s="84"/>
      <c r="G13" s="84"/>
      <c r="H13" s="4"/>
      <c r="I13" s="4"/>
    </row>
    <row r="14" spans="1:9" ht="15">
      <c r="A14" s="342"/>
      <c r="B14" s="343"/>
      <c r="C14" s="84"/>
      <c r="D14" s="394"/>
      <c r="E14" s="84"/>
      <c r="F14" s="84"/>
      <c r="G14" s="84"/>
      <c r="H14" s="4"/>
      <c r="I14" s="4"/>
    </row>
    <row r="15" spans="1:9" ht="15">
      <c r="A15" s="342"/>
      <c r="B15" s="343"/>
      <c r="C15" s="84"/>
      <c r="D15" s="394"/>
      <c r="E15" s="84"/>
      <c r="F15" s="84"/>
      <c r="G15" s="84"/>
      <c r="H15" s="4"/>
      <c r="I15" s="4"/>
    </row>
    <row r="16" spans="1:9" ht="15">
      <c r="A16" s="342"/>
      <c r="B16" s="343"/>
      <c r="C16" s="84"/>
      <c r="D16" s="394"/>
      <c r="E16" s="84"/>
      <c r="F16" s="84"/>
      <c r="G16" s="84"/>
      <c r="H16" s="4"/>
      <c r="I16" s="4"/>
    </row>
    <row r="17" spans="1:9" ht="15">
      <c r="A17" s="342"/>
      <c r="B17" s="343"/>
      <c r="C17" s="84"/>
      <c r="D17" s="394"/>
      <c r="E17" s="84"/>
      <c r="F17" s="84"/>
      <c r="G17" s="84"/>
      <c r="H17" s="4"/>
      <c r="I17" s="4"/>
    </row>
    <row r="18" spans="1:9" ht="15">
      <c r="A18" s="342"/>
      <c r="B18" s="343"/>
      <c r="C18" s="84"/>
      <c r="D18" s="394"/>
      <c r="E18" s="84"/>
      <c r="F18" s="84"/>
      <c r="G18" s="84"/>
      <c r="H18" s="4"/>
      <c r="I18" s="4"/>
    </row>
    <row r="19" spans="1:9" ht="15">
      <c r="A19" s="342"/>
      <c r="B19" s="343"/>
      <c r="C19" s="84"/>
      <c r="D19" s="394"/>
      <c r="E19" s="84"/>
      <c r="F19" s="84"/>
      <c r="G19" s="84"/>
      <c r="H19" s="4"/>
      <c r="I19" s="4"/>
    </row>
    <row r="20" spans="1:9" ht="15">
      <c r="A20" s="342"/>
      <c r="B20" s="343"/>
      <c r="C20" s="84"/>
      <c r="D20" s="394"/>
      <c r="E20" s="84"/>
      <c r="F20" s="84"/>
      <c r="G20" s="84"/>
      <c r="H20" s="4"/>
      <c r="I20" s="4"/>
    </row>
    <row r="21" spans="1:9" ht="15">
      <c r="A21" s="342"/>
      <c r="B21" s="343"/>
      <c r="C21" s="84"/>
      <c r="D21" s="394"/>
      <c r="E21" s="84"/>
      <c r="F21" s="84"/>
      <c r="G21" s="84"/>
      <c r="H21" s="4"/>
      <c r="I21" s="4"/>
    </row>
    <row r="22" spans="1:9" ht="15">
      <c r="A22" s="342"/>
      <c r="B22" s="343"/>
      <c r="C22" s="84"/>
      <c r="D22" s="394"/>
      <c r="E22" s="84"/>
      <c r="F22" s="84"/>
      <c r="G22" s="84"/>
      <c r="H22" s="4"/>
      <c r="I22" s="4"/>
    </row>
    <row r="23" spans="1:9" ht="15">
      <c r="A23" s="342"/>
      <c r="B23" s="343"/>
      <c r="C23" s="84"/>
      <c r="D23" s="394"/>
      <c r="E23" s="84"/>
      <c r="F23" s="84"/>
      <c r="G23" s="84"/>
      <c r="H23" s="4"/>
      <c r="I23" s="4"/>
    </row>
    <row r="24" spans="1:9" ht="15">
      <c r="A24" s="342"/>
      <c r="B24" s="343"/>
      <c r="C24" s="84"/>
      <c r="D24" s="394"/>
      <c r="E24" s="84"/>
      <c r="F24" s="84"/>
      <c r="G24" s="84"/>
      <c r="H24" s="4"/>
      <c r="I24" s="4"/>
    </row>
    <row r="25" spans="1:9" ht="15">
      <c r="A25" s="342"/>
      <c r="B25" s="343"/>
      <c r="C25" s="84"/>
      <c r="D25" s="394"/>
      <c r="E25" s="84"/>
      <c r="F25" s="84"/>
      <c r="G25" s="84"/>
      <c r="H25" s="4"/>
      <c r="I25" s="4"/>
    </row>
    <row r="26" spans="1:9" ht="15">
      <c r="A26" s="342"/>
      <c r="B26" s="343"/>
      <c r="C26" s="84"/>
      <c r="D26" s="394"/>
      <c r="E26" s="84"/>
      <c r="F26" s="84"/>
      <c r="G26" s="84"/>
      <c r="H26" s="4"/>
      <c r="I26" s="4"/>
    </row>
    <row r="27" spans="1:9" ht="15">
      <c r="A27" s="342"/>
      <c r="B27" s="344"/>
      <c r="C27" s="96"/>
      <c r="D27" s="395"/>
      <c r="E27" s="96"/>
      <c r="F27" s="96"/>
      <c r="G27" s="96"/>
      <c r="H27" s="83"/>
      <c r="I27" s="83"/>
    </row>
    <row r="28" spans="1:9" ht="15">
      <c r="A28" s="41"/>
      <c r="B28" s="41"/>
      <c r="C28" s="41"/>
      <c r="D28" s="396"/>
      <c r="E28" s="41"/>
      <c r="F28" s="41"/>
      <c r="G28" s="2"/>
      <c r="H28" s="2"/>
    </row>
    <row r="29" spans="1:9" ht="15">
      <c r="A29" s="205" t="s">
        <v>439</v>
      </c>
      <c r="B29" s="41"/>
      <c r="C29" s="41"/>
      <c r="D29" s="396"/>
      <c r="E29" s="41"/>
      <c r="F29" s="41"/>
      <c r="G29" s="2"/>
      <c r="H29" s="2"/>
    </row>
    <row r="30" spans="1:9" ht="15">
      <c r="A30" s="66" t="s">
        <v>96</v>
      </c>
      <c r="B30" s="2"/>
      <c r="C30" s="2"/>
      <c r="D30" s="397"/>
      <c r="E30" s="2"/>
      <c r="F30" s="2"/>
      <c r="G30" s="2"/>
      <c r="H30" s="2"/>
    </row>
    <row r="31" spans="1:9" ht="15">
      <c r="A31" s="2"/>
      <c r="B31" s="2"/>
      <c r="C31" s="2"/>
      <c r="D31" s="397"/>
      <c r="E31" s="2"/>
      <c r="F31" s="2"/>
      <c r="G31" s="2"/>
      <c r="H31" s="2"/>
    </row>
    <row r="32" spans="1:9" ht="15">
      <c r="A32" s="2"/>
      <c r="B32" s="2"/>
      <c r="C32" s="2"/>
      <c r="D32" s="397"/>
      <c r="E32" s="2"/>
      <c r="F32" s="2"/>
      <c r="G32" s="2"/>
      <c r="H32" s="12"/>
    </row>
    <row r="33" spans="1:8" ht="15">
      <c r="A33" s="66"/>
      <c r="B33" s="66" t="s">
        <v>259</v>
      </c>
      <c r="C33" s="66"/>
      <c r="D33" s="398"/>
      <c r="E33" s="66"/>
      <c r="F33" s="66"/>
      <c r="G33" s="2"/>
      <c r="H33" s="12"/>
    </row>
    <row r="34" spans="1:8" ht="15">
      <c r="A34" s="2"/>
      <c r="B34" s="2" t="s">
        <v>258</v>
      </c>
      <c r="C34" s="2"/>
      <c r="D34" s="397"/>
      <c r="E34" s="2"/>
      <c r="F34" s="2"/>
      <c r="G34" s="2"/>
      <c r="H34" s="12"/>
    </row>
    <row r="35" spans="1:8">
      <c r="A35" s="63"/>
      <c r="B35" s="63" t="s">
        <v>127</v>
      </c>
      <c r="C35" s="63"/>
      <c r="D35" s="399"/>
      <c r="E35" s="63"/>
      <c r="F35" s="63"/>
    </row>
  </sheetData>
  <autoFilter ref="A8:I27"/>
  <mergeCells count="1">
    <mergeCell ref="G1:H1"/>
  </mergeCells>
  <printOptions gridLines="1"/>
  <pageMargins left="0.25" right="0.25" top="0.75" bottom="0.75" header="0.3" footer="0.3"/>
  <pageSetup scale="7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view="pageBreakPreview" zoomScale="80" zoomScaleSheetLayoutView="80" workbookViewId="0">
      <selection activeCell="G2" sqref="G2:H2"/>
    </sheetView>
  </sheetViews>
  <sheetFormatPr defaultColWidth="9.140625" defaultRowHeight="12.75"/>
  <cols>
    <col min="1" max="1" width="5.42578125" style="175" customWidth="1"/>
    <col min="2" max="2" width="16.140625" style="175" customWidth="1"/>
    <col min="3" max="3" width="23.28515625" style="175" customWidth="1"/>
    <col min="4" max="4" width="16.7109375" style="175" customWidth="1"/>
    <col min="5" max="5" width="30.42578125" style="175" customWidth="1"/>
    <col min="6" max="6" width="25.140625" style="175" customWidth="1"/>
    <col min="7" max="7" width="15.140625" style="175" customWidth="1"/>
    <col min="8" max="8" width="15.5703125" style="175" customWidth="1"/>
    <col min="9" max="9" width="13.42578125" style="175" customWidth="1"/>
    <col min="10" max="10" width="0" style="175" hidden="1" customWidth="1"/>
    <col min="11" max="16384" width="9.140625" style="175"/>
  </cols>
  <sheetData>
    <row r="1" spans="1:10" ht="15">
      <c r="A1" s="71" t="s">
        <v>440</v>
      </c>
      <c r="B1" s="71"/>
      <c r="C1" s="74"/>
      <c r="D1" s="74"/>
      <c r="E1" s="74"/>
      <c r="F1" s="74"/>
      <c r="G1" s="887" t="s">
        <v>97</v>
      </c>
      <c r="H1" s="887"/>
    </row>
    <row r="2" spans="1:10" ht="15">
      <c r="A2" s="73" t="s">
        <v>128</v>
      </c>
      <c r="B2" s="71"/>
      <c r="C2" s="74"/>
      <c r="D2" s="74"/>
      <c r="E2" s="74"/>
      <c r="F2" s="74"/>
      <c r="G2" s="892" t="s">
        <v>2833</v>
      </c>
      <c r="H2" s="893"/>
    </row>
    <row r="3" spans="1:10" ht="15">
      <c r="A3" s="73"/>
      <c r="B3" s="73"/>
      <c r="C3" s="73"/>
      <c r="D3" s="73"/>
      <c r="E3" s="73"/>
      <c r="F3" s="73"/>
      <c r="G3" s="579"/>
      <c r="H3" s="579"/>
    </row>
    <row r="4" spans="1:10" ht="15">
      <c r="A4" s="74" t="s">
        <v>262</v>
      </c>
      <c r="B4" s="74"/>
      <c r="C4" s="74"/>
      <c r="D4" s="74"/>
      <c r="E4" s="74"/>
      <c r="F4" s="74"/>
      <c r="G4" s="73"/>
      <c r="H4" s="73"/>
    </row>
    <row r="5" spans="1:10" ht="15">
      <c r="A5" s="77"/>
      <c r="B5" s="77"/>
      <c r="C5" s="77"/>
      <c r="D5" s="77"/>
      <c r="E5" s="77"/>
      <c r="F5" s="77"/>
      <c r="G5" s="78"/>
      <c r="H5" s="78"/>
    </row>
    <row r="6" spans="1:10" ht="15">
      <c r="A6" s="74"/>
      <c r="B6" s="74"/>
      <c r="C6" s="74"/>
      <c r="D6" s="74"/>
      <c r="E6" s="74"/>
      <c r="F6" s="74"/>
      <c r="G6" s="73"/>
      <c r="H6" s="73"/>
    </row>
    <row r="7" spans="1:10" ht="15">
      <c r="A7" s="572"/>
      <c r="B7" s="572"/>
      <c r="C7" s="572"/>
      <c r="D7" s="572"/>
      <c r="E7" s="572"/>
      <c r="F7" s="572"/>
      <c r="G7" s="75"/>
      <c r="H7" s="75"/>
    </row>
    <row r="8" spans="1:10" ht="30">
      <c r="A8" s="87" t="s">
        <v>64</v>
      </c>
      <c r="B8" s="87" t="s">
        <v>324</v>
      </c>
      <c r="C8" s="87" t="s">
        <v>325</v>
      </c>
      <c r="D8" s="87" t="s">
        <v>215</v>
      </c>
      <c r="E8" s="87" t="s">
        <v>332</v>
      </c>
      <c r="F8" s="87" t="s">
        <v>326</v>
      </c>
      <c r="G8" s="76" t="s">
        <v>10</v>
      </c>
      <c r="H8" s="76" t="s">
        <v>9</v>
      </c>
      <c r="J8" s="215" t="s">
        <v>331</v>
      </c>
    </row>
    <row r="9" spans="1:10" s="607" customFormat="1" ht="32.25" customHeight="1">
      <c r="A9" s="95">
        <v>1</v>
      </c>
      <c r="B9" s="603" t="s">
        <v>483</v>
      </c>
      <c r="C9" s="604" t="s">
        <v>622</v>
      </c>
      <c r="D9" s="605" t="s">
        <v>623</v>
      </c>
      <c r="E9" s="606" t="s">
        <v>2834</v>
      </c>
      <c r="F9" s="606" t="s">
        <v>2835</v>
      </c>
      <c r="G9" s="604">
        <v>1430</v>
      </c>
      <c r="H9" s="604">
        <v>1144</v>
      </c>
    </row>
    <row r="10" spans="1:10" s="607" customFormat="1" ht="25.5">
      <c r="A10" s="95">
        <v>2</v>
      </c>
      <c r="B10" s="603" t="s">
        <v>527</v>
      </c>
      <c r="C10" s="608" t="s">
        <v>1552</v>
      </c>
      <c r="D10" s="605"/>
      <c r="E10" s="606" t="s">
        <v>813</v>
      </c>
      <c r="F10" s="606" t="s">
        <v>2836</v>
      </c>
      <c r="G10" s="604">
        <v>62.5</v>
      </c>
      <c r="H10" s="609">
        <v>0</v>
      </c>
    </row>
    <row r="11" spans="1:10" s="607" customFormat="1" ht="15">
      <c r="A11" s="95">
        <v>3</v>
      </c>
      <c r="B11" s="610" t="s">
        <v>1541</v>
      </c>
      <c r="C11" s="84" t="s">
        <v>1542</v>
      </c>
      <c r="D11" s="394" t="s">
        <v>1543</v>
      </c>
      <c r="E11" s="84" t="s">
        <v>1544</v>
      </c>
      <c r="F11" s="436" t="s">
        <v>1545</v>
      </c>
      <c r="G11" s="4">
        <v>25</v>
      </c>
      <c r="H11" s="525">
        <v>20</v>
      </c>
    </row>
    <row r="12" spans="1:10" s="607" customFormat="1" ht="15">
      <c r="A12" s="95">
        <v>4</v>
      </c>
      <c r="B12" s="610" t="s">
        <v>1546</v>
      </c>
      <c r="C12" s="84" t="s">
        <v>1547</v>
      </c>
      <c r="D12" s="394" t="s">
        <v>1548</v>
      </c>
      <c r="E12" s="84" t="s">
        <v>1549</v>
      </c>
      <c r="F12" s="436" t="s">
        <v>1550</v>
      </c>
      <c r="G12" s="434">
        <v>350</v>
      </c>
      <c r="H12" s="525">
        <v>280</v>
      </c>
    </row>
    <row r="13" spans="1:10" s="607" customFormat="1" ht="30">
      <c r="A13" s="95">
        <v>5</v>
      </c>
      <c r="B13" s="610" t="s">
        <v>1551</v>
      </c>
      <c r="C13" s="14" t="s">
        <v>1552</v>
      </c>
      <c r="D13" s="611" t="s">
        <v>1553</v>
      </c>
      <c r="E13" s="612" t="s">
        <v>813</v>
      </c>
      <c r="F13" s="612" t="s">
        <v>2837</v>
      </c>
      <c r="G13" s="434">
        <v>1590</v>
      </c>
      <c r="H13" s="525">
        <v>1272</v>
      </c>
    </row>
    <row r="14" spans="1:10" s="607" customFormat="1" ht="30">
      <c r="A14" s="95">
        <v>6</v>
      </c>
      <c r="B14" s="610" t="s">
        <v>2174</v>
      </c>
      <c r="C14" s="14" t="s">
        <v>1552</v>
      </c>
      <c r="D14" s="611" t="s">
        <v>845</v>
      </c>
      <c r="E14" s="612" t="s">
        <v>813</v>
      </c>
      <c r="F14" s="612" t="s">
        <v>2838</v>
      </c>
      <c r="G14" s="434">
        <v>572.5</v>
      </c>
      <c r="H14" s="525">
        <v>500</v>
      </c>
    </row>
    <row r="15" spans="1:10" s="607" customFormat="1" ht="25.5">
      <c r="A15" s="95">
        <v>7</v>
      </c>
      <c r="B15" s="603" t="s">
        <v>2839</v>
      </c>
      <c r="C15" s="608" t="s">
        <v>2840</v>
      </c>
      <c r="D15" s="605"/>
      <c r="E15" s="606" t="s">
        <v>2841</v>
      </c>
      <c r="F15" s="606" t="s">
        <v>2838</v>
      </c>
      <c r="G15" s="604">
        <v>625</v>
      </c>
      <c r="H15" s="609">
        <v>500</v>
      </c>
    </row>
    <row r="16" spans="1:10" s="607" customFormat="1" ht="15">
      <c r="A16" s="95">
        <v>8</v>
      </c>
      <c r="B16" s="603" t="s">
        <v>2842</v>
      </c>
      <c r="C16" s="608" t="s">
        <v>2843</v>
      </c>
      <c r="D16" s="605"/>
      <c r="E16" s="606"/>
      <c r="F16" s="606"/>
      <c r="G16" s="604">
        <v>108.75</v>
      </c>
      <c r="H16" s="609">
        <v>87</v>
      </c>
    </row>
    <row r="17" spans="1:9" s="607" customFormat="1" ht="25.5">
      <c r="A17" s="95">
        <v>9</v>
      </c>
      <c r="B17" s="603" t="s">
        <v>2844</v>
      </c>
      <c r="C17" s="608" t="s">
        <v>2845</v>
      </c>
      <c r="D17" s="605"/>
      <c r="E17" s="606" t="s">
        <v>2841</v>
      </c>
      <c r="F17" s="606" t="s">
        <v>2838</v>
      </c>
      <c r="G17" s="604">
        <v>625</v>
      </c>
      <c r="H17" s="609">
        <v>500</v>
      </c>
    </row>
    <row r="18" spans="1:9" s="607" customFormat="1" ht="15">
      <c r="A18" s="95"/>
      <c r="B18" s="608"/>
      <c r="C18" s="608"/>
      <c r="D18" s="605"/>
      <c r="E18" s="606"/>
      <c r="F18" s="606"/>
      <c r="G18" s="604"/>
      <c r="H18" s="609"/>
    </row>
    <row r="19" spans="1:9" s="607" customFormat="1" ht="15">
      <c r="A19" s="95"/>
      <c r="B19" s="608"/>
      <c r="C19" s="608"/>
      <c r="D19" s="605"/>
      <c r="E19" s="606"/>
      <c r="F19" s="606"/>
      <c r="G19" s="604"/>
      <c r="H19" s="609"/>
    </row>
    <row r="20" spans="1:9" s="607" customFormat="1" ht="15">
      <c r="A20" s="95"/>
      <c r="B20" s="608"/>
      <c r="C20" s="608"/>
      <c r="D20" s="605"/>
      <c r="E20" s="606"/>
      <c r="F20" s="606"/>
      <c r="G20" s="604"/>
      <c r="H20" s="609"/>
    </row>
    <row r="21" spans="1:9" s="607" customFormat="1" ht="15">
      <c r="A21" s="95"/>
      <c r="B21" s="608"/>
      <c r="C21" s="608"/>
      <c r="D21" s="605"/>
      <c r="E21" s="606"/>
      <c r="F21" s="606"/>
      <c r="G21" s="604"/>
      <c r="H21" s="609"/>
    </row>
    <row r="22" spans="1:9" s="607" customFormat="1" ht="15">
      <c r="A22" s="95"/>
      <c r="B22" s="608"/>
      <c r="C22" s="608"/>
      <c r="D22" s="605"/>
      <c r="E22" s="606"/>
      <c r="F22" s="606"/>
      <c r="G22" s="604"/>
      <c r="H22" s="609"/>
    </row>
    <row r="23" spans="1:9" s="607" customFormat="1" ht="15">
      <c r="A23" s="95"/>
      <c r="B23" s="608"/>
      <c r="C23" s="608"/>
      <c r="D23" s="605"/>
      <c r="E23" s="606"/>
      <c r="F23" s="606"/>
      <c r="G23" s="604"/>
      <c r="H23" s="609"/>
    </row>
    <row r="24" spans="1:9" s="607" customFormat="1" ht="15">
      <c r="A24" s="95"/>
      <c r="B24" s="608"/>
      <c r="C24" s="608"/>
      <c r="D24" s="605"/>
      <c r="E24" s="606"/>
      <c r="F24" s="606"/>
      <c r="G24" s="604"/>
      <c r="H24" s="609"/>
    </row>
    <row r="25" spans="1:9" ht="15">
      <c r="A25" s="84"/>
      <c r="B25" s="96"/>
      <c r="C25" s="96"/>
      <c r="D25" s="395"/>
      <c r="E25" s="96"/>
      <c r="F25" s="96" t="s">
        <v>330</v>
      </c>
      <c r="G25" s="83">
        <f>SUM(G9:G24)</f>
        <v>5388.75</v>
      </c>
      <c r="H25" s="83">
        <f>SUM(H9:H24)</f>
        <v>4303</v>
      </c>
    </row>
    <row r="26" spans="1:9" ht="15">
      <c r="A26" s="213"/>
      <c r="B26" s="213"/>
      <c r="C26" s="213"/>
      <c r="D26" s="213"/>
      <c r="E26" s="213"/>
      <c r="F26" s="213"/>
      <c r="G26" s="213"/>
      <c r="H26" s="174"/>
      <c r="I26" s="174"/>
    </row>
    <row r="27" spans="1:9" ht="15">
      <c r="A27" s="214" t="s">
        <v>441</v>
      </c>
      <c r="B27" s="214"/>
      <c r="C27" s="213"/>
      <c r="D27" s="213"/>
      <c r="E27" s="213"/>
      <c r="F27" s="213"/>
      <c r="G27" s="213"/>
      <c r="H27" s="174"/>
      <c r="I27" s="174"/>
    </row>
    <row r="28" spans="1:9" ht="15">
      <c r="A28" s="214"/>
      <c r="B28" s="214"/>
      <c r="C28" s="213"/>
      <c r="D28" s="213"/>
      <c r="E28" s="213"/>
      <c r="F28" s="213"/>
      <c r="G28" s="213"/>
      <c r="H28" s="174"/>
      <c r="I28" s="174"/>
    </row>
    <row r="29" spans="1:9" ht="15">
      <c r="A29" s="214"/>
      <c r="B29" s="214"/>
      <c r="C29" s="174"/>
      <c r="D29" s="174"/>
      <c r="E29" s="174"/>
      <c r="F29" s="174"/>
      <c r="G29" s="174"/>
      <c r="H29" s="174"/>
      <c r="I29" s="174"/>
    </row>
    <row r="30" spans="1:9" ht="15">
      <c r="A30" s="214"/>
      <c r="B30" s="214"/>
      <c r="C30" s="174"/>
      <c r="D30" s="174"/>
      <c r="E30" s="174"/>
      <c r="F30" s="174"/>
      <c r="G30" s="174"/>
      <c r="H30" s="174"/>
      <c r="I30" s="174"/>
    </row>
    <row r="31" spans="1:9">
      <c r="A31" s="211"/>
      <c r="B31" s="211"/>
      <c r="C31" s="211"/>
      <c r="D31" s="211"/>
      <c r="E31" s="211"/>
      <c r="F31" s="211"/>
      <c r="G31" s="211"/>
      <c r="H31" s="211"/>
      <c r="I31" s="211"/>
    </row>
    <row r="32" spans="1:9" ht="15">
      <c r="A32" s="180" t="s">
        <v>96</v>
      </c>
      <c r="B32" s="180"/>
      <c r="C32" s="174"/>
      <c r="D32" s="174"/>
      <c r="E32" s="174"/>
      <c r="F32" s="174"/>
      <c r="G32" s="174"/>
      <c r="H32" s="174"/>
      <c r="I32" s="174"/>
    </row>
    <row r="33" spans="1:9" ht="15">
      <c r="A33" s="174"/>
      <c r="B33" s="174"/>
      <c r="C33" s="174"/>
      <c r="D33" s="174"/>
      <c r="E33" s="174"/>
      <c r="F33" s="174"/>
      <c r="G33" s="174"/>
      <c r="H33" s="174"/>
      <c r="I33" s="174"/>
    </row>
    <row r="34" spans="1:9" ht="15">
      <c r="A34" s="174"/>
      <c r="B34" s="174"/>
      <c r="C34" s="174"/>
      <c r="D34" s="174"/>
      <c r="E34" s="174"/>
      <c r="F34" s="174"/>
      <c r="G34" s="174"/>
      <c r="H34" s="174"/>
      <c r="I34" s="181"/>
    </row>
    <row r="35" spans="1:9" ht="15">
      <c r="A35" s="180"/>
      <c r="B35" s="180"/>
      <c r="C35" s="180" t="s">
        <v>405</v>
      </c>
      <c r="D35" s="180"/>
      <c r="E35" s="213"/>
      <c r="F35" s="180"/>
      <c r="G35" s="180"/>
      <c r="H35" s="174"/>
      <c r="I35" s="181"/>
    </row>
    <row r="36" spans="1:9" ht="15">
      <c r="A36" s="174"/>
      <c r="B36" s="174"/>
      <c r="C36" s="174" t="s">
        <v>258</v>
      </c>
      <c r="D36" s="174"/>
      <c r="E36" s="174"/>
      <c r="F36" s="174"/>
      <c r="G36" s="174"/>
      <c r="H36" s="174"/>
      <c r="I36" s="181"/>
    </row>
    <row r="37" spans="1:9">
      <c r="A37" s="182"/>
      <c r="B37" s="182"/>
      <c r="C37" s="182" t="s">
        <v>127</v>
      </c>
      <c r="D37" s="182"/>
      <c r="E37" s="182"/>
      <c r="F37" s="182"/>
      <c r="G37" s="182"/>
    </row>
    <row r="58" ht="27.6" customHeight="1"/>
  </sheetData>
  <mergeCells count="2">
    <mergeCell ref="G1:H1"/>
    <mergeCell ref="G2:H2"/>
  </mergeCells>
  <printOptions gridLines="1"/>
  <pageMargins left="0.25" right="0.25" top="0.75" bottom="0.75" header="0.3" footer="0.3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21</vt:i4>
      </vt:variant>
    </vt:vector>
  </HeadingPairs>
  <TitlesOfParts>
    <vt:vector size="44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Лист1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9.4'!Print_Area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2016-11-21T09:07:29Z</cp:lastPrinted>
  <dcterms:created xsi:type="dcterms:W3CDTF">2011-12-27T13:20:18Z</dcterms:created>
  <dcterms:modified xsi:type="dcterms:W3CDTF">2016-12-26T08:04:51Z</dcterms:modified>
</cp:coreProperties>
</file>