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 firstSheet="7" activeTab="27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</sheets>
  <externalReferences>
    <externalReference r:id="rId30"/>
    <externalReference r:id="rId31"/>
    <externalReference r:id="rId32"/>
    <externalReference r:id="rId33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9.7'!$A$1:$I$49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24519"/>
</workbook>
</file>

<file path=xl/calcChain.xml><?xml version="1.0" encoding="utf-8"?>
<calcChain xmlns="http://schemas.openxmlformats.org/spreadsheetml/2006/main">
  <c r="A4" i="33"/>
  <c r="G146" i="2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9"/>
  <c r="D31" i="12"/>
  <c r="D47"/>
  <c r="I17" i="35"/>
  <c r="H146" i="29" l="1"/>
  <c r="I146"/>
  <c r="J15" i="10"/>
  <c r="I15"/>
  <c r="J16"/>
  <c r="I16"/>
  <c r="J21"/>
  <c r="I21"/>
  <c r="J23"/>
  <c r="I23"/>
  <c r="C14"/>
  <c r="I10" i="9"/>
  <c r="D46" i="40"/>
  <c r="D45"/>
  <c r="D23"/>
  <c r="D49"/>
  <c r="D26"/>
  <c r="D27"/>
  <c r="D28"/>
  <c r="D29"/>
  <c r="D35"/>
  <c r="D37"/>
  <c r="D13"/>
  <c r="C18"/>
  <c r="D72" i="47" l="1"/>
  <c r="D9" s="1"/>
  <c r="C72"/>
  <c r="D64"/>
  <c r="D58"/>
  <c r="C58"/>
  <c r="D53"/>
  <c r="C53"/>
  <c r="D47"/>
  <c r="C47"/>
  <c r="D36"/>
  <c r="C36"/>
  <c r="D32"/>
  <c r="C32"/>
  <c r="D23"/>
  <c r="C23"/>
  <c r="D17"/>
  <c r="C17"/>
  <c r="D14"/>
  <c r="C14"/>
  <c r="D13"/>
  <c r="C13"/>
  <c r="D10"/>
  <c r="C10"/>
  <c r="C9"/>
  <c r="A4"/>
  <c r="K35" i="46" l="1"/>
  <c r="H34" i="45"/>
  <c r="G34"/>
  <c r="H34" i="44"/>
  <c r="G34"/>
  <c r="I34" i="43"/>
  <c r="H34"/>
  <c r="G34"/>
  <c r="D26" i="7" l="1"/>
  <c r="C26"/>
  <c r="D26" i="3"/>
  <c r="C26"/>
  <c r="D17" i="28" l="1"/>
  <c r="C17"/>
  <c r="C18" i="7" l="1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25" i="7" l="1"/>
  <c r="C25"/>
  <c r="D18"/>
  <c r="D15"/>
  <c r="C15"/>
  <c r="D12"/>
  <c r="C12"/>
  <c r="C10" s="1"/>
  <c r="D10" l="1"/>
  <c r="D9" s="1"/>
  <c r="C9"/>
  <c r="D74" i="40"/>
  <c r="D65"/>
  <c r="D59"/>
  <c r="C59"/>
  <c r="D54"/>
  <c r="C54"/>
  <c r="D48"/>
  <c r="C48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/>
  <c r="H14"/>
  <c r="A4" i="39" l="1"/>
  <c r="A4" i="35" l="1"/>
  <c r="H34" i="34" l="1"/>
  <c r="G34"/>
  <c r="A4"/>
  <c r="A4" i="32" l="1"/>
  <c r="H25" i="30" l="1"/>
  <c r="G25"/>
  <c r="A4"/>
  <c r="A4" i="29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A5" i="16" l="1"/>
  <c r="C64" i="12" l="1"/>
  <c r="D64"/>
  <c r="A4" i="17" l="1"/>
  <c r="A4" i="16"/>
  <c r="A4" i="10"/>
  <c r="A4" i="9"/>
  <c r="A4" i="12"/>
  <c r="A5" i="5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D10" s="1"/>
  <c r="C11"/>
  <c r="D18" i="3"/>
  <c r="C18"/>
  <c r="D15"/>
  <c r="C15"/>
  <c r="C10" s="1"/>
  <c r="D12"/>
  <c r="C10" i="5" l="1"/>
  <c r="C25" i="3"/>
  <c r="D10"/>
  <c r="B9" i="10"/>
  <c r="D10" i="12"/>
  <c r="D44"/>
  <c r="J9" i="10"/>
  <c r="D25" i="3"/>
  <c r="C10" i="12"/>
  <c r="C44"/>
  <c r="D9" i="10"/>
  <c r="F9"/>
  <c r="C9" i="3" l="1"/>
  <c r="D9"/>
</calcChain>
</file>

<file path=xl/comments1.xml><?xml version="1.0" encoding="utf-8"?>
<comments xmlns="http://schemas.openxmlformats.org/spreadsheetml/2006/main">
  <authors>
    <author>n.barnabishvili</author>
  </authors>
  <commentList>
    <comment ref="D13" authorId="0">
      <text>
        <r>
          <rPr>
            <b/>
            <sz val="9"/>
            <color indexed="81"/>
            <rFont val="Tahoma"/>
            <charset val="1"/>
          </rPr>
          <t>n.barnabishvili:</t>
        </r>
        <r>
          <rPr>
            <sz val="9"/>
            <color indexed="81"/>
            <rFont val="Tahoma"/>
            <charset val="1"/>
          </rPr>
          <t xml:space="preserve">
49775 - საშემოსავლოა</t>
        </r>
      </text>
    </comment>
    <comment ref="D49" authorId="0">
      <text>
        <r>
          <rPr>
            <b/>
            <sz val="9"/>
            <color indexed="81"/>
            <rFont val="Tahoma"/>
            <charset val="1"/>
          </rPr>
          <t>n.barnabishvili:</t>
        </r>
        <r>
          <rPr>
            <sz val="9"/>
            <color indexed="81"/>
            <rFont val="Tahoma"/>
            <charset val="1"/>
          </rPr>
          <t xml:space="preserve">
4222.62-საშემოსავლოა</t>
        </r>
      </text>
    </comment>
  </commentList>
</comments>
</file>

<file path=xl/sharedStrings.xml><?xml version="1.0" encoding="utf-8"?>
<sst xmlns="http://schemas.openxmlformats.org/spreadsheetml/2006/main" count="1449" uniqueCount="676">
  <si>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</si>
  <si>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</si>
  <si>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</si>
  <si>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</si>
  <si>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</si>
  <si>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</si>
  <si>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</si>
  <si>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</si>
  <si>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</si>
  <si>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</si>
  <si>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</si>
  <si>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</si>
  <si>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</si>
  <si>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</si>
  <si>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</si>
  <si>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</si>
  <si>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</si>
  <si>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</si>
  <si>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</si>
  <si>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</si>
  <si>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</si>
  <si>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</si>
  <si>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</si>
  <si>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</si>
  <si>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</si>
  <si>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</si>
  <si>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</si>
  <si>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</si>
  <si>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</si>
  <si>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</si>
  <si>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</si>
  <si>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</si>
  <si>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</si>
  <si>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</si>
  <si>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</si>
  <si>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</si>
  <si>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</si>
  <si>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</si>
  <si>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</si>
  <si>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</si>
  <si>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</si>
  <si>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</si>
  <si>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</si>
  <si>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</si>
  <si>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</si>
  <si>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</si>
  <si>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</si>
  <si>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</si>
  <si>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</si>
  <si>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</si>
  <si>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</si>
  <si>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</si>
  <si>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</si>
  <si>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</si>
  <si>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</si>
  <si>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</si>
  <si>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</si>
  <si>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</si>
  <si>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</si>
  <si>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</si>
  <si>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</si>
  <si>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</si>
  <si>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</si>
  <si>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</si>
  <si>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</si>
  <si>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</si>
  <si>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</si>
  <si>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</si>
  <si>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</si>
  <si>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</si>
  <si>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</si>
  <si>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</si>
  <si>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</si>
  <si>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</si>
  <si>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</si>
  <si>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</si>
  <si>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</si>
  <si>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</si>
  <si>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</si>
  <si>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</si>
  <si>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</si>
  <si>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</si>
  <si>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</si>
  <si>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</si>
  <si>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</si>
  <si>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</si>
  <si>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</si>
  <si>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</si>
  <si>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</si>
  <si>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</si>
  <si>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</si>
  <si>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</si>
  <si>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</si>
  <si>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</si>
  <si>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</si>
  <si>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</si>
  <si>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</si>
  <si>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</si>
  <si>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</si>
  <si>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</si>
  <si>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</si>
  <si>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</si>
  <si>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</si>
  <si>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</si>
  <si>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</si>
  <si>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</si>
  <si>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</si>
  <si>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</si>
  <si>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</si>
  <si>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</si>
  <si>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</si>
  <si>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</si>
  <si>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</si>
  <si>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</si>
  <si>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</si>
  <si>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</si>
  <si>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</si>
  <si>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</si>
  <si>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</si>
  <si>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</si>
  <si>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</si>
  <si>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</si>
  <si>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</si>
  <si>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</si>
  <si>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</si>
  <si>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</si>
  <si>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</si>
  <si>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</si>
  <si>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</si>
  <si>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</si>
  <si>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</si>
  <si>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</si>
  <si>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</si>
  <si>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</si>
  <si>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</si>
  <si>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</si>
  <si>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</si>
  <si>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</si>
  <si>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</si>
  <si>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</si>
  <si>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</si>
  <si>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</si>
  <si>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</si>
  <si>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</si>
  <si>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</si>
  <si>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</si>
  <si>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</si>
  <si>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</si>
  <si>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</si>
  <si>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</si>
  <si>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</si>
  <si>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</si>
  <si>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</si>
  <si>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</si>
  <si>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</si>
  <si>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</si>
  <si>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</si>
  <si>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</si>
  <si>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</si>
  <si>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</si>
  <si>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</si>
  <si>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</si>
  <si>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</si>
  <si>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</si>
  <si>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</si>
  <si>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</si>
  <si>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</si>
  <si>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</si>
  <si>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</si>
  <si>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</si>
  <si>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</si>
  <si>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</si>
  <si>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</si>
  <si>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</si>
  <si>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</si>
  <si>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</si>
  <si>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</si>
  <si>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</si>
  <si>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</si>
  <si>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</si>
  <si>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</si>
  <si>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</si>
  <si>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</si>
  <si>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</si>
  <si>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</si>
  <si>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</si>
  <si>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</si>
  <si>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</si>
  <si>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</si>
  <si>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</si>
  <si>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</si>
  <si>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</si>
  <si>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</si>
  <si>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</si>
  <si>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</si>
  <si>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</si>
  <si>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</si>
  <si>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</si>
  <si>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</si>
  <si>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</si>
  <si>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</si>
  <si>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</si>
  <si>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</si>
  <si>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</si>
  <si>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</si>
  <si>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</si>
  <si>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</si>
  <si>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</si>
  <si>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</si>
  <si>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</si>
  <si>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</si>
  <si>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</si>
  <si>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</si>
  <si>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</si>
  <si>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</si>
  <si>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</si>
  <si>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</si>
  <si>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</si>
  <si>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</si>
  <si>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</si>
  <si>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</si>
  <si>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</si>
  <si>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</si>
  <si>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</si>
  <si>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</si>
  <si>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</si>
  <si>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</si>
  <si>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</si>
  <si>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</si>
  <si>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</si>
  <si>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</si>
  <si>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</si>
  <si>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</si>
  <si>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</si>
  <si>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</si>
  <si>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</si>
  <si>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</si>
  <si>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</si>
  <si>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</si>
  <si>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</si>
  <si>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</si>
  <si>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</si>
  <si>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</si>
  <si>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</si>
  <si>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</si>
  <si>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</si>
  <si>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</si>
  <si>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</si>
  <si>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</si>
  <si>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</si>
  <si>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</si>
  <si>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</si>
  <si>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</si>
  <si>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</si>
  <si>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</si>
  <si>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</si>
  <si>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</si>
  <si>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</si>
  <si>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</si>
  <si>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</si>
  <si>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</si>
  <si>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</si>
  <si>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</si>
  <si>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</si>
  <si>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</si>
  <si>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</si>
  <si>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</si>
  <si>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</si>
  <si>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</si>
  <si>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</si>
  <si>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</si>
  <si>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</si>
  <si>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</si>
  <si>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</si>
  <si>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</si>
  <si>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</si>
  <si>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</si>
  <si>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</si>
  <si>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</si>
  <si>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</si>
  <si>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</si>
  <si>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</si>
  <si>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</si>
  <si>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</si>
  <si>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</si>
  <si>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</si>
  <si>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</si>
  <si>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</si>
  <si>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</si>
  <si>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</si>
  <si>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</si>
  <si>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</si>
  <si>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</si>
  <si>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</si>
  <si>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</si>
  <si>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</si>
  <si>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</si>
  <si>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</si>
  <si>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</si>
  <si>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</si>
  <si>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</si>
  <si>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</si>
  <si>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</si>
  <si>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</si>
  <si>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</si>
  <si>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</si>
  <si>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</si>
  <si>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</si>
  <si>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</si>
  <si>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</si>
  <si>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</si>
  <si>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</si>
  <si>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</si>
  <si>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</si>
  <si>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</si>
  <si>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</si>
  <si>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</si>
  <si>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</si>
  <si>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</si>
  <si>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</si>
  <si>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</si>
  <si>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</si>
  <si>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</si>
  <si>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</si>
  <si>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</si>
  <si>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</si>
  <si>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</si>
  <si>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</si>
  <si>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</si>
  <si>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</si>
  <si>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</si>
  <si>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</si>
  <si>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</si>
  <si>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</si>
  <si>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</si>
  <si>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</si>
  <si>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</si>
  <si>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</si>
  <si>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</si>
  <si>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</si>
  <si>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</si>
  <si>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</si>
  <si>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</si>
  <si>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</si>
  <si>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</si>
  <si>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</si>
  <si>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</si>
  <si>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</si>
  <si>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</si>
  <si>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</si>
  <si>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</si>
  <si>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</si>
  <si>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</si>
  <si>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</si>
  <si>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</si>
  <si>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</si>
  <si>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</si>
  <si>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</si>
  <si>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</si>
  <si>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</si>
  <si>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</si>
  <si>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</si>
  <si>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</si>
  <si>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</si>
  <si>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</si>
  <si>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</si>
  <si>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</si>
  <si>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</si>
  <si>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</si>
  <si>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</si>
  <si>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</si>
  <si>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</si>
  <si>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</si>
  <si>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</si>
  <si>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</si>
  <si>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</si>
  <si>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</si>
  <si>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</si>
  <si>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</si>
  <si>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</si>
  <si>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</si>
  <si>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</si>
  <si>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</si>
  <si>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</si>
  <si>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</si>
  <si>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</si>
  <si>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</si>
  <si>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</si>
  <si>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</si>
  <si>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</si>
  <si>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</si>
  <si>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</si>
  <si>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</si>
  <si>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</si>
  <si>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</si>
  <si>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</si>
  <si>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</si>
  <si>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</si>
  <si>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</si>
  <si>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</si>
  <si>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</si>
  <si>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</si>
  <si>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</si>
  <si>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</si>
  <si>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</si>
  <si>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</si>
  <si>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</si>
  <si>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</si>
  <si>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</si>
  <si>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</si>
  <si>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</si>
  <si>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</si>
  <si>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</si>
  <si>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</si>
  <si>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</si>
  <si>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</si>
  <si>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</si>
  <si>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</si>
  <si>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</si>
  <si>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</si>
  <si>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</si>
  <si>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</si>
  <si>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</si>
  <si>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</si>
  <si>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</si>
  <si>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</si>
  <si>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</si>
  <si>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</si>
  <si>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</si>
  <si>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</si>
  <si>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</si>
  <si>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</si>
  <si>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</si>
  <si>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</si>
  <si>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</si>
  <si>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</si>
  <si>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</si>
  <si>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</si>
  <si>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</si>
  <si>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</si>
  <si>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</si>
  <si>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</si>
  <si>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</si>
  <si>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</si>
  <si>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</si>
  <si>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</si>
  <si>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</si>
  <si>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</si>
  <si>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</si>
  <si>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</si>
  <si>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</si>
  <si>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</si>
  <si>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</si>
  <si>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</si>
  <si>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</si>
  <si>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</si>
  <si>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</si>
  <si>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</si>
  <si>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</si>
  <si>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</si>
  <si>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</si>
  <si>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</si>
  <si>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</si>
  <si>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</si>
  <si>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</si>
  <si>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</si>
  <si>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</si>
  <si>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</si>
  <si>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</si>
  <si>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</si>
  <si>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</si>
  <si>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</si>
  <si>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</si>
  <si>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</si>
  <si>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</si>
  <si>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</si>
  <si>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</si>
  <si>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</si>
  <si>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</si>
  <si>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</si>
  <si>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</si>
  <si>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</si>
  <si>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</si>
  <si>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</si>
  <si>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</si>
  <si>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</si>
  <si>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</si>
  <si>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</si>
  <si>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</si>
  <si>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</si>
  <si>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</si>
  <si>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</si>
  <si>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</si>
  <si>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</si>
  <si>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</si>
  <si>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</si>
  <si>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</si>
  <si>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</si>
  <si>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</si>
  <si>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</si>
  <si>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</si>
  <si>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</si>
  <si>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</si>
  <si>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</si>
  <si>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</si>
  <si>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</si>
  <si>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</si>
  <si>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</si>
  <si>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</si>
  <si>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</si>
  <si>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</si>
  <si>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მპგ  "გაერთიანებული დემოკრატიული მოძრაობა "</t>
  </si>
  <si>
    <t>01.01.2016-31.03.2016</t>
  </si>
  <si>
    <t>თიბისი</t>
  </si>
  <si>
    <t>GE78TB7573236080100003</t>
  </si>
  <si>
    <t>GEL</t>
  </si>
  <si>
    <t>02/25/2015</t>
  </si>
  <si>
    <t>მსუბუქი მაღალი გამავლობის</t>
  </si>
  <si>
    <t>მიცუბიში</t>
  </si>
  <si>
    <t>პაჯერო</t>
  </si>
  <si>
    <t>X X507</t>
  </si>
  <si>
    <t>მუშა მდგომარეობაში</t>
  </si>
  <si>
    <t>შპს მაგთიკომი</t>
  </si>
  <si>
    <t>საკომუნიკაციო</t>
  </si>
  <si>
    <t>შპს სილქნეტი</t>
  </si>
  <si>
    <t>შპს კავკასუს ონლაინი</t>
  </si>
  <si>
    <t>ინტერნეტ</t>
  </si>
  <si>
    <t>შპს"ჯი სი ეს"</t>
  </si>
  <si>
    <t>სტიკერების დამზადება</t>
  </si>
  <si>
    <t>შპს გამომცემლობა გრიფონი</t>
  </si>
  <si>
    <t>ბუკლეტების დამზადება</t>
  </si>
  <si>
    <t>შპს კავკასიის ციფრული ქსელი</t>
  </si>
  <si>
    <t>შპს ახალი ამბები</t>
  </si>
  <si>
    <t>საინფორმ.მომსახურება</t>
  </si>
  <si>
    <t>სასტუმრო</t>
  </si>
  <si>
    <t>შპს ერა პალასი</t>
  </si>
  <si>
    <t>შაქრია ზურაშვილი</t>
  </si>
  <si>
    <t>ქეთევან ჩქარეული</t>
  </si>
  <si>
    <t>ომარ ეგრისელაშვილი</t>
  </si>
  <si>
    <t>ნონა მამფორია</t>
  </si>
  <si>
    <t>ნინო ბურჯანაძე</t>
  </si>
  <si>
    <t>ნანა ბარნაბიშვილი</t>
  </si>
  <si>
    <t>ირაკლი ჯანიაშვილი</t>
  </si>
  <si>
    <t>თემურ გოგიაშვილი</t>
  </si>
  <si>
    <t>თამარ მინდიაშვილი</t>
  </si>
  <si>
    <t>თამარ ზურაშვილი</t>
  </si>
  <si>
    <t>დიმიტრი ლორთქიფანიძე</t>
  </si>
  <si>
    <t>დავითი ნიკურაძე</t>
  </si>
  <si>
    <t>დავით ბერუაშვილი</t>
  </si>
  <si>
    <t>დავით ბენიძე</t>
  </si>
  <si>
    <t>გრიგოლ ბარამიძე</t>
  </si>
  <si>
    <t>გიორგი ფირცხალაიშვილი</t>
  </si>
  <si>
    <t>გიორგი რევიშვილი</t>
  </si>
  <si>
    <t>გიორგი ახვლედიანი</t>
  </si>
  <si>
    <t>ბესიკ დანელია</t>
  </si>
  <si>
    <t>ბაკურ ბაკურაძე</t>
  </si>
  <si>
    <t>ამირან მერებაშვილი</t>
  </si>
  <si>
    <t>ალექსანდრე გურასპაშვილი</t>
  </si>
  <si>
    <t>ალექსანდრე გოჩაშვილი</t>
  </si>
  <si>
    <t>ოთარ თავართქილაძე</t>
  </si>
  <si>
    <t>ნინო ჭეიშვილი</t>
  </si>
  <si>
    <t>ნიკა პეტრიაშვილი</t>
  </si>
  <si>
    <t>მამუკა აჩბა</t>
  </si>
  <si>
    <t>ლევან ძინძიბაძე</t>
  </si>
  <si>
    <t>ბესიკი დანელია</t>
  </si>
  <si>
    <t>აკაკი კიკვაძე</t>
  </si>
  <si>
    <t>თეიმურაზ მანაგაძე</t>
  </si>
  <si>
    <t>დავით ასპანიძე</t>
  </si>
  <si>
    <t>გვანცა გვენეტაძე</t>
  </si>
  <si>
    <t>40001005904</t>
  </si>
  <si>
    <t>01017035751</t>
  </si>
  <si>
    <t>01019048578</t>
  </si>
  <si>
    <t>01019046814</t>
  </si>
  <si>
    <t>01026000650</t>
  </si>
  <si>
    <t>13001011933</t>
  </si>
  <si>
    <t>01002012305</t>
  </si>
  <si>
    <t>20001004570</t>
  </si>
  <si>
    <t>01010018768</t>
  </si>
  <si>
    <t>01008033359</t>
  </si>
  <si>
    <t>01005008393</t>
  </si>
  <si>
    <t>01019083784</t>
  </si>
  <si>
    <t>50001001545</t>
  </si>
  <si>
    <t>01025000786</t>
  </si>
  <si>
    <t>01018002112</t>
  </si>
  <si>
    <t>01024005269</t>
  </si>
  <si>
    <t>01024068919</t>
  </si>
  <si>
    <t>01017017510</t>
  </si>
  <si>
    <t>01003003378</t>
  </si>
  <si>
    <t>01007002345</t>
  </si>
  <si>
    <t>01029000496</t>
  </si>
  <si>
    <t>24001012169</t>
  </si>
  <si>
    <t>01013019756</t>
  </si>
  <si>
    <t>01025005044</t>
  </si>
  <si>
    <t>60001016694</t>
  </si>
  <si>
    <t>01005023625</t>
  </si>
  <si>
    <t>62001000351</t>
  </si>
  <si>
    <t>01019028759</t>
  </si>
  <si>
    <t>01010002370</t>
  </si>
  <si>
    <t>60001004340</t>
  </si>
  <si>
    <t>01024005483</t>
  </si>
  <si>
    <t>01001074422</t>
  </si>
  <si>
    <t>ნინო</t>
  </si>
  <si>
    <t>ბურჯანაძე</t>
  </si>
  <si>
    <t>რუსეთი</t>
  </si>
  <si>
    <t>ანზორ</t>
  </si>
  <si>
    <t xml:space="preserve"> ბიწაძე</t>
  </si>
  <si>
    <t>01026007785</t>
  </si>
  <si>
    <t>ვენა</t>
  </si>
  <si>
    <t>ბათუმი</t>
  </si>
  <si>
    <t xml:space="preserve">ირაკლი </t>
  </si>
  <si>
    <t>ჭყოიძე</t>
  </si>
  <si>
    <t>ზაზა</t>
  </si>
  <si>
    <t>ვეკუა</t>
  </si>
  <si>
    <t>მამუკა</t>
  </si>
  <si>
    <t>აჩბა</t>
  </si>
  <si>
    <t>შაქრია</t>
  </si>
  <si>
    <t>ზურაშვილი</t>
  </si>
  <si>
    <t>01019007558</t>
  </si>
  <si>
    <t>01024005465</t>
  </si>
  <si>
    <t>01.01.2015-31.12.2015</t>
  </si>
  <si>
    <t>აბულაძის 8</t>
  </si>
  <si>
    <t>იჯარა</t>
  </si>
  <si>
    <t>3000$ ექვივალენტი ლარში</t>
  </si>
  <si>
    <t>ცირა</t>
  </si>
  <si>
    <t>შენგელია</t>
  </si>
  <si>
    <t>მოსკ.გამზირი.18 კ 2</t>
  </si>
  <si>
    <t>31.01.2016</t>
  </si>
  <si>
    <t>01024009833</t>
  </si>
  <si>
    <t xml:space="preserve">ემზარი </t>
  </si>
  <si>
    <t>ილურიძე</t>
  </si>
  <si>
    <t>გლდანის ა მ/რ 52</t>
  </si>
  <si>
    <t>01.02.2016</t>
  </si>
  <si>
    <t>650 $ ექვივალენტი ლარში</t>
  </si>
  <si>
    <t>01024022216</t>
  </si>
  <si>
    <t xml:space="preserve">ბესიკ </t>
  </si>
  <si>
    <t>ახვლედიანი</t>
  </si>
  <si>
    <t>თბილისი ლეხ კაჩინსკის 6</t>
  </si>
  <si>
    <t>500 $ ექვივალენტი ლარში</t>
  </si>
  <si>
    <t>01028006949</t>
  </si>
  <si>
    <t xml:space="preserve">შორენა </t>
  </si>
  <si>
    <t>აფციაური</t>
  </si>
  <si>
    <t>თბილისი. კარტოზიას 6 ბ. 2</t>
  </si>
  <si>
    <t>625 $ ექვივალენტი ლარში</t>
  </si>
  <si>
    <t>01009013000</t>
  </si>
  <si>
    <t xml:space="preserve">დიანა </t>
  </si>
  <si>
    <t>ხვედელიანი</t>
  </si>
  <si>
    <t>თბილისი ს.მეტრეველის 18</t>
  </si>
  <si>
    <t>687.5 $ ექვივალენტი ლარში</t>
  </si>
  <si>
    <t>01010014858</t>
  </si>
  <si>
    <t xml:space="preserve">გიორგი </t>
  </si>
  <si>
    <t>გიორგაძე</t>
  </si>
  <si>
    <t>თბილისი აღმაშენებლის 5</t>
  </si>
  <si>
    <t>12.12.2016</t>
  </si>
  <si>
    <t>62011003643</t>
  </si>
  <si>
    <t xml:space="preserve">ბაბულია </t>
  </si>
  <si>
    <t>ყაზარაშვილი</t>
  </si>
  <si>
    <t>თბილისი, რუსთაველის 20</t>
  </si>
  <si>
    <t>15.03.2016</t>
  </si>
  <si>
    <t>01017011286</t>
  </si>
  <si>
    <t>მანანა</t>
  </si>
  <si>
    <t>თურმანიძე</t>
  </si>
  <si>
    <t>თბილისი,გურამიშვილ. 12</t>
  </si>
  <si>
    <t>01.05.2016</t>
  </si>
  <si>
    <t>37001009267</t>
  </si>
  <si>
    <t xml:space="preserve">თინათინ </t>
  </si>
  <si>
    <t>თადუმაძე</t>
  </si>
  <si>
    <t>წნორი აღმაშენებლის 11</t>
  </si>
  <si>
    <t>15.02.2016</t>
  </si>
  <si>
    <t>40001021236</t>
  </si>
  <si>
    <t xml:space="preserve">ვასილ </t>
  </si>
  <si>
    <t>ფოლადაშვილი</t>
  </si>
  <si>
    <t>ქუთაისი. ცისფერყანწელ. 7</t>
  </si>
  <si>
    <t>01.01.2016</t>
  </si>
  <si>
    <t>27001003325</t>
  </si>
  <si>
    <t xml:space="preserve">შოთა </t>
  </si>
  <si>
    <t>ბაკურაძე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</si>
</sst>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8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000000"/>
      <name val="BPG Arial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83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4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14" fontId="14" fillId="0" borderId="0" xfId="1" applyNumberFormat="1" applyFont="1" applyFill="1" applyBorder="1" applyAlignment="1" applyProtection="1">
      <alignment horizontal="right" vertical="center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/>
      <protection locked="0"/>
    </xf>
    <xf numFmtId="0" fontId="21" fillId="5" borderId="30" xfId="2" applyFont="1" applyFill="1" applyBorder="1" applyAlignment="1" applyProtection="1">
      <alignment horizontal="left" vertical="top" wrapText="1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1" fontId="21" fillId="5" borderId="31" xfId="2" applyNumberFormat="1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14" fontId="8" fillId="0" borderId="0" xfId="3" applyNumberFormat="1" applyBorder="1" applyProtection="1">
      <protection locked="0"/>
    </xf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4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4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5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3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6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4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1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2" xfId="9" applyFont="1" applyFill="1" applyBorder="1" applyAlignment="1" applyProtection="1">
      <alignment vertical="center"/>
    </xf>
    <xf numFmtId="0" fontId="16" fillId="5" borderId="41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2" xfId="1" applyFont="1" applyFill="1" applyBorder="1" applyAlignment="1" applyProtection="1">
      <alignment horizontal="left" vertical="center"/>
    </xf>
    <xf numFmtId="0" fontId="14" fillId="5" borderId="42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2" xfId="9" applyFont="1" applyFill="1" applyBorder="1" applyAlignment="1" applyProtection="1">
      <alignment vertical="center"/>
    </xf>
    <xf numFmtId="14" fontId="16" fillId="0" borderId="41" xfId="9" applyNumberFormat="1" applyFont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</xf>
    <xf numFmtId="0" fontId="14" fillId="5" borderId="42" xfId="0" applyFont="1" applyFill="1" applyBorder="1" applyAlignment="1" applyProtection="1">
      <alignment vertical="center"/>
    </xf>
    <xf numFmtId="0" fontId="16" fillId="5" borderId="41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2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0" fontId="24" fillId="0" borderId="1" xfId="8" applyFont="1" applyBorder="1" applyAlignment="1" applyProtection="1">
      <alignment vertical="center" wrapText="1"/>
      <protection locked="0"/>
    </xf>
    <xf numFmtId="1" fontId="21" fillId="0" borderId="1" xfId="2" applyNumberFormat="1" applyFont="1" applyFill="1" applyBorder="1" applyAlignment="1" applyProtection="1">
      <alignment horizontal="left" vertical="center" wrapText="1"/>
      <protection locked="0"/>
    </xf>
    <xf numFmtId="14" fontId="24" fillId="0" borderId="1" xfId="8" applyNumberFormat="1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2" fontId="16" fillId="0" borderId="1" xfId="2" applyNumberFormat="1" applyFont="1" applyFill="1" applyBorder="1" applyAlignment="1" applyProtection="1">
      <alignment horizontal="right" vertical="center" wrapText="1"/>
      <protection locked="0"/>
    </xf>
    <xf numFmtId="2" fontId="22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2" fillId="0" borderId="1" xfId="2" applyFont="1" applyFill="1" applyBorder="1" applyAlignment="1" applyProtection="1">
      <alignment horizontal="right" vertical="center" wrapText="1"/>
      <protection locked="0"/>
    </xf>
    <xf numFmtId="14" fontId="24" fillId="0" borderId="2" xfId="8" applyNumberFormat="1" applyFont="1" applyBorder="1" applyAlignment="1" applyProtection="1">
      <alignment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/>
    </xf>
    <xf numFmtId="0" fontId="21" fillId="2" borderId="43" xfId="2" applyFont="1" applyFill="1" applyBorder="1" applyAlignment="1" applyProtection="1">
      <alignment horizontal="left" vertical="top" wrapText="1"/>
      <protection locked="0"/>
    </xf>
    <xf numFmtId="0" fontId="21" fillId="2" borderId="33" xfId="2" applyFont="1" applyFill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Protection="1">
      <protection locked="0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4" fontId="8" fillId="2" borderId="1" xfId="3" applyNumberFormat="1" applyFill="1" applyBorder="1" applyProtection="1">
      <protection locked="0"/>
    </xf>
    <xf numFmtId="1" fontId="21" fillId="2" borderId="33" xfId="2" applyNumberFormat="1" applyFont="1" applyFill="1" applyBorder="1" applyAlignment="1" applyProtection="1">
      <alignment horizontal="left" vertical="top" wrapText="1"/>
      <protection locked="0"/>
    </xf>
    <xf numFmtId="0" fontId="21" fillId="2" borderId="44" xfId="2" applyFont="1" applyFill="1" applyBorder="1" applyAlignment="1" applyProtection="1">
      <alignment horizontal="left" vertical="top" wrapText="1"/>
      <protection locked="0"/>
    </xf>
    <xf numFmtId="0" fontId="21" fillId="2" borderId="7" xfId="2" applyFont="1" applyFill="1" applyBorder="1" applyAlignment="1" applyProtection="1">
      <alignment horizontal="left" vertical="top" wrapText="1"/>
      <protection locked="0"/>
    </xf>
    <xf numFmtId="0" fontId="21" fillId="2" borderId="5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1" fontId="21" fillId="2" borderId="1" xfId="2" applyNumberFormat="1" applyFont="1" applyFill="1" applyBorder="1" applyAlignment="1" applyProtection="1">
      <alignment horizontal="left" vertical="top" wrapText="1"/>
      <protection locked="0"/>
    </xf>
    <xf numFmtId="1" fontId="21" fillId="2" borderId="7" xfId="2" applyNumberFormat="1" applyFont="1" applyFill="1" applyBorder="1" applyAlignment="1" applyProtection="1">
      <alignment horizontal="left" vertical="top" wrapText="1"/>
      <protection locked="0"/>
    </xf>
    <xf numFmtId="1" fontId="21" fillId="2" borderId="45" xfId="2" applyNumberFormat="1" applyFont="1" applyFill="1" applyBorder="1" applyAlignment="1" applyProtection="1">
      <alignment horizontal="left" vertical="top" wrapText="1"/>
      <protection locked="0"/>
    </xf>
    <xf numFmtId="0" fontId="21" fillId="2" borderId="46" xfId="2" applyFont="1" applyFill="1" applyBorder="1" applyAlignment="1" applyProtection="1">
      <alignment horizontal="left" vertical="top" wrapText="1"/>
      <protection locked="0"/>
    </xf>
    <xf numFmtId="0" fontId="23" fillId="2" borderId="1" xfId="2" applyFont="1" applyFill="1" applyBorder="1" applyAlignment="1" applyProtection="1">
      <alignment horizontal="left" vertical="top" wrapText="1"/>
      <protection locked="0"/>
    </xf>
    <xf numFmtId="0" fontId="23" fillId="2" borderId="27" xfId="2" applyFont="1" applyFill="1" applyBorder="1" applyAlignment="1" applyProtection="1">
      <alignment horizontal="left" vertical="top" wrapText="1"/>
      <protection locked="0"/>
    </xf>
    <xf numFmtId="1" fontId="21" fillId="2" borderId="3" xfId="2" applyNumberFormat="1" applyFont="1" applyFill="1" applyBorder="1" applyAlignment="1" applyProtection="1">
      <alignment horizontal="left" vertical="top" wrapText="1"/>
      <protection locked="0"/>
    </xf>
    <xf numFmtId="0" fontId="21" fillId="2" borderId="0" xfId="2" applyFont="1" applyFill="1" applyBorder="1" applyAlignment="1" applyProtection="1">
      <alignment horizontal="left" vertical="top" wrapText="1"/>
      <protection locked="0"/>
    </xf>
    <xf numFmtId="49" fontId="0" fillId="0" borderId="47" xfId="0" applyNumberFormat="1" applyBorder="1"/>
    <xf numFmtId="49" fontId="8" fillId="0" borderId="1" xfId="0" applyNumberFormat="1" applyFont="1" applyBorder="1"/>
    <xf numFmtId="3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/>
    <xf numFmtId="0" fontId="18" fillId="5" borderId="48" xfId="4" applyFont="1" applyFill="1" applyBorder="1" applyAlignment="1" applyProtection="1">
      <alignment horizontal="left" vertical="center" wrapText="1"/>
    </xf>
    <xf numFmtId="0" fontId="18" fillId="5" borderId="47" xfId="4" applyFont="1" applyFill="1" applyBorder="1" applyAlignment="1" applyProtection="1">
      <alignment horizontal="center" vertical="center" wrapText="1"/>
    </xf>
    <xf numFmtId="0" fontId="18" fillId="5" borderId="48" xfId="4" applyFont="1" applyFill="1" applyBorder="1" applyAlignment="1" applyProtection="1">
      <alignment horizontal="center" vertical="center" wrapText="1"/>
    </xf>
    <xf numFmtId="0" fontId="16" fillId="0" borderId="47" xfId="4" applyFont="1" applyBorder="1" applyAlignment="1" applyProtection="1">
      <alignment horizontal="center" vertical="center" wrapText="1"/>
      <protection locked="0"/>
    </xf>
    <xf numFmtId="0" fontId="0" fillId="2" borderId="47" xfId="0" applyFill="1" applyBorder="1"/>
    <xf numFmtId="0" fontId="16" fillId="2" borderId="47" xfId="4" applyFont="1" applyFill="1" applyBorder="1" applyAlignment="1" applyProtection="1">
      <alignment vertical="center" wrapText="1"/>
      <protection locked="0"/>
    </xf>
    <xf numFmtId="0" fontId="16" fillId="2" borderId="47" xfId="4" applyFont="1" applyFill="1" applyBorder="1" applyAlignment="1" applyProtection="1">
      <alignment horizontal="center" vertical="center" wrapText="1"/>
      <protection locked="0"/>
    </xf>
    <xf numFmtId="0" fontId="0" fillId="2" borderId="47" xfId="0" applyFill="1" applyBorder="1" applyAlignment="1">
      <alignment horizontal="left"/>
    </xf>
    <xf numFmtId="0" fontId="16" fillId="2" borderId="2" xfId="4" applyFont="1" applyFill="1" applyBorder="1" applyAlignment="1" applyProtection="1">
      <alignment vertical="center" wrapText="1"/>
      <protection locked="0"/>
    </xf>
    <xf numFmtId="0" fontId="0" fillId="2" borderId="47" xfId="0" applyFill="1" applyBorder="1" applyAlignment="1">
      <alignment horizontal="left" vertical="center"/>
    </xf>
    <xf numFmtId="0" fontId="0" fillId="2" borderId="47" xfId="0" applyFill="1" applyBorder="1" applyAlignment="1">
      <alignment horizontal="center"/>
    </xf>
    <xf numFmtId="49" fontId="0" fillId="2" borderId="47" xfId="0" applyNumberFormat="1" applyFill="1" applyBorder="1" applyAlignment="1">
      <alignment horizontal="left" vertical="center"/>
    </xf>
    <xf numFmtId="49" fontId="0" fillId="2" borderId="47" xfId="0" applyNumberFormat="1" applyFill="1" applyBorder="1" applyAlignment="1">
      <alignment horizontal="left"/>
    </xf>
    <xf numFmtId="0" fontId="17" fillId="2" borderId="47" xfId="0" applyFont="1" applyFill="1" applyBorder="1" applyAlignment="1">
      <alignment horizontal="left" vertical="center"/>
    </xf>
    <xf numFmtId="0" fontId="36" fillId="2" borderId="47" xfId="0" applyFont="1" applyFill="1" applyBorder="1" applyAlignment="1">
      <alignment horizontal="left" vertical="center"/>
    </xf>
    <xf numFmtId="0" fontId="37" fillId="2" borderId="47" xfId="0" applyFont="1" applyFill="1" applyBorder="1"/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7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14" fontId="14" fillId="0" borderId="0" xfId="1" applyNumberFormat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7" xfId="10" applyNumberFormat="1" applyFont="1" applyFill="1" applyBorder="1" applyAlignment="1" applyProtection="1">
      <alignment horizontal="center" vertical="center"/>
    </xf>
    <xf numFmtId="14" fontId="18" fillId="2" borderId="37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</cellXfs>
  <cellStyles count="11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154</xdr:row>
      <xdr:rowOff>171450</xdr:rowOff>
    </xdr:from>
    <xdr:to>
      <xdr:col>2</xdr:col>
      <xdr:colOff>1495425</xdr:colOff>
      <xdr:row>154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34</xdr:row>
      <xdr:rowOff>4082</xdr:rowOff>
    </xdr:from>
    <xdr:to>
      <xdr:col>5</xdr:col>
      <xdr:colOff>110219</xdr:colOff>
      <xdr:row>34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o/Downloads/deklaracia%202015-gaert.democ.mozraob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  <sheetName val="ფორმა N5.1"/>
      <sheetName val="ფორმა 5.2"/>
      <sheetName val="ფორმა N5.3"/>
      <sheetName val="ფორმა 5.4"/>
      <sheetName val="ფორმა N 8.1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  <sheetName val="Sheet1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view="pageBreakPreview" zoomScale="70" zoomScaleSheetLayoutView="70" workbookViewId="0">
      <selection activeCell="K4" sqref="K4"/>
    </sheetView>
  </sheetViews>
  <sheetFormatPr defaultRowHeight="15"/>
  <cols>
    <col min="1" max="1" width="6.28515625" style="308" bestFit="1" customWidth="1"/>
    <col min="2" max="2" width="13.140625" style="308" customWidth="1"/>
    <col min="3" max="3" width="12.85546875" style="308" customWidth="1"/>
    <col min="4" max="4" width="15.140625" style="308" customWidth="1"/>
    <col min="5" max="5" width="24.5703125" style="308" customWidth="1"/>
    <col min="6" max="8" width="19.140625" style="309" customWidth="1"/>
    <col min="9" max="9" width="16.42578125" style="308" bestFit="1" customWidth="1"/>
    <col min="10" max="10" width="17.42578125" style="308" customWidth="1"/>
    <col min="11" max="11" width="13.140625" style="308" bestFit="1" customWidth="1"/>
    <col min="12" max="12" width="15.28515625" style="308" customWidth="1"/>
    <col min="13" max="16384" width="9.140625" style="308"/>
  </cols>
  <sheetData>
    <row r="1" spans="1:12">
      <c r="A1" s="312"/>
      <c r="B1" s="311"/>
      <c r="C1" s="312"/>
      <c r="D1" s="311"/>
      <c r="E1" s="312"/>
      <c r="F1" s="312"/>
      <c r="G1" s="311"/>
      <c r="H1" s="312"/>
      <c r="I1" s="312"/>
      <c r="J1" s="311"/>
      <c r="K1" s="312"/>
      <c r="L1" s="311"/>
    </row>
    <row r="2" spans="1:12">
      <c r="A2" s="318"/>
      <c r="B2" s="318"/>
      <c r="C2" s="318"/>
      <c r="D2" s="318"/>
      <c r="E2" s="318"/>
      <c r="F2" s="318"/>
      <c r="G2" s="318"/>
      <c r="H2" s="318"/>
      <c r="I2" s="393"/>
      <c r="J2" s="393"/>
      <c r="K2" s="392"/>
      <c r="L2" s="311"/>
    </row>
    <row r="3" spans="1:12" s="319" customFormat="1">
      <c r="A3" s="391" t="s">
        <v>309</v>
      </c>
      <c r="B3" s="373"/>
      <c r="C3" s="373"/>
      <c r="D3" s="373"/>
      <c r="E3" s="374"/>
      <c r="F3" s="368"/>
      <c r="G3" s="374"/>
      <c r="H3" s="390"/>
      <c r="I3" s="373"/>
      <c r="J3" s="374"/>
      <c r="K3" s="374"/>
      <c r="L3" s="389" t="s">
        <v>110</v>
      </c>
    </row>
    <row r="4" spans="1:12" s="319" customFormat="1">
      <c r="A4" s="388" t="s">
        <v>141</v>
      </c>
      <c r="B4" s="373"/>
      <c r="C4" s="373"/>
      <c r="D4" s="373"/>
      <c r="E4" s="374"/>
      <c r="F4" s="368"/>
      <c r="G4" s="374"/>
      <c r="H4" s="387"/>
      <c r="I4" s="373"/>
      <c r="J4" s="374"/>
      <c r="K4" s="374" t="s">
        <v>512</v>
      </c>
      <c r="L4" s="386"/>
    </row>
    <row r="5" spans="1:12" s="319" customFormat="1">
      <c r="A5" s="385"/>
      <c r="B5" s="373"/>
      <c r="C5" s="384"/>
      <c r="D5" s="383"/>
      <c r="E5" s="374"/>
      <c r="F5" s="382"/>
      <c r="G5" s="374"/>
      <c r="H5" s="374"/>
      <c r="I5" s="368"/>
      <c r="J5" s="373"/>
      <c r="K5" s="373"/>
      <c r="L5" s="372"/>
    </row>
    <row r="6" spans="1:12" s="319" customFormat="1">
      <c r="A6" s="379" t="s">
        <v>275</v>
      </c>
      <c r="B6" s="368"/>
      <c r="C6" s="368"/>
      <c r="D6" s="368" t="s">
        <v>277</v>
      </c>
      <c r="E6" s="380"/>
      <c r="F6" s="375"/>
      <c r="G6" s="374"/>
      <c r="H6" s="381"/>
      <c r="I6" s="380"/>
      <c r="J6" s="373"/>
      <c r="K6" s="374"/>
      <c r="L6" s="372"/>
    </row>
    <row r="7" spans="1:12" s="319" customFormat="1">
      <c r="A7" s="379" t="s">
        <v>511</v>
      </c>
      <c r="B7" s="368"/>
      <c r="C7" s="368"/>
      <c r="D7" s="368"/>
      <c r="E7" s="374"/>
      <c r="F7" s="375"/>
      <c r="G7" s="375"/>
      <c r="H7" s="375"/>
      <c r="I7" s="377"/>
      <c r="J7" s="374"/>
      <c r="K7" s="373"/>
      <c r="L7" s="372"/>
    </row>
    <row r="8" spans="1:12" s="319" customFormat="1" ht="15.75" thickBot="1">
      <c r="A8" s="378"/>
      <c r="B8" s="374"/>
      <c r="C8" s="377"/>
      <c r="D8" s="376"/>
      <c r="E8" s="374"/>
      <c r="F8" s="375"/>
      <c r="G8" s="375"/>
      <c r="H8" s="375"/>
      <c r="I8" s="374"/>
      <c r="J8" s="373"/>
      <c r="K8" s="373"/>
      <c r="L8" s="372"/>
    </row>
    <row r="9" spans="1:12" ht="15.75" thickBot="1">
      <c r="A9" s="371"/>
      <c r="B9" s="370"/>
      <c r="C9" s="369"/>
      <c r="D9" s="369"/>
      <c r="E9" s="369"/>
      <c r="F9" s="368"/>
      <c r="G9" s="368"/>
      <c r="H9" s="368"/>
      <c r="I9" s="460" t="s">
        <v>478</v>
      </c>
      <c r="J9" s="461"/>
      <c r="K9" s="462"/>
      <c r="L9" s="367"/>
    </row>
    <row r="10" spans="1:12" s="355" customFormat="1" ht="39" customHeight="1" thickBot="1">
      <c r="A10" s="366" t="s">
        <v>64</v>
      </c>
      <c r="B10" s="365" t="s">
        <v>142</v>
      </c>
      <c r="C10" s="365" t="s">
        <v>477</v>
      </c>
      <c r="D10" s="364" t="s">
        <v>282</v>
      </c>
      <c r="E10" s="363" t="s">
        <v>476</v>
      </c>
      <c r="F10" s="362" t="s">
        <v>475</v>
      </c>
      <c r="G10" s="361" t="s">
        <v>229</v>
      </c>
      <c r="H10" s="360" t="s">
        <v>226</v>
      </c>
      <c r="I10" s="359" t="s">
        <v>474</v>
      </c>
      <c r="J10" s="358" t="s">
        <v>279</v>
      </c>
      <c r="K10" s="357" t="s">
        <v>230</v>
      </c>
      <c r="L10" s="356" t="s">
        <v>231</v>
      </c>
    </row>
    <row r="11" spans="1:12" s="349" customFormat="1" ht="15.75" thickBot="1">
      <c r="A11" s="353">
        <v>1</v>
      </c>
      <c r="B11" s="352">
        <v>2</v>
      </c>
      <c r="C11" s="354">
        <v>3</v>
      </c>
      <c r="D11" s="354">
        <v>4</v>
      </c>
      <c r="E11" s="353">
        <v>5</v>
      </c>
      <c r="F11" s="352">
        <v>6</v>
      </c>
      <c r="G11" s="354">
        <v>7</v>
      </c>
      <c r="H11" s="352">
        <v>8</v>
      </c>
      <c r="I11" s="353">
        <v>9</v>
      </c>
      <c r="J11" s="352">
        <v>10</v>
      </c>
      <c r="K11" s="351">
        <v>11</v>
      </c>
      <c r="L11" s="350">
        <v>12</v>
      </c>
    </row>
    <row r="12" spans="1:12">
      <c r="A12" s="348">
        <v>1</v>
      </c>
      <c r="B12" s="339"/>
      <c r="C12" s="338"/>
      <c r="D12" s="347"/>
      <c r="E12" s="346"/>
      <c r="F12" s="335"/>
      <c r="G12" s="345"/>
      <c r="H12" s="345"/>
      <c r="I12" s="344"/>
      <c r="J12" s="343"/>
      <c r="K12" s="342"/>
      <c r="L12" s="341"/>
    </row>
    <row r="13" spans="1:12">
      <c r="A13" s="340">
        <v>2</v>
      </c>
      <c r="B13" s="339"/>
      <c r="C13" s="338"/>
      <c r="D13" s="337"/>
      <c r="E13" s="336"/>
      <c r="F13" s="335"/>
      <c r="G13" s="335"/>
      <c r="H13" s="335"/>
      <c r="I13" s="334"/>
      <c r="J13" s="333"/>
      <c r="K13" s="332"/>
      <c r="L13" s="331"/>
    </row>
    <row r="14" spans="1:12">
      <c r="A14" s="340">
        <v>3</v>
      </c>
      <c r="B14" s="339"/>
      <c r="C14" s="338"/>
      <c r="D14" s="337"/>
      <c r="E14" s="336"/>
      <c r="F14" s="335"/>
      <c r="G14" s="335"/>
      <c r="H14" s="335"/>
      <c r="I14" s="334"/>
      <c r="J14" s="333"/>
      <c r="K14" s="332"/>
      <c r="L14" s="331"/>
    </row>
    <row r="15" spans="1:12">
      <c r="A15" s="340">
        <v>4</v>
      </c>
      <c r="B15" s="339"/>
      <c r="C15" s="338"/>
      <c r="D15" s="337"/>
      <c r="E15" s="336"/>
      <c r="F15" s="335"/>
      <c r="G15" s="335"/>
      <c r="H15" s="335"/>
      <c r="I15" s="334"/>
      <c r="J15" s="333"/>
      <c r="K15" s="332"/>
      <c r="L15" s="331"/>
    </row>
    <row r="16" spans="1:12">
      <c r="A16" s="340">
        <v>5</v>
      </c>
      <c r="B16" s="339"/>
      <c r="C16" s="338"/>
      <c r="D16" s="337"/>
      <c r="E16" s="336"/>
      <c r="F16" s="335"/>
      <c r="G16" s="335"/>
      <c r="H16" s="335"/>
      <c r="I16" s="334"/>
      <c r="J16" s="333"/>
      <c r="K16" s="332"/>
      <c r="L16" s="331"/>
    </row>
    <row r="17" spans="1:12">
      <c r="A17" s="340">
        <v>6</v>
      </c>
      <c r="B17" s="339"/>
      <c r="C17" s="338"/>
      <c r="D17" s="337"/>
      <c r="E17" s="336"/>
      <c r="F17" s="335"/>
      <c r="G17" s="335"/>
      <c r="H17" s="335"/>
      <c r="I17" s="334"/>
      <c r="J17" s="333"/>
      <c r="K17" s="332"/>
      <c r="L17" s="331"/>
    </row>
    <row r="18" spans="1:12">
      <c r="A18" s="340">
        <v>7</v>
      </c>
      <c r="B18" s="339"/>
      <c r="C18" s="338"/>
      <c r="D18" s="337"/>
      <c r="E18" s="336"/>
      <c r="F18" s="335"/>
      <c r="G18" s="335"/>
      <c r="H18" s="335"/>
      <c r="I18" s="334"/>
      <c r="J18" s="333"/>
      <c r="K18" s="332"/>
      <c r="L18" s="331"/>
    </row>
    <row r="19" spans="1:12">
      <c r="A19" s="340">
        <v>8</v>
      </c>
      <c r="B19" s="339"/>
      <c r="C19" s="338"/>
      <c r="D19" s="337"/>
      <c r="E19" s="336"/>
      <c r="F19" s="335"/>
      <c r="G19" s="335"/>
      <c r="H19" s="335"/>
      <c r="I19" s="334"/>
      <c r="J19" s="333"/>
      <c r="K19" s="332"/>
      <c r="L19" s="331"/>
    </row>
    <row r="20" spans="1:12">
      <c r="A20" s="340">
        <v>9</v>
      </c>
      <c r="B20" s="339"/>
      <c r="C20" s="338"/>
      <c r="D20" s="337"/>
      <c r="E20" s="336"/>
      <c r="F20" s="335"/>
      <c r="G20" s="335"/>
      <c r="H20" s="335"/>
      <c r="I20" s="334"/>
      <c r="J20" s="333"/>
      <c r="K20" s="332"/>
      <c r="L20" s="331"/>
    </row>
    <row r="21" spans="1:12">
      <c r="A21" s="340">
        <v>10</v>
      </c>
      <c r="B21" s="339"/>
      <c r="C21" s="338"/>
      <c r="D21" s="337"/>
      <c r="E21" s="336"/>
      <c r="F21" s="335"/>
      <c r="G21" s="335"/>
      <c r="H21" s="335"/>
      <c r="I21" s="334"/>
      <c r="J21" s="333"/>
      <c r="K21" s="332"/>
      <c r="L21" s="331"/>
    </row>
    <row r="22" spans="1:12">
      <c r="A22" s="340">
        <v>11</v>
      </c>
      <c r="B22" s="339"/>
      <c r="C22" s="338"/>
      <c r="D22" s="337"/>
      <c r="E22" s="336"/>
      <c r="F22" s="335"/>
      <c r="G22" s="335"/>
      <c r="H22" s="335"/>
      <c r="I22" s="334"/>
      <c r="J22" s="333"/>
      <c r="K22" s="332"/>
      <c r="L22" s="331"/>
    </row>
    <row r="23" spans="1:12">
      <c r="A23" s="340">
        <v>12</v>
      </c>
      <c r="B23" s="339"/>
      <c r="C23" s="338"/>
      <c r="D23" s="337"/>
      <c r="E23" s="336"/>
      <c r="F23" s="335"/>
      <c r="G23" s="335"/>
      <c r="H23" s="335"/>
      <c r="I23" s="334"/>
      <c r="J23" s="333"/>
      <c r="K23" s="332"/>
      <c r="L23" s="331"/>
    </row>
    <row r="24" spans="1:12">
      <c r="A24" s="340">
        <v>13</v>
      </c>
      <c r="B24" s="339"/>
      <c r="C24" s="338"/>
      <c r="D24" s="337"/>
      <c r="E24" s="336"/>
      <c r="F24" s="335"/>
      <c r="G24" s="335"/>
      <c r="H24" s="335"/>
      <c r="I24" s="334"/>
      <c r="J24" s="333"/>
      <c r="K24" s="332"/>
      <c r="L24" s="331"/>
    </row>
    <row r="25" spans="1:12">
      <c r="A25" s="340">
        <v>14</v>
      </c>
      <c r="B25" s="339"/>
      <c r="C25" s="338"/>
      <c r="D25" s="337"/>
      <c r="E25" s="336"/>
      <c r="F25" s="335"/>
      <c r="G25" s="335"/>
      <c r="H25" s="335"/>
      <c r="I25" s="334"/>
      <c r="J25" s="333"/>
      <c r="K25" s="332"/>
      <c r="L25" s="331"/>
    </row>
    <row r="26" spans="1:12">
      <c r="A26" s="340">
        <v>15</v>
      </c>
      <c r="B26" s="339"/>
      <c r="C26" s="338"/>
      <c r="D26" s="337"/>
      <c r="E26" s="336"/>
      <c r="F26" s="335"/>
      <c r="G26" s="335"/>
      <c r="H26" s="335"/>
      <c r="I26" s="334"/>
      <c r="J26" s="333"/>
      <c r="K26" s="332"/>
      <c r="L26" s="331"/>
    </row>
    <row r="27" spans="1:12">
      <c r="A27" s="340">
        <v>16</v>
      </c>
      <c r="B27" s="339"/>
      <c r="C27" s="338"/>
      <c r="D27" s="337"/>
      <c r="E27" s="336"/>
      <c r="F27" s="335"/>
      <c r="G27" s="335"/>
      <c r="H27" s="335"/>
      <c r="I27" s="334"/>
      <c r="J27" s="333"/>
      <c r="K27" s="332"/>
      <c r="L27" s="331"/>
    </row>
    <row r="28" spans="1:12">
      <c r="A28" s="340">
        <v>17</v>
      </c>
      <c r="B28" s="339"/>
      <c r="C28" s="338"/>
      <c r="D28" s="337"/>
      <c r="E28" s="336"/>
      <c r="F28" s="335"/>
      <c r="G28" s="335"/>
      <c r="H28" s="335"/>
      <c r="I28" s="334"/>
      <c r="J28" s="333"/>
      <c r="K28" s="332"/>
      <c r="L28" s="331"/>
    </row>
    <row r="29" spans="1:12">
      <c r="A29" s="340">
        <v>18</v>
      </c>
      <c r="B29" s="339"/>
      <c r="C29" s="338"/>
      <c r="D29" s="337"/>
      <c r="E29" s="336"/>
      <c r="F29" s="335"/>
      <c r="G29" s="335"/>
      <c r="H29" s="335"/>
      <c r="I29" s="334"/>
      <c r="J29" s="333"/>
      <c r="K29" s="332"/>
      <c r="L29" s="331"/>
    </row>
    <row r="30" spans="1:12">
      <c r="A30" s="340">
        <v>19</v>
      </c>
      <c r="B30" s="339"/>
      <c r="C30" s="338"/>
      <c r="D30" s="337"/>
      <c r="E30" s="336"/>
      <c r="F30" s="335"/>
      <c r="G30" s="335"/>
      <c r="H30" s="335"/>
      <c r="I30" s="334"/>
      <c r="J30" s="333"/>
      <c r="K30" s="332"/>
      <c r="L30" s="331"/>
    </row>
    <row r="31" spans="1:12" ht="15.75" thickBot="1">
      <c r="A31" s="330" t="s">
        <v>278</v>
      </c>
      <c r="B31" s="329"/>
      <c r="C31" s="328"/>
      <c r="D31" s="327"/>
      <c r="E31" s="326"/>
      <c r="F31" s="325"/>
      <c r="G31" s="325"/>
      <c r="H31" s="325"/>
      <c r="I31" s="324"/>
      <c r="J31" s="323"/>
      <c r="K31" s="322"/>
      <c r="L31" s="321"/>
    </row>
    <row r="32" spans="1:12">
      <c r="A32" s="311"/>
      <c r="B32" s="312"/>
      <c r="C32" s="311"/>
      <c r="D32" s="312"/>
      <c r="E32" s="311"/>
      <c r="F32" s="312"/>
      <c r="G32" s="311"/>
      <c r="H32" s="312"/>
      <c r="I32" s="311"/>
      <c r="J32" s="312"/>
      <c r="K32" s="311"/>
      <c r="L32" s="312"/>
    </row>
    <row r="33" spans="1:12">
      <c r="A33" s="311"/>
      <c r="B33" s="318"/>
      <c r="C33" s="311"/>
      <c r="D33" s="318"/>
      <c r="E33" s="311"/>
      <c r="F33" s="318"/>
      <c r="G33" s="311"/>
      <c r="H33" s="318"/>
      <c r="I33" s="311"/>
      <c r="J33" s="318"/>
      <c r="K33" s="311"/>
      <c r="L33" s="318"/>
    </row>
    <row r="34" spans="1:12" s="319" customFormat="1">
      <c r="A34" s="459" t="s">
        <v>435</v>
      </c>
      <c r="B34" s="459"/>
      <c r="C34" s="459"/>
      <c r="D34" s="459"/>
      <c r="E34" s="459"/>
      <c r="F34" s="459"/>
      <c r="G34" s="459"/>
      <c r="H34" s="459"/>
      <c r="I34" s="459"/>
      <c r="J34" s="459"/>
      <c r="K34" s="459"/>
      <c r="L34" s="459"/>
    </row>
    <row r="35" spans="1:12" s="320" customFormat="1" ht="12.75">
      <c r="A35" s="459" t="s">
        <v>473</v>
      </c>
      <c r="B35" s="459"/>
      <c r="C35" s="459"/>
      <c r="D35" s="459"/>
      <c r="E35" s="459"/>
      <c r="F35" s="459"/>
      <c r="G35" s="459"/>
      <c r="H35" s="459"/>
      <c r="I35" s="459"/>
      <c r="J35" s="459"/>
      <c r="K35" s="459"/>
      <c r="L35" s="459"/>
    </row>
    <row r="36" spans="1:12" s="320" customFormat="1" ht="12.75">
      <c r="A36" s="459"/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</row>
    <row r="37" spans="1:12" s="319" customFormat="1">
      <c r="A37" s="459" t="s">
        <v>472</v>
      </c>
      <c r="B37" s="459"/>
      <c r="C37" s="459"/>
      <c r="D37" s="459"/>
      <c r="E37" s="459"/>
      <c r="F37" s="459"/>
      <c r="G37" s="459"/>
      <c r="H37" s="459"/>
      <c r="I37" s="459"/>
      <c r="J37" s="459"/>
      <c r="K37" s="459"/>
      <c r="L37" s="459"/>
    </row>
    <row r="38" spans="1:12" s="319" customFormat="1">
      <c r="A38" s="459"/>
      <c r="B38" s="459"/>
      <c r="C38" s="459"/>
      <c r="D38" s="459"/>
      <c r="E38" s="459"/>
      <c r="F38" s="459"/>
      <c r="G38" s="459"/>
      <c r="H38" s="459"/>
      <c r="I38" s="459"/>
      <c r="J38" s="459"/>
      <c r="K38" s="459"/>
      <c r="L38" s="459"/>
    </row>
    <row r="39" spans="1:12" s="319" customFormat="1">
      <c r="A39" s="459" t="s">
        <v>471</v>
      </c>
      <c r="B39" s="459"/>
      <c r="C39" s="459"/>
      <c r="D39" s="459"/>
      <c r="E39" s="459"/>
      <c r="F39" s="459"/>
      <c r="G39" s="459"/>
      <c r="H39" s="459"/>
      <c r="I39" s="459"/>
      <c r="J39" s="459"/>
      <c r="K39" s="459"/>
      <c r="L39" s="459"/>
    </row>
    <row r="40" spans="1:12" s="319" customFormat="1">
      <c r="A40" s="311"/>
      <c r="B40" s="312"/>
      <c r="C40" s="311"/>
      <c r="D40" s="312"/>
      <c r="E40" s="311"/>
      <c r="F40" s="312"/>
      <c r="G40" s="311"/>
      <c r="H40" s="312"/>
      <c r="I40" s="311"/>
      <c r="J40" s="312"/>
      <c r="K40" s="311"/>
      <c r="L40" s="312"/>
    </row>
    <row r="41" spans="1:12" s="319" customFormat="1">
      <c r="A41" s="311"/>
      <c r="B41" s="318"/>
      <c r="C41" s="311"/>
      <c r="D41" s="318"/>
      <c r="E41" s="311"/>
      <c r="F41" s="318"/>
      <c r="G41" s="311"/>
      <c r="H41" s="318"/>
      <c r="I41" s="311"/>
      <c r="J41" s="318"/>
      <c r="K41" s="311"/>
      <c r="L41" s="318"/>
    </row>
    <row r="42" spans="1:12" s="319" customFormat="1">
      <c r="A42" s="311"/>
      <c r="B42" s="312"/>
      <c r="C42" s="311"/>
      <c r="D42" s="312"/>
      <c r="E42" s="311"/>
      <c r="F42" s="312"/>
      <c r="G42" s="311"/>
      <c r="H42" s="312"/>
      <c r="I42" s="311"/>
      <c r="J42" s="312"/>
      <c r="K42" s="311"/>
      <c r="L42" s="312"/>
    </row>
    <row r="43" spans="1:12">
      <c r="A43" s="311"/>
      <c r="B43" s="318"/>
      <c r="C43" s="311"/>
      <c r="D43" s="318"/>
      <c r="E43" s="311"/>
      <c r="F43" s="318"/>
      <c r="G43" s="311"/>
      <c r="H43" s="318"/>
      <c r="I43" s="311"/>
      <c r="J43" s="318"/>
      <c r="K43" s="311"/>
      <c r="L43" s="318"/>
    </row>
    <row r="44" spans="1:12" s="313" customFormat="1">
      <c r="A44" s="465" t="s">
        <v>107</v>
      </c>
      <c r="B44" s="465"/>
      <c r="C44" s="312"/>
      <c r="D44" s="311"/>
      <c r="E44" s="312"/>
      <c r="F44" s="312"/>
      <c r="G44" s="311"/>
      <c r="H44" s="312"/>
      <c r="I44" s="312"/>
      <c r="J44" s="311"/>
      <c r="K44" s="312"/>
      <c r="L44" s="311"/>
    </row>
    <row r="45" spans="1:12" s="313" customFormat="1">
      <c r="A45" s="312"/>
      <c r="B45" s="311"/>
      <c r="C45" s="316"/>
      <c r="D45" s="317"/>
      <c r="E45" s="316"/>
      <c r="F45" s="312"/>
      <c r="G45" s="311"/>
      <c r="H45" s="315"/>
      <c r="I45" s="312"/>
      <c r="J45" s="311"/>
      <c r="K45" s="312"/>
      <c r="L45" s="311"/>
    </row>
    <row r="46" spans="1:12" s="313" customFormat="1" ht="15" customHeight="1">
      <c r="A46" s="312"/>
      <c r="B46" s="311"/>
      <c r="C46" s="458" t="s">
        <v>269</v>
      </c>
      <c r="D46" s="458"/>
      <c r="E46" s="458"/>
      <c r="F46" s="312"/>
      <c r="G46" s="311"/>
      <c r="H46" s="463" t="s">
        <v>470</v>
      </c>
      <c r="I46" s="314"/>
      <c r="J46" s="311"/>
      <c r="K46" s="312"/>
      <c r="L46" s="311"/>
    </row>
    <row r="47" spans="1:12" s="313" customFormat="1">
      <c r="A47" s="312"/>
      <c r="B47" s="311"/>
      <c r="C47" s="312"/>
      <c r="D47" s="311"/>
      <c r="E47" s="312"/>
      <c r="F47" s="312"/>
      <c r="G47" s="311"/>
      <c r="H47" s="464"/>
      <c r="I47" s="314"/>
      <c r="J47" s="311"/>
      <c r="K47" s="312"/>
      <c r="L47" s="311"/>
    </row>
    <row r="48" spans="1:12" s="310" customFormat="1">
      <c r="A48" s="312"/>
      <c r="B48" s="311"/>
      <c r="C48" s="458" t="s">
        <v>140</v>
      </c>
      <c r="D48" s="458"/>
      <c r="E48" s="458"/>
      <c r="F48" s="312"/>
      <c r="G48" s="311"/>
      <c r="H48" s="312"/>
      <c r="I48" s="312"/>
      <c r="J48" s="311"/>
      <c r="K48" s="312"/>
      <c r="L48" s="311"/>
    </row>
    <row r="49" spans="5:5" s="310" customFormat="1">
      <c r="E49" s="308"/>
    </row>
    <row r="50" spans="5:5" s="310" customFormat="1">
      <c r="E50" s="308"/>
    </row>
    <row r="51" spans="5:5" s="310" customFormat="1">
      <c r="E51" s="308"/>
    </row>
    <row r="52" spans="5:5" s="310" customFormat="1">
      <c r="E52" s="308"/>
    </row>
    <row r="53" spans="5:5" s="310" customFormat="1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336</v>
      </c>
      <c r="B1" s="78"/>
      <c r="C1" s="468" t="s">
        <v>110</v>
      </c>
      <c r="D1" s="468"/>
      <c r="E1" s="92"/>
    </row>
    <row r="2" spans="1:5" s="6" customFormat="1">
      <c r="A2" s="75" t="s">
        <v>330</v>
      </c>
      <c r="B2" s="78"/>
      <c r="C2" s="466" t="s">
        <v>512</v>
      </c>
      <c r="D2" s="466"/>
      <c r="E2" s="92"/>
    </row>
    <row r="3" spans="1:5" s="6" customFormat="1">
      <c r="A3" s="77" t="s">
        <v>141</v>
      </c>
      <c r="B3" s="75"/>
      <c r="C3" s="167"/>
      <c r="D3" s="167"/>
      <c r="E3" s="92"/>
    </row>
    <row r="4" spans="1:5" s="6" customFormat="1">
      <c r="A4" s="77"/>
      <c r="B4" s="77"/>
      <c r="C4" s="167"/>
      <c r="D4" s="167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">
        <v>511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6"/>
      <c r="B8" s="166"/>
      <c r="C8" s="79"/>
      <c r="D8" s="79"/>
      <c r="E8" s="92"/>
    </row>
    <row r="9" spans="1:5" s="6" customFormat="1" ht="30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>
      <c r="A10" s="99" t="s">
        <v>331</v>
      </c>
      <c r="B10" s="99"/>
      <c r="C10" s="4"/>
      <c r="D10" s="4"/>
      <c r="E10" s="94"/>
    </row>
    <row r="11" spans="1:5" s="10" customFormat="1">
      <c r="A11" s="99" t="s">
        <v>332</v>
      </c>
      <c r="B11" s="99"/>
      <c r="C11" s="4"/>
      <c r="D11" s="4"/>
      <c r="E11" s="95"/>
    </row>
    <row r="12" spans="1:5" s="10" customFormat="1">
      <c r="A12" s="88" t="s">
        <v>280</v>
      </c>
      <c r="B12" s="88"/>
      <c r="C12" s="4"/>
      <c r="D12" s="4"/>
      <c r="E12" s="95"/>
    </row>
    <row r="13" spans="1:5" s="10" customFormat="1">
      <c r="A13" s="88" t="s">
        <v>280</v>
      </c>
      <c r="B13" s="88"/>
      <c r="C13" s="4"/>
      <c r="D13" s="4"/>
      <c r="E13" s="95"/>
    </row>
    <row r="14" spans="1:5" s="10" customFormat="1">
      <c r="A14" s="88" t="s">
        <v>280</v>
      </c>
      <c r="B14" s="88"/>
      <c r="C14" s="4"/>
      <c r="D14" s="4"/>
      <c r="E14" s="95"/>
    </row>
    <row r="15" spans="1:5" s="10" customFormat="1">
      <c r="A15" s="88" t="s">
        <v>280</v>
      </c>
      <c r="B15" s="88"/>
      <c r="C15" s="4"/>
      <c r="D15" s="4"/>
      <c r="E15" s="95"/>
    </row>
    <row r="16" spans="1:5" s="10" customFormat="1">
      <c r="A16" s="88" t="s">
        <v>280</v>
      </c>
      <c r="B16" s="88"/>
      <c r="C16" s="4"/>
      <c r="D16" s="4"/>
      <c r="E16" s="95"/>
    </row>
    <row r="17" spans="1:5" s="10" customFormat="1" ht="17.25" customHeight="1">
      <c r="A17" s="99" t="s">
        <v>333</v>
      </c>
      <c r="B17" s="88"/>
      <c r="C17" s="4"/>
      <c r="D17" s="4"/>
      <c r="E17" s="95"/>
    </row>
    <row r="18" spans="1:5" s="10" customFormat="1" ht="18" customHeight="1">
      <c r="A18" s="99" t="s">
        <v>334</v>
      </c>
      <c r="B18" s="88"/>
      <c r="C18" s="4"/>
      <c r="D18" s="4"/>
      <c r="E18" s="95"/>
    </row>
    <row r="19" spans="1:5" s="10" customFormat="1">
      <c r="A19" s="88" t="s">
        <v>280</v>
      </c>
      <c r="B19" s="88"/>
      <c r="C19" s="4"/>
      <c r="D19" s="4"/>
      <c r="E19" s="95"/>
    </row>
    <row r="20" spans="1:5" s="10" customFormat="1">
      <c r="A20" s="88" t="s">
        <v>280</v>
      </c>
      <c r="B20" s="88"/>
      <c r="C20" s="4"/>
      <c r="D20" s="4"/>
      <c r="E20" s="95"/>
    </row>
    <row r="21" spans="1:5" s="10" customFormat="1">
      <c r="A21" s="88" t="s">
        <v>280</v>
      </c>
      <c r="B21" s="88"/>
      <c r="C21" s="4"/>
      <c r="D21" s="4"/>
      <c r="E21" s="95"/>
    </row>
    <row r="22" spans="1:5" s="10" customFormat="1">
      <c r="A22" s="88" t="s">
        <v>280</v>
      </c>
      <c r="B22" s="88"/>
      <c r="C22" s="4"/>
      <c r="D22" s="4"/>
      <c r="E22" s="95"/>
    </row>
    <row r="23" spans="1:5" s="10" customFormat="1">
      <c r="A23" s="88" t="s">
        <v>280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337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437</v>
      </c>
      <c r="E27" s="5"/>
    </row>
    <row r="28" spans="1:5">
      <c r="A28" s="2" t="s">
        <v>421</v>
      </c>
    </row>
    <row r="29" spans="1:5">
      <c r="A29" s="223" t="s">
        <v>422</v>
      </c>
    </row>
    <row r="30" spans="1:5">
      <c r="A30" s="223"/>
    </row>
    <row r="31" spans="1:5">
      <c r="A31" s="223" t="s">
        <v>354</v>
      </c>
    </row>
    <row r="32" spans="1:5" s="23" customFormat="1" ht="12.75"/>
    <row r="33" spans="1:9">
      <c r="A33" s="70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272</v>
      </c>
      <c r="D36" s="12"/>
      <c r="E36"/>
      <c r="F36"/>
      <c r="G36"/>
      <c r="H36"/>
      <c r="I36"/>
    </row>
    <row r="37" spans="1:9">
      <c r="B37" s="2" t="s">
        <v>271</v>
      </c>
      <c r="D37" s="12"/>
      <c r="E37"/>
      <c r="F37"/>
      <c r="G37"/>
      <c r="H37"/>
      <c r="I37"/>
    </row>
    <row r="38" spans="1:9" customFormat="1" ht="12.75">
      <c r="A38" s="66"/>
      <c r="B38" s="66" t="s">
        <v>140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I2" sqref="I2:J2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5" t="s">
        <v>479</v>
      </c>
      <c r="B1" s="75"/>
      <c r="C1" s="78"/>
      <c r="D1" s="78"/>
      <c r="E1" s="78"/>
      <c r="F1" s="78"/>
      <c r="G1" s="306"/>
      <c r="H1" s="306"/>
      <c r="I1" s="468" t="s">
        <v>110</v>
      </c>
      <c r="J1" s="468"/>
    </row>
    <row r="2" spans="1:10" ht="15">
      <c r="A2" s="77" t="s">
        <v>141</v>
      </c>
      <c r="B2" s="75"/>
      <c r="C2" s="78"/>
      <c r="D2" s="78"/>
      <c r="E2" s="78"/>
      <c r="F2" s="78"/>
      <c r="G2" s="306"/>
      <c r="H2" s="306"/>
      <c r="I2" s="466" t="s">
        <v>512</v>
      </c>
      <c r="J2" s="466"/>
    </row>
    <row r="3" spans="1:10" ht="15">
      <c r="A3" s="77"/>
      <c r="B3" s="77"/>
      <c r="C3" s="75"/>
      <c r="D3" s="75"/>
      <c r="E3" s="75"/>
      <c r="F3" s="75"/>
      <c r="G3" s="306"/>
      <c r="H3" s="306"/>
      <c r="I3" s="306"/>
    </row>
    <row r="4" spans="1:10" ht="15">
      <c r="A4" s="396" t="s">
        <v>480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">
        <v>511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305"/>
      <c r="B7" s="305"/>
      <c r="C7" s="305"/>
      <c r="D7" s="305"/>
      <c r="E7" s="305"/>
      <c r="F7" s="305"/>
      <c r="G7" s="79"/>
      <c r="H7" s="79"/>
      <c r="I7" s="79"/>
    </row>
    <row r="8" spans="1:10" ht="45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41" t="s">
        <v>350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41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99">
        <v>16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99">
        <v>17</v>
      </c>
      <c r="B25" s="88"/>
      <c r="C25" s="88"/>
      <c r="D25" s="88"/>
      <c r="E25" s="88"/>
      <c r="F25" s="99"/>
      <c r="G25" s="4"/>
      <c r="H25" s="4"/>
      <c r="I25" s="4"/>
    </row>
    <row r="26" spans="1:9" ht="15">
      <c r="A26" s="99">
        <v>18</v>
      </c>
      <c r="B26" s="88"/>
      <c r="C26" s="88"/>
      <c r="D26" s="88"/>
      <c r="E26" s="88"/>
      <c r="F26" s="99"/>
      <c r="G26" s="4"/>
      <c r="H26" s="4"/>
      <c r="I26" s="4"/>
    </row>
    <row r="27" spans="1:9" ht="15">
      <c r="A27" s="99">
        <v>19</v>
      </c>
      <c r="B27" s="88"/>
      <c r="C27" s="88"/>
      <c r="D27" s="88"/>
      <c r="E27" s="88"/>
      <c r="F27" s="99"/>
      <c r="G27" s="4"/>
      <c r="H27" s="4"/>
      <c r="I27" s="4"/>
    </row>
    <row r="28" spans="1:9" ht="15">
      <c r="A28" s="99">
        <v>20</v>
      </c>
      <c r="B28" s="88"/>
      <c r="C28" s="88"/>
      <c r="D28" s="88"/>
      <c r="E28" s="88"/>
      <c r="F28" s="99"/>
      <c r="G28" s="4"/>
      <c r="H28" s="4"/>
      <c r="I28" s="4"/>
    </row>
    <row r="29" spans="1:9" ht="15">
      <c r="A29" s="99">
        <v>21</v>
      </c>
      <c r="B29" s="88"/>
      <c r="C29" s="88"/>
      <c r="D29" s="88"/>
      <c r="E29" s="88"/>
      <c r="F29" s="99"/>
      <c r="G29" s="4"/>
      <c r="H29" s="4"/>
      <c r="I29" s="4"/>
    </row>
    <row r="30" spans="1:9" ht="15">
      <c r="A30" s="99">
        <v>22</v>
      </c>
      <c r="B30" s="88"/>
      <c r="C30" s="88"/>
      <c r="D30" s="88"/>
      <c r="E30" s="88"/>
      <c r="F30" s="99"/>
      <c r="G30" s="4"/>
      <c r="H30" s="4"/>
      <c r="I30" s="4"/>
    </row>
    <row r="31" spans="1:9" ht="15">
      <c r="A31" s="99">
        <v>23</v>
      </c>
      <c r="B31" s="88"/>
      <c r="C31" s="88"/>
      <c r="D31" s="88"/>
      <c r="E31" s="88"/>
      <c r="F31" s="99"/>
      <c r="G31" s="4"/>
      <c r="H31" s="4"/>
      <c r="I31" s="4"/>
    </row>
    <row r="32" spans="1:9" ht="15">
      <c r="A32" s="99">
        <v>24</v>
      </c>
      <c r="B32" s="88"/>
      <c r="C32" s="88"/>
      <c r="D32" s="88"/>
      <c r="E32" s="88"/>
      <c r="F32" s="99"/>
      <c r="G32" s="4"/>
      <c r="H32" s="4"/>
      <c r="I32" s="4"/>
    </row>
    <row r="33" spans="1:9" ht="15">
      <c r="A33" s="88" t="s">
        <v>278</v>
      </c>
      <c r="B33" s="88"/>
      <c r="C33" s="88"/>
      <c r="D33" s="88"/>
      <c r="E33" s="88"/>
      <c r="F33" s="99"/>
      <c r="G33" s="4"/>
      <c r="H33" s="4"/>
      <c r="I33" s="4"/>
    </row>
    <row r="34" spans="1:9" ht="15">
      <c r="A34" s="88"/>
      <c r="B34" s="100"/>
      <c r="C34" s="100"/>
      <c r="D34" s="100"/>
      <c r="E34" s="100"/>
      <c r="F34" s="88" t="s">
        <v>459</v>
      </c>
      <c r="G34" s="87">
        <f>SUM(G9:G33)</f>
        <v>0</v>
      </c>
      <c r="H34" s="87">
        <f>SUM(H9:H33)</f>
        <v>0</v>
      </c>
      <c r="I34" s="87">
        <f>SUM(I9:I33)</f>
        <v>0</v>
      </c>
    </row>
    <row r="35" spans="1:9" ht="15">
      <c r="A35" s="239"/>
      <c r="B35" s="239"/>
      <c r="C35" s="239"/>
      <c r="D35" s="239"/>
      <c r="E35" s="239"/>
      <c r="F35" s="239"/>
      <c r="G35" s="239"/>
      <c r="H35" s="191"/>
      <c r="I35" s="191"/>
    </row>
    <row r="36" spans="1:9" ht="15">
      <c r="A36" s="240" t="s">
        <v>481</v>
      </c>
      <c r="B36" s="240"/>
      <c r="C36" s="239"/>
      <c r="D36" s="239"/>
      <c r="E36" s="239"/>
      <c r="F36" s="239"/>
      <c r="G36" s="239"/>
      <c r="H36" s="191"/>
      <c r="I36" s="191"/>
    </row>
    <row r="37" spans="1:9" ht="15">
      <c r="A37" s="240"/>
      <c r="B37" s="240"/>
      <c r="C37" s="239"/>
      <c r="D37" s="239"/>
      <c r="E37" s="239"/>
      <c r="F37" s="239"/>
      <c r="G37" s="239"/>
      <c r="H37" s="191"/>
      <c r="I37" s="191"/>
    </row>
    <row r="38" spans="1:9" ht="15">
      <c r="A38" s="240"/>
      <c r="B38" s="240"/>
      <c r="C38" s="191"/>
      <c r="D38" s="191"/>
      <c r="E38" s="191"/>
      <c r="F38" s="191"/>
      <c r="G38" s="191"/>
      <c r="H38" s="191"/>
      <c r="I38" s="191"/>
    </row>
    <row r="39" spans="1:9" ht="15">
      <c r="A39" s="240"/>
      <c r="B39" s="240"/>
      <c r="C39" s="191"/>
      <c r="D39" s="191"/>
      <c r="E39" s="191"/>
      <c r="F39" s="191"/>
      <c r="G39" s="191"/>
      <c r="H39" s="191"/>
      <c r="I39" s="191"/>
    </row>
    <row r="40" spans="1:9">
      <c r="A40" s="236"/>
      <c r="B40" s="236"/>
      <c r="C40" s="236"/>
      <c r="D40" s="236"/>
      <c r="E40" s="236"/>
      <c r="F40" s="236"/>
      <c r="G40" s="236"/>
      <c r="H40" s="236"/>
      <c r="I40" s="236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5"/>
      <c r="F43" s="195"/>
      <c r="G43" s="195"/>
      <c r="H43" s="191"/>
      <c r="I43" s="191"/>
    </row>
    <row r="44" spans="1:9" ht="15">
      <c r="A44" s="197"/>
      <c r="B44" s="197"/>
      <c r="C44" s="197" t="s">
        <v>397</v>
      </c>
      <c r="D44" s="197"/>
      <c r="E44" s="197"/>
      <c r="F44" s="197"/>
      <c r="G44" s="197"/>
      <c r="H44" s="191"/>
      <c r="I44" s="191"/>
    </row>
    <row r="45" spans="1:9" ht="15">
      <c r="A45" s="191"/>
      <c r="B45" s="191"/>
      <c r="C45" s="191" t="s">
        <v>396</v>
      </c>
      <c r="D45" s="191"/>
      <c r="E45" s="191"/>
      <c r="F45" s="191"/>
      <c r="G45" s="191"/>
      <c r="H45" s="191"/>
      <c r="I45" s="191"/>
    </row>
    <row r="46" spans="1:9">
      <c r="A46" s="199"/>
      <c r="B46" s="199"/>
      <c r="C46" s="199" t="s">
        <v>140</v>
      </c>
      <c r="D46" s="199"/>
      <c r="E46" s="199"/>
      <c r="F46" s="199"/>
      <c r="G46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5" t="s">
        <v>482</v>
      </c>
      <c r="B1" s="78"/>
      <c r="C1" s="78"/>
      <c r="D1" s="78"/>
      <c r="E1" s="78"/>
      <c r="F1" s="78"/>
      <c r="G1" s="468" t="s">
        <v>110</v>
      </c>
      <c r="H1" s="468"/>
    </row>
    <row r="2" spans="1:8" ht="15">
      <c r="A2" s="77" t="s">
        <v>141</v>
      </c>
      <c r="B2" s="78"/>
      <c r="C2" s="78"/>
      <c r="D2" s="78"/>
      <c r="E2" s="78"/>
      <c r="F2" s="78"/>
      <c r="G2" s="466" t="s">
        <v>512</v>
      </c>
      <c r="H2" s="466"/>
    </row>
    <row r="3" spans="1:8" ht="15">
      <c r="A3" s="77"/>
      <c r="B3" s="77"/>
      <c r="C3" s="77"/>
      <c r="D3" s="77"/>
      <c r="E3" s="77"/>
      <c r="F3" s="77"/>
      <c r="G3" s="306"/>
      <c r="H3" s="306"/>
    </row>
    <row r="4" spans="1:8" ht="15">
      <c r="A4" s="396" t="s">
        <v>480</v>
      </c>
      <c r="B4" s="78"/>
      <c r="C4" s="78"/>
      <c r="D4" s="78"/>
      <c r="E4" s="78"/>
      <c r="F4" s="78"/>
      <c r="G4" s="77"/>
      <c r="H4" s="77"/>
    </row>
    <row r="5" spans="1:8" ht="15">
      <c r="A5" s="81" t="s">
        <v>511</v>
      </c>
      <c r="B5" s="81"/>
      <c r="C5" s="81"/>
      <c r="D5" s="81"/>
      <c r="E5" s="81"/>
      <c r="F5" s="81"/>
      <c r="G5" s="82"/>
      <c r="H5" s="82"/>
    </row>
    <row r="6" spans="1:8" ht="15">
      <c r="A6" s="78"/>
      <c r="B6" s="78"/>
      <c r="C6" s="78"/>
      <c r="D6" s="78"/>
      <c r="E6" s="78"/>
      <c r="F6" s="78"/>
      <c r="G6" s="77"/>
      <c r="H6" s="77"/>
    </row>
    <row r="7" spans="1:8" ht="15">
      <c r="A7" s="305"/>
      <c r="B7" s="305"/>
      <c r="C7" s="305"/>
      <c r="D7" s="305"/>
      <c r="E7" s="305"/>
      <c r="F7" s="305"/>
      <c r="G7" s="79"/>
      <c r="H7" s="79"/>
    </row>
    <row r="8" spans="1:8" ht="45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8" ht="15">
      <c r="A9" s="99"/>
      <c r="B9" s="99"/>
      <c r="C9" s="99"/>
      <c r="D9" s="99"/>
      <c r="E9" s="99"/>
      <c r="F9" s="99"/>
      <c r="G9" s="4"/>
      <c r="H9" s="4"/>
    </row>
    <row r="10" spans="1:8" ht="15">
      <c r="A10" s="99"/>
      <c r="B10" s="99"/>
      <c r="C10" s="99"/>
      <c r="D10" s="99"/>
      <c r="E10" s="99"/>
      <c r="F10" s="99"/>
      <c r="G10" s="4"/>
      <c r="H10" s="4"/>
    </row>
    <row r="11" spans="1:8" ht="15">
      <c r="A11" s="88"/>
      <c r="B11" s="88"/>
      <c r="C11" s="88"/>
      <c r="D11" s="88"/>
      <c r="E11" s="88"/>
      <c r="F11" s="88"/>
      <c r="G11" s="4"/>
      <c r="H11" s="4"/>
    </row>
    <row r="12" spans="1:8" ht="15">
      <c r="A12" s="88"/>
      <c r="B12" s="88"/>
      <c r="C12" s="88"/>
      <c r="D12" s="88"/>
      <c r="E12" s="88"/>
      <c r="F12" s="88"/>
      <c r="G12" s="4"/>
      <c r="H12" s="4"/>
    </row>
    <row r="13" spans="1:8" ht="15">
      <c r="A13" s="88"/>
      <c r="B13" s="88"/>
      <c r="C13" s="88"/>
      <c r="D13" s="88"/>
      <c r="E13" s="88"/>
      <c r="F13" s="88"/>
      <c r="G13" s="4"/>
      <c r="H13" s="4"/>
    </row>
    <row r="14" spans="1:8" ht="15">
      <c r="A14" s="88"/>
      <c r="B14" s="88"/>
      <c r="C14" s="88"/>
      <c r="D14" s="88"/>
      <c r="E14" s="88"/>
      <c r="F14" s="88"/>
      <c r="G14" s="4"/>
      <c r="H14" s="4"/>
    </row>
    <row r="15" spans="1:8" ht="15">
      <c r="A15" s="88"/>
      <c r="B15" s="88"/>
      <c r="C15" s="88"/>
      <c r="D15" s="88"/>
      <c r="E15" s="88"/>
      <c r="F15" s="88"/>
      <c r="G15" s="4"/>
      <c r="H15" s="4"/>
    </row>
    <row r="16" spans="1:8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8" ht="15">
      <c r="A33" s="88"/>
      <c r="B33" s="88"/>
      <c r="C33" s="88"/>
      <c r="D33" s="88"/>
      <c r="E33" s="88"/>
      <c r="F33" s="88"/>
      <c r="G33" s="4"/>
      <c r="H33" s="4"/>
    </row>
    <row r="34" spans="1:8" ht="15">
      <c r="A34" s="100"/>
      <c r="B34" s="100"/>
      <c r="C34" s="100"/>
      <c r="D34" s="100"/>
      <c r="E34" s="100"/>
      <c r="F34" s="100" t="s">
        <v>341</v>
      </c>
      <c r="G34" s="87">
        <f>SUM(G9:G33)</f>
        <v>0</v>
      </c>
      <c r="H34" s="87">
        <f>SUM(H9:H33)</f>
        <v>0</v>
      </c>
    </row>
    <row r="35" spans="1:8" ht="15">
      <c r="A35" s="44"/>
      <c r="B35" s="44"/>
      <c r="C35" s="44"/>
      <c r="D35" s="44"/>
      <c r="E35" s="44"/>
      <c r="F35" s="44"/>
      <c r="G35" s="2"/>
      <c r="H35" s="2"/>
    </row>
    <row r="36" spans="1:8" ht="15">
      <c r="A36" s="223" t="s">
        <v>483</v>
      </c>
      <c r="B36" s="44"/>
      <c r="C36" s="44"/>
      <c r="D36" s="44"/>
      <c r="E36" s="44"/>
      <c r="F36" s="44"/>
      <c r="G36" s="2"/>
      <c r="H36" s="2"/>
    </row>
    <row r="37" spans="1:8" ht="15">
      <c r="A37" s="223"/>
      <c r="B37" s="44"/>
      <c r="C37" s="44"/>
      <c r="D37" s="44"/>
      <c r="E37" s="44"/>
      <c r="F37" s="44"/>
      <c r="G37" s="2"/>
      <c r="H37" s="2"/>
    </row>
    <row r="38" spans="1:8" ht="15">
      <c r="A38" s="223"/>
      <c r="B38" s="2"/>
      <c r="C38" s="2"/>
      <c r="D38" s="2"/>
      <c r="E38" s="2"/>
      <c r="F38" s="2"/>
      <c r="G38" s="2"/>
      <c r="H38" s="2"/>
    </row>
    <row r="39" spans="1:8" ht="15">
      <c r="A39" s="223"/>
      <c r="B39" s="2"/>
      <c r="C39" s="2"/>
      <c r="D39" s="2"/>
      <c r="E39" s="2"/>
      <c r="F39" s="2"/>
      <c r="G39" s="2"/>
      <c r="H39" s="2"/>
    </row>
    <row r="40" spans="1:8">
      <c r="A40" s="23"/>
      <c r="B40" s="23"/>
      <c r="C40" s="23"/>
      <c r="D40" s="23"/>
      <c r="E40" s="23"/>
      <c r="F40" s="23"/>
      <c r="G40" s="23"/>
      <c r="H40" s="23"/>
    </row>
    <row r="41" spans="1:8" ht="15">
      <c r="A41" s="70" t="s">
        <v>107</v>
      </c>
      <c r="B41" s="2"/>
      <c r="C41" s="2"/>
      <c r="D41" s="2"/>
      <c r="E41" s="2"/>
      <c r="F41" s="2"/>
      <c r="G41" s="2"/>
      <c r="H41" s="2"/>
    </row>
    <row r="42" spans="1:8" ht="15">
      <c r="A42" s="2"/>
      <c r="B42" s="2"/>
      <c r="C42" s="2"/>
      <c r="D42" s="2"/>
      <c r="E42" s="2"/>
      <c r="F42" s="2"/>
      <c r="G42" s="2"/>
      <c r="H42" s="2"/>
    </row>
    <row r="43" spans="1:8" ht="15">
      <c r="A43" s="2"/>
      <c r="B43" s="2"/>
      <c r="C43" s="2"/>
      <c r="D43" s="2"/>
      <c r="E43" s="2"/>
      <c r="F43" s="2"/>
      <c r="G43" s="2"/>
      <c r="H43" s="12"/>
    </row>
    <row r="44" spans="1:8" ht="15">
      <c r="A44" s="70"/>
      <c r="B44" s="70" t="s">
        <v>272</v>
      </c>
      <c r="C44" s="70"/>
      <c r="D44" s="70"/>
      <c r="E44" s="70"/>
      <c r="F44" s="70"/>
      <c r="G44" s="2"/>
      <c r="H44" s="12"/>
    </row>
    <row r="45" spans="1:8" ht="15">
      <c r="A45" s="2"/>
      <c r="B45" s="2" t="s">
        <v>271</v>
      </c>
      <c r="C45" s="2"/>
      <c r="D45" s="2"/>
      <c r="E45" s="2"/>
      <c r="F45" s="2"/>
      <c r="G45" s="2"/>
      <c r="H45" s="12"/>
    </row>
    <row r="46" spans="1:8">
      <c r="A46" s="66"/>
      <c r="B46" s="66" t="s">
        <v>140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5" t="s">
        <v>484</v>
      </c>
      <c r="B1" s="75"/>
      <c r="C1" s="78"/>
      <c r="D1" s="78"/>
      <c r="E1" s="78"/>
      <c r="F1" s="78"/>
      <c r="G1" s="468" t="s">
        <v>110</v>
      </c>
      <c r="H1" s="468"/>
    </row>
    <row r="2" spans="1:10" ht="15">
      <c r="A2" s="77" t="s">
        <v>141</v>
      </c>
      <c r="B2" s="75"/>
      <c r="C2" s="78"/>
      <c r="D2" s="78"/>
      <c r="E2" s="78"/>
      <c r="F2" s="78"/>
      <c r="G2" s="466" t="s">
        <v>512</v>
      </c>
      <c r="H2" s="466"/>
    </row>
    <row r="3" spans="1:10" ht="15">
      <c r="A3" s="77"/>
      <c r="B3" s="77"/>
      <c r="C3" s="77"/>
      <c r="D3" s="77"/>
      <c r="E3" s="77"/>
      <c r="F3" s="77"/>
      <c r="G3" s="306"/>
      <c r="H3" s="306"/>
    </row>
    <row r="4" spans="1:10" ht="15">
      <c r="A4" s="396" t="s">
        <v>480</v>
      </c>
      <c r="B4" s="78"/>
      <c r="C4" s="78"/>
      <c r="D4" s="78"/>
      <c r="E4" s="78"/>
      <c r="F4" s="78"/>
      <c r="G4" s="77"/>
      <c r="H4" s="77"/>
    </row>
    <row r="5" spans="1:10" ht="15">
      <c r="A5" s="81" t="s">
        <v>511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305"/>
      <c r="B7" s="305"/>
      <c r="C7" s="305"/>
      <c r="D7" s="305"/>
      <c r="E7" s="305"/>
      <c r="F7" s="305"/>
      <c r="G7" s="79"/>
      <c r="H7" s="79"/>
    </row>
    <row r="8" spans="1:10" ht="30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41" t="s">
        <v>350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41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5">
      <c r="A35" s="239"/>
      <c r="B35" s="239"/>
      <c r="C35" s="239"/>
      <c r="D35" s="239"/>
      <c r="E35" s="239"/>
      <c r="F35" s="239"/>
      <c r="G35" s="239"/>
      <c r="H35" s="191"/>
      <c r="I35" s="191"/>
    </row>
    <row r="36" spans="1:9" ht="15">
      <c r="A36" s="240" t="s">
        <v>485</v>
      </c>
      <c r="B36" s="240"/>
      <c r="C36" s="239"/>
      <c r="D36" s="239"/>
      <c r="E36" s="239"/>
      <c r="F36" s="239"/>
      <c r="G36" s="239"/>
      <c r="H36" s="191"/>
      <c r="I36" s="191"/>
    </row>
    <row r="37" spans="1:9" ht="15">
      <c r="A37" s="240"/>
      <c r="B37" s="240"/>
      <c r="C37" s="239"/>
      <c r="D37" s="239"/>
      <c r="E37" s="239"/>
      <c r="F37" s="239"/>
      <c r="G37" s="239"/>
      <c r="H37" s="191"/>
      <c r="I37" s="191"/>
    </row>
    <row r="38" spans="1:9" ht="15">
      <c r="A38" s="240"/>
      <c r="B38" s="240"/>
      <c r="C38" s="191"/>
      <c r="D38" s="191"/>
      <c r="E38" s="191"/>
      <c r="F38" s="191"/>
      <c r="G38" s="191"/>
      <c r="H38" s="191"/>
      <c r="I38" s="191"/>
    </row>
    <row r="39" spans="1:9" ht="15">
      <c r="A39" s="240"/>
      <c r="B39" s="240"/>
      <c r="C39" s="191"/>
      <c r="D39" s="191"/>
      <c r="E39" s="191"/>
      <c r="F39" s="191"/>
      <c r="G39" s="191"/>
      <c r="H39" s="191"/>
      <c r="I39" s="191"/>
    </row>
    <row r="40" spans="1:9">
      <c r="A40" s="236"/>
      <c r="B40" s="236"/>
      <c r="C40" s="236"/>
      <c r="D40" s="236"/>
      <c r="E40" s="236"/>
      <c r="F40" s="236"/>
      <c r="G40" s="236"/>
      <c r="H40" s="236"/>
      <c r="I40" s="236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436</v>
      </c>
      <c r="D44" s="197"/>
      <c r="E44" s="239"/>
      <c r="F44" s="197"/>
      <c r="G44" s="197"/>
      <c r="H44" s="191"/>
      <c r="I44" s="198"/>
    </row>
    <row r="45" spans="1:9" ht="15">
      <c r="A45" s="191"/>
      <c r="B45" s="191"/>
      <c r="C45" s="191" t="s">
        <v>271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140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/>
  <cols>
    <col min="1" max="1" width="5.42578125" style="192" customWidth="1"/>
    <col min="2" max="2" width="27.5703125" style="192" customWidth="1"/>
    <col min="3" max="3" width="19.28515625" style="192" customWidth="1"/>
    <col min="4" max="4" width="16.85546875" style="192" customWidth="1"/>
    <col min="5" max="5" width="13.140625" style="192" customWidth="1"/>
    <col min="6" max="6" width="17" style="192" customWidth="1"/>
    <col min="7" max="7" width="13.7109375" style="192" customWidth="1"/>
    <col min="8" max="8" width="19.42578125" style="192" bestFit="1" customWidth="1"/>
    <col min="9" max="9" width="18.5703125" style="192" bestFit="1" customWidth="1"/>
    <col min="10" max="10" width="16.7109375" style="192" customWidth="1"/>
    <col min="11" max="11" width="17.7109375" style="192" customWidth="1"/>
    <col min="12" max="12" width="12.85546875" style="192" customWidth="1"/>
    <col min="13" max="16384" width="9.140625" style="192"/>
  </cols>
  <sheetData>
    <row r="2" spans="1:12" ht="15">
      <c r="A2" s="474" t="s">
        <v>486</v>
      </c>
      <c r="B2" s="474"/>
      <c r="C2" s="474"/>
      <c r="D2" s="474"/>
      <c r="E2" s="397"/>
      <c r="F2" s="78"/>
      <c r="G2" s="78"/>
      <c r="H2" s="78"/>
      <c r="I2" s="78"/>
      <c r="J2" s="306"/>
      <c r="K2" s="307"/>
      <c r="L2" s="307" t="s">
        <v>110</v>
      </c>
    </row>
    <row r="3" spans="1:12" ht="15">
      <c r="A3" s="77" t="s">
        <v>141</v>
      </c>
      <c r="B3" s="75"/>
      <c r="C3" s="78"/>
      <c r="D3" s="78"/>
      <c r="E3" s="78"/>
      <c r="F3" s="78"/>
      <c r="G3" s="78"/>
      <c r="H3" s="78"/>
      <c r="I3" s="78"/>
      <c r="J3" s="306"/>
      <c r="K3" s="466" t="s">
        <v>512</v>
      </c>
      <c r="L3" s="466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306"/>
      <c r="K4" s="306"/>
      <c r="L4" s="306"/>
    </row>
    <row r="5" spans="1:12" ht="15">
      <c r="A5" s="396" t="s">
        <v>487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">
        <v>511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305"/>
      <c r="B8" s="305"/>
      <c r="C8" s="305"/>
      <c r="D8" s="305"/>
      <c r="E8" s="305"/>
      <c r="F8" s="305"/>
      <c r="G8" s="305"/>
      <c r="H8" s="305"/>
      <c r="I8" s="305"/>
      <c r="J8" s="79"/>
      <c r="K8" s="79"/>
      <c r="L8" s="79"/>
    </row>
    <row r="9" spans="1:12" ht="45">
      <c r="A9" s="91" t="s">
        <v>64</v>
      </c>
      <c r="B9" s="91" t="s">
        <v>488</v>
      </c>
      <c r="C9" s="91" t="s">
        <v>489</v>
      </c>
      <c r="D9" s="91" t="s">
        <v>490</v>
      </c>
      <c r="E9" s="91" t="s">
        <v>491</v>
      </c>
      <c r="F9" s="91" t="s">
        <v>492</v>
      </c>
      <c r="G9" s="91" t="s">
        <v>493</v>
      </c>
      <c r="H9" s="91" t="s">
        <v>494</v>
      </c>
      <c r="I9" s="91" t="s">
        <v>495</v>
      </c>
      <c r="J9" s="91" t="s">
        <v>496</v>
      </c>
      <c r="K9" s="91" t="s">
        <v>497</v>
      </c>
      <c r="L9" s="91" t="s">
        <v>320</v>
      </c>
    </row>
    <row r="10" spans="1:12" ht="15">
      <c r="A10" s="99">
        <v>1</v>
      </c>
      <c r="B10" s="39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9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9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9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9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9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9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9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9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9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9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9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9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9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9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9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9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9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9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9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9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9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9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9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278</v>
      </c>
      <c r="B34" s="39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98"/>
      <c r="C35" s="100"/>
      <c r="D35" s="100"/>
      <c r="E35" s="100"/>
      <c r="F35" s="100"/>
      <c r="G35" s="88"/>
      <c r="H35" s="88"/>
      <c r="I35" s="88"/>
      <c r="J35" s="88" t="s">
        <v>498</v>
      </c>
      <c r="K35" s="87">
        <f>SUM(K10:K34)</f>
        <v>0</v>
      </c>
      <c r="L35" s="88"/>
    </row>
    <row r="36" spans="1:12" ht="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191"/>
    </row>
    <row r="37" spans="1:12" ht="15">
      <c r="A37" s="240" t="s">
        <v>499</v>
      </c>
      <c r="B37" s="240"/>
      <c r="C37" s="239"/>
      <c r="D37" s="239"/>
      <c r="E37" s="239"/>
      <c r="F37" s="239"/>
      <c r="G37" s="239"/>
      <c r="H37" s="239"/>
      <c r="I37" s="239"/>
      <c r="J37" s="239"/>
      <c r="K37" s="191"/>
    </row>
    <row r="38" spans="1:12" ht="15">
      <c r="A38" s="240" t="s">
        <v>500</v>
      </c>
      <c r="B38" s="240"/>
      <c r="C38" s="239"/>
      <c r="D38" s="239"/>
      <c r="E38" s="239"/>
      <c r="F38" s="239"/>
      <c r="G38" s="239"/>
      <c r="H38" s="239"/>
      <c r="I38" s="239"/>
      <c r="J38" s="239"/>
      <c r="K38" s="191"/>
    </row>
    <row r="39" spans="1:12" ht="15">
      <c r="A39" s="223" t="s">
        <v>501</v>
      </c>
      <c r="B39" s="240"/>
      <c r="C39" s="191"/>
      <c r="D39" s="191"/>
      <c r="E39" s="191"/>
      <c r="F39" s="191"/>
      <c r="G39" s="191"/>
      <c r="H39" s="191"/>
      <c r="I39" s="191"/>
      <c r="J39" s="191"/>
      <c r="K39" s="191"/>
    </row>
    <row r="40" spans="1:12" ht="15">
      <c r="A40" s="223" t="s">
        <v>502</v>
      </c>
      <c r="B40" s="240"/>
      <c r="C40" s="191"/>
      <c r="D40" s="191"/>
      <c r="E40" s="191"/>
      <c r="F40" s="191"/>
      <c r="G40" s="191"/>
      <c r="H40" s="191"/>
      <c r="I40" s="191"/>
      <c r="J40" s="191"/>
      <c r="K40" s="191"/>
    </row>
    <row r="41" spans="1:12" ht="15">
      <c r="A41" s="223"/>
      <c r="B41" s="240"/>
      <c r="C41" s="191"/>
      <c r="D41" s="191"/>
      <c r="E41" s="191"/>
      <c r="F41" s="191"/>
      <c r="G41" s="191"/>
      <c r="H41" s="191"/>
      <c r="I41" s="191"/>
      <c r="J41" s="191"/>
      <c r="K41" s="191"/>
    </row>
    <row r="42" spans="1:12" ht="15">
      <c r="A42" s="223"/>
      <c r="B42" s="240"/>
      <c r="C42" s="191"/>
      <c r="D42" s="191"/>
      <c r="E42" s="191"/>
      <c r="F42" s="191"/>
      <c r="G42" s="191"/>
      <c r="H42" s="191"/>
      <c r="I42" s="191"/>
      <c r="J42" s="191"/>
      <c r="K42" s="191"/>
    </row>
    <row r="43" spans="1:12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</row>
    <row r="44" spans="1:12" ht="15">
      <c r="A44" s="475" t="s">
        <v>107</v>
      </c>
      <c r="B44" s="475"/>
      <c r="C44" s="399"/>
      <c r="D44" s="400"/>
      <c r="E44" s="400"/>
      <c r="F44" s="399"/>
      <c r="G44" s="399"/>
      <c r="H44" s="399"/>
      <c r="I44" s="399"/>
      <c r="J44" s="399"/>
      <c r="K44" s="191"/>
    </row>
    <row r="45" spans="1:12" ht="15">
      <c r="A45" s="399"/>
      <c r="B45" s="400"/>
      <c r="C45" s="399"/>
      <c r="D45" s="400"/>
      <c r="E45" s="400"/>
      <c r="F45" s="399"/>
      <c r="G45" s="399"/>
      <c r="H45" s="399"/>
      <c r="I45" s="399"/>
      <c r="J45" s="401"/>
      <c r="K45" s="191"/>
    </row>
    <row r="46" spans="1:12" ht="15" customHeight="1">
      <c r="A46" s="399"/>
      <c r="B46" s="400"/>
      <c r="C46" s="476" t="s">
        <v>269</v>
      </c>
      <c r="D46" s="476"/>
      <c r="E46" s="402"/>
      <c r="F46" s="403"/>
      <c r="G46" s="477" t="s">
        <v>503</v>
      </c>
      <c r="H46" s="477"/>
      <c r="I46" s="477"/>
      <c r="J46" s="404"/>
      <c r="K46" s="191"/>
    </row>
    <row r="47" spans="1:12" ht="15">
      <c r="A47" s="399"/>
      <c r="B47" s="400"/>
      <c r="C47" s="399"/>
      <c r="D47" s="400"/>
      <c r="E47" s="400"/>
      <c r="F47" s="399"/>
      <c r="G47" s="478"/>
      <c r="H47" s="478"/>
      <c r="I47" s="478"/>
      <c r="J47" s="404"/>
      <c r="K47" s="191"/>
    </row>
    <row r="48" spans="1:12" ht="15">
      <c r="A48" s="399"/>
      <c r="B48" s="400"/>
      <c r="C48" s="473" t="s">
        <v>140</v>
      </c>
      <c r="D48" s="473"/>
      <c r="E48" s="402"/>
      <c r="F48" s="403"/>
      <c r="G48" s="399"/>
      <c r="H48" s="399"/>
      <c r="I48" s="399"/>
      <c r="J48" s="399"/>
      <c r="K48" s="191"/>
    </row>
  </sheetData>
  <mergeCells count="6">
    <mergeCell ref="C48:D48"/>
    <mergeCell ref="A2:D2"/>
    <mergeCell ref="K3:L3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"/>
  <dimension ref="A1:I32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5" t="s">
        <v>461</v>
      </c>
      <c r="B1" s="77"/>
      <c r="C1" s="479" t="s">
        <v>110</v>
      </c>
      <c r="D1" s="479"/>
    </row>
    <row r="2" spans="1:5">
      <c r="A2" s="75" t="s">
        <v>462</v>
      </c>
      <c r="B2" s="77"/>
      <c r="C2" s="466" t="s">
        <v>512</v>
      </c>
      <c r="D2" s="467"/>
    </row>
    <row r="3" spans="1:5">
      <c r="A3" s="77" t="s">
        <v>141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2" t="s">
        <v>511</v>
      </c>
      <c r="B6" s="123"/>
      <c r="C6" s="123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30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272</v>
      </c>
      <c r="D29" s="12"/>
      <c r="E29"/>
      <c r="F29"/>
      <c r="G29"/>
      <c r="H29"/>
      <c r="I29"/>
    </row>
    <row r="30" spans="1:9">
      <c r="A30"/>
      <c r="B30" s="2" t="s">
        <v>271</v>
      </c>
      <c r="D30" s="12"/>
      <c r="E30"/>
      <c r="F30"/>
      <c r="G30"/>
      <c r="H30"/>
      <c r="I30"/>
    </row>
    <row r="31" spans="1:9" customFormat="1" ht="12.75">
      <c r="B31" s="66" t="s">
        <v>140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0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463</v>
      </c>
      <c r="B1" s="78"/>
      <c r="C1" s="468" t="s">
        <v>110</v>
      </c>
      <c r="D1" s="468"/>
      <c r="E1" s="92"/>
    </row>
    <row r="2" spans="1:5" s="6" customFormat="1">
      <c r="A2" s="75" t="s">
        <v>460</v>
      </c>
      <c r="B2" s="78"/>
      <c r="C2" s="466" t="s">
        <v>512</v>
      </c>
      <c r="D2" s="466"/>
      <c r="E2" s="92"/>
    </row>
    <row r="3" spans="1:5" s="6" customFormat="1">
      <c r="A3" s="77" t="s">
        <v>141</v>
      </c>
      <c r="B3" s="75"/>
      <c r="C3" s="167"/>
      <c r="D3" s="167"/>
      <c r="E3" s="92"/>
    </row>
    <row r="4" spans="1:5" s="6" customFormat="1">
      <c r="A4" s="77"/>
      <c r="B4" s="77"/>
      <c r="C4" s="167"/>
      <c r="D4" s="167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">
        <v>511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6"/>
      <c r="B8" s="166"/>
      <c r="C8" s="79"/>
      <c r="D8" s="79"/>
      <c r="E8" s="92"/>
    </row>
    <row r="9" spans="1:5" s="6" customFormat="1" ht="30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>
      <c r="A10" s="99" t="s">
        <v>299</v>
      </c>
      <c r="B10" s="99"/>
      <c r="C10" s="4"/>
      <c r="D10" s="4"/>
      <c r="E10" s="94"/>
    </row>
    <row r="11" spans="1:5" s="10" customFormat="1">
      <c r="A11" s="99" t="s">
        <v>300</v>
      </c>
      <c r="B11" s="99"/>
      <c r="C11" s="4"/>
      <c r="D11" s="4"/>
      <c r="E11" s="95"/>
    </row>
    <row r="12" spans="1:5" s="10" customFormat="1">
      <c r="A12" s="99" t="s">
        <v>301</v>
      </c>
      <c r="B12" s="88"/>
      <c r="C12" s="4"/>
      <c r="D12" s="4"/>
      <c r="E12" s="95"/>
    </row>
    <row r="13" spans="1:5" s="10" customFormat="1">
      <c r="A13" s="88" t="s">
        <v>280</v>
      </c>
      <c r="B13" s="88"/>
      <c r="C13" s="4"/>
      <c r="D13" s="4"/>
      <c r="E13" s="95"/>
    </row>
    <row r="14" spans="1:5" s="10" customFormat="1">
      <c r="A14" s="88" t="s">
        <v>280</v>
      </c>
      <c r="B14" s="88"/>
      <c r="C14" s="4"/>
      <c r="D14" s="4"/>
      <c r="E14" s="95"/>
    </row>
    <row r="15" spans="1:5" s="10" customFormat="1">
      <c r="A15" s="88" t="s">
        <v>280</v>
      </c>
      <c r="B15" s="88"/>
      <c r="C15" s="4"/>
      <c r="D15" s="4"/>
      <c r="E15" s="95"/>
    </row>
    <row r="16" spans="1:5" s="10" customFormat="1">
      <c r="A16" s="88" t="s">
        <v>280</v>
      </c>
      <c r="B16" s="88"/>
      <c r="C16" s="4"/>
      <c r="D16" s="4"/>
      <c r="E16" s="95"/>
    </row>
    <row r="17" spans="1:9">
      <c r="A17" s="100"/>
      <c r="B17" s="100" t="s">
        <v>337</v>
      </c>
      <c r="C17" s="87">
        <f>SUM(C10:C16)</f>
        <v>0</v>
      </c>
      <c r="D17" s="87">
        <f>SUM(D10:D16)</f>
        <v>0</v>
      </c>
      <c r="E17" s="97"/>
    </row>
    <row r="18" spans="1:9">
      <c r="A18" s="44"/>
      <c r="B18" s="44"/>
    </row>
    <row r="19" spans="1:9">
      <c r="A19" s="2" t="s">
        <v>404</v>
      </c>
      <c r="E19" s="5"/>
    </row>
    <row r="20" spans="1:9">
      <c r="A20" s="2" t="s">
        <v>406</v>
      </c>
    </row>
    <row r="21" spans="1:9">
      <c r="A21" s="223"/>
    </row>
    <row r="22" spans="1:9">
      <c r="A22" s="223" t="s">
        <v>405</v>
      </c>
    </row>
    <row r="23" spans="1:9" s="23" customFormat="1" ht="12.75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450</v>
      </c>
      <c r="D27" s="12"/>
      <c r="E27"/>
      <c r="F27"/>
      <c r="G27"/>
      <c r="H27"/>
      <c r="I27"/>
    </row>
    <row r="28" spans="1:9">
      <c r="B28" s="2" t="s">
        <v>451</v>
      </c>
      <c r="D28" s="12"/>
      <c r="E28"/>
      <c r="F28"/>
      <c r="G28"/>
      <c r="H28"/>
      <c r="I28"/>
    </row>
    <row r="29" spans="1:9" customFormat="1" ht="12.75">
      <c r="A29" s="66"/>
      <c r="B29" s="66" t="s">
        <v>140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4" zoomScale="70" zoomScaleSheetLayoutView="70" workbookViewId="0">
      <selection activeCell="D32" sqref="D32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5" t="s">
        <v>225</v>
      </c>
      <c r="B1" s="124"/>
      <c r="C1" s="480" t="s">
        <v>199</v>
      </c>
      <c r="D1" s="480"/>
      <c r="E1" s="106"/>
    </row>
    <row r="2" spans="1:5">
      <c r="A2" s="77" t="s">
        <v>141</v>
      </c>
      <c r="B2" s="124"/>
      <c r="C2" s="78" t="s">
        <v>512</v>
      </c>
      <c r="D2" s="235"/>
      <c r="E2" s="106"/>
    </row>
    <row r="3" spans="1:5">
      <c r="A3" s="118"/>
      <c r="B3" s="124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122" t="s">
        <v>511</v>
      </c>
      <c r="B5" s="123"/>
      <c r="C5" s="123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7"/>
      <c r="B7" s="125"/>
      <c r="C7" s="126"/>
      <c r="D7" s="126"/>
      <c r="E7" s="106"/>
    </row>
    <row r="8" spans="1:5" ht="45">
      <c r="A8" s="127" t="s">
        <v>114</v>
      </c>
      <c r="B8" s="127" t="s">
        <v>191</v>
      </c>
      <c r="C8" s="127" t="s">
        <v>305</v>
      </c>
      <c r="D8" s="127" t="s">
        <v>258</v>
      </c>
      <c r="E8" s="106"/>
    </row>
    <row r="9" spans="1:5">
      <c r="A9" s="49"/>
      <c r="B9" s="50"/>
      <c r="C9" s="162"/>
      <c r="D9" s="162"/>
      <c r="E9" s="106"/>
    </row>
    <row r="10" spans="1:5">
      <c r="A10" s="51" t="s">
        <v>192</v>
      </c>
      <c r="B10" s="52"/>
      <c r="C10" s="128">
        <f>SUM(C11,C34)</f>
        <v>155040.29999999999</v>
      </c>
      <c r="D10" s="128">
        <f>SUM(D11,D34)</f>
        <v>154039.32999999999</v>
      </c>
      <c r="E10" s="106"/>
    </row>
    <row r="11" spans="1:5">
      <c r="A11" s="53" t="s">
        <v>193</v>
      </c>
      <c r="B11" s="54"/>
      <c r="C11" s="86">
        <f>SUM(C12:C32)</f>
        <v>117063.86</v>
      </c>
      <c r="D11" s="86">
        <f>SUM(D12:D32)</f>
        <v>116062.88999999998</v>
      </c>
      <c r="E11" s="106"/>
    </row>
    <row r="12" spans="1:5">
      <c r="A12" s="57">
        <v>1110</v>
      </c>
      <c r="B12" s="56" t="s">
        <v>143</v>
      </c>
      <c r="C12" s="8"/>
      <c r="D12" s="8"/>
      <c r="E12" s="106"/>
    </row>
    <row r="13" spans="1:5">
      <c r="A13" s="57">
        <v>1120</v>
      </c>
      <c r="B13" s="56" t="s">
        <v>144</v>
      </c>
      <c r="C13" s="8"/>
      <c r="D13" s="8"/>
      <c r="E13" s="106"/>
    </row>
    <row r="14" spans="1:5">
      <c r="A14" s="57">
        <v>1211</v>
      </c>
      <c r="B14" s="56" t="s">
        <v>145</v>
      </c>
      <c r="C14" s="8">
        <v>253.95</v>
      </c>
      <c r="D14" s="8">
        <v>4574.24</v>
      </c>
      <c r="E14" s="106"/>
    </row>
    <row r="15" spans="1:5">
      <c r="A15" s="57">
        <v>1212</v>
      </c>
      <c r="B15" s="56" t="s">
        <v>146</v>
      </c>
      <c r="C15" s="8"/>
      <c r="D15" s="8"/>
      <c r="E15" s="106"/>
    </row>
    <row r="16" spans="1:5">
      <c r="A16" s="57">
        <v>1213</v>
      </c>
      <c r="B16" s="56" t="s">
        <v>147</v>
      </c>
      <c r="C16" s="8"/>
      <c r="D16" s="8"/>
      <c r="E16" s="106"/>
    </row>
    <row r="17" spans="1:5">
      <c r="A17" s="57">
        <v>1214</v>
      </c>
      <c r="B17" s="56" t="s">
        <v>148</v>
      </c>
      <c r="C17" s="8"/>
      <c r="D17" s="8"/>
      <c r="E17" s="106"/>
    </row>
    <row r="18" spans="1:5">
      <c r="A18" s="57">
        <v>1215</v>
      </c>
      <c r="B18" s="56" t="s">
        <v>149</v>
      </c>
      <c r="C18" s="8"/>
      <c r="D18" s="8"/>
      <c r="E18" s="106"/>
    </row>
    <row r="19" spans="1:5">
      <c r="A19" s="57">
        <v>1300</v>
      </c>
      <c r="B19" s="56" t="s">
        <v>150</v>
      </c>
      <c r="C19" s="8"/>
      <c r="D19" s="8"/>
      <c r="E19" s="106"/>
    </row>
    <row r="20" spans="1:5">
      <c r="A20" s="57">
        <v>1410</v>
      </c>
      <c r="B20" s="56" t="s">
        <v>151</v>
      </c>
      <c r="C20" s="8"/>
      <c r="D20" s="8"/>
      <c r="E20" s="106"/>
    </row>
    <row r="21" spans="1:5">
      <c r="A21" s="57">
        <v>1421</v>
      </c>
      <c r="B21" s="56" t="s">
        <v>152</v>
      </c>
      <c r="C21" s="8"/>
      <c r="D21" s="8"/>
      <c r="E21" s="106"/>
    </row>
    <row r="22" spans="1:5">
      <c r="A22" s="57">
        <v>1422</v>
      </c>
      <c r="B22" s="56" t="s">
        <v>153</v>
      </c>
      <c r="C22" s="8"/>
      <c r="D22" s="8"/>
      <c r="E22" s="106"/>
    </row>
    <row r="23" spans="1:5">
      <c r="A23" s="57">
        <v>1423</v>
      </c>
      <c r="B23" s="56" t="s">
        <v>154</v>
      </c>
      <c r="C23" s="8"/>
      <c r="D23" s="8"/>
      <c r="E23" s="106"/>
    </row>
    <row r="24" spans="1:5">
      <c r="A24" s="57">
        <v>1431</v>
      </c>
      <c r="B24" s="56" t="s">
        <v>155</v>
      </c>
      <c r="C24" s="8"/>
      <c r="D24" s="8"/>
      <c r="E24" s="106"/>
    </row>
    <row r="25" spans="1:5">
      <c r="A25" s="57">
        <v>1432</v>
      </c>
      <c r="B25" s="56" t="s">
        <v>156</v>
      </c>
      <c r="C25" s="8"/>
      <c r="D25" s="8"/>
      <c r="E25" s="106"/>
    </row>
    <row r="26" spans="1:5">
      <c r="A26" s="57">
        <v>1433</v>
      </c>
      <c r="B26" s="56" t="s">
        <v>157</v>
      </c>
      <c r="C26" s="8"/>
      <c r="D26" s="8"/>
      <c r="E26" s="106"/>
    </row>
    <row r="27" spans="1:5">
      <c r="A27" s="57">
        <v>1441</v>
      </c>
      <c r="B27" s="56" t="s">
        <v>158</v>
      </c>
      <c r="C27" s="8"/>
      <c r="D27" s="8"/>
      <c r="E27" s="106"/>
    </row>
    <row r="28" spans="1:5">
      <c r="A28" s="57">
        <v>1442</v>
      </c>
      <c r="B28" s="56" t="s">
        <v>159</v>
      </c>
      <c r="C28" s="8">
        <v>1246.2</v>
      </c>
      <c r="D28" s="8">
        <v>109.2</v>
      </c>
      <c r="E28" s="106"/>
    </row>
    <row r="29" spans="1:5">
      <c r="A29" s="57">
        <v>1443</v>
      </c>
      <c r="B29" s="56" t="s">
        <v>160</v>
      </c>
      <c r="C29" s="8"/>
      <c r="D29" s="8"/>
      <c r="E29" s="106"/>
    </row>
    <row r="30" spans="1:5">
      <c r="A30" s="57">
        <v>1444</v>
      </c>
      <c r="B30" s="56" t="s">
        <v>161</v>
      </c>
      <c r="C30" s="8"/>
      <c r="D30" s="8"/>
      <c r="E30" s="106"/>
    </row>
    <row r="31" spans="1:5">
      <c r="A31" s="57">
        <v>1445</v>
      </c>
      <c r="B31" s="56" t="s">
        <v>162</v>
      </c>
      <c r="C31" s="8">
        <v>115563.71</v>
      </c>
      <c r="D31" s="8">
        <f>D44-42659.88</f>
        <v>111379.44999999998</v>
      </c>
      <c r="E31" s="106"/>
    </row>
    <row r="32" spans="1:5">
      <c r="A32" s="57">
        <v>1446</v>
      </c>
      <c r="B32" s="56" t="s">
        <v>163</v>
      </c>
      <c r="C32" s="8"/>
      <c r="D32" s="8"/>
      <c r="E32" s="106"/>
    </row>
    <row r="33" spans="1:5">
      <c r="A33" s="30"/>
      <c r="E33" s="106"/>
    </row>
    <row r="34" spans="1:5">
      <c r="A34" s="58" t="s">
        <v>194</v>
      </c>
      <c r="B34" s="56"/>
      <c r="C34" s="86">
        <f>SUM(C35:C42)</f>
        <v>37976.44</v>
      </c>
      <c r="D34" s="86">
        <f>SUM(D35:D42)</f>
        <v>37976.44</v>
      </c>
      <c r="E34" s="106"/>
    </row>
    <row r="35" spans="1:5">
      <c r="A35" s="57">
        <v>2110</v>
      </c>
      <c r="B35" s="56" t="s">
        <v>100</v>
      </c>
      <c r="C35" s="8">
        <v>27287.360000000001</v>
      </c>
      <c r="D35" s="8">
        <v>27287.360000000001</v>
      </c>
      <c r="E35" s="106"/>
    </row>
    <row r="36" spans="1:5">
      <c r="A36" s="57">
        <v>2120</v>
      </c>
      <c r="B36" s="56" t="s">
        <v>164</v>
      </c>
      <c r="C36" s="8">
        <v>10689.08</v>
      </c>
      <c r="D36" s="8">
        <v>10689.08</v>
      </c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414</v>
      </c>
      <c r="C38" s="8"/>
      <c r="D38" s="8"/>
      <c r="E38" s="106"/>
    </row>
    <row r="39" spans="1:5">
      <c r="A39" s="57">
        <v>2150</v>
      </c>
      <c r="B39" s="56" t="s">
        <v>418</v>
      </c>
      <c r="C39" s="8"/>
      <c r="D39" s="8"/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165</v>
      </c>
      <c r="C41" s="8"/>
      <c r="D41" s="8"/>
      <c r="E41" s="106"/>
    </row>
    <row r="42" spans="1:5">
      <c r="A42" s="57">
        <v>2400</v>
      </c>
      <c r="B42" s="56" t="s">
        <v>166</v>
      </c>
      <c r="C42" s="8"/>
      <c r="D42" s="8"/>
      <c r="E42" s="106"/>
    </row>
    <row r="43" spans="1:5">
      <c r="A43" s="31"/>
      <c r="E43" s="106"/>
    </row>
    <row r="44" spans="1:5">
      <c r="A44" s="55" t="s">
        <v>198</v>
      </c>
      <c r="B44" s="56"/>
      <c r="C44" s="86">
        <f>SUM(C45,C64)</f>
        <v>155040.29999999999</v>
      </c>
      <c r="D44" s="86">
        <f>SUM(D45,D64)</f>
        <v>154039.32999999999</v>
      </c>
      <c r="E44" s="106"/>
    </row>
    <row r="45" spans="1:5">
      <c r="A45" s="58" t="s">
        <v>195</v>
      </c>
      <c r="B45" s="56"/>
      <c r="C45" s="86">
        <f>SUM(C46:C61)</f>
        <v>155040.29999999999</v>
      </c>
      <c r="D45" s="86">
        <f>SUM(D46:D61)</f>
        <v>154039.32999999999</v>
      </c>
      <c r="E45" s="106"/>
    </row>
    <row r="46" spans="1:5">
      <c r="A46" s="57">
        <v>3100</v>
      </c>
      <c r="B46" s="56" t="s">
        <v>167</v>
      </c>
      <c r="C46" s="8"/>
      <c r="D46" s="8"/>
      <c r="E46" s="106"/>
    </row>
    <row r="47" spans="1:5">
      <c r="A47" s="57">
        <v>3210</v>
      </c>
      <c r="B47" s="56" t="s">
        <v>168</v>
      </c>
      <c r="C47" s="8">
        <v>151835.21</v>
      </c>
      <c r="D47" s="8">
        <f>153324.46+109.2+0.59</f>
        <v>153434.25</v>
      </c>
      <c r="E47" s="106"/>
    </row>
    <row r="48" spans="1:5">
      <c r="A48" s="57">
        <v>3221</v>
      </c>
      <c r="B48" s="56" t="s">
        <v>169</v>
      </c>
      <c r="C48" s="8"/>
      <c r="D48" s="8"/>
      <c r="E48" s="106"/>
    </row>
    <row r="49" spans="1:5">
      <c r="A49" s="57">
        <v>3222</v>
      </c>
      <c r="B49" s="56" t="s">
        <v>170</v>
      </c>
      <c r="C49" s="8">
        <v>3205.09</v>
      </c>
      <c r="D49" s="8">
        <v>605.08000000000004</v>
      </c>
      <c r="E49" s="106"/>
    </row>
    <row r="50" spans="1:5">
      <c r="A50" s="57">
        <v>3223</v>
      </c>
      <c r="B50" s="56" t="s">
        <v>171</v>
      </c>
      <c r="C50" s="8"/>
      <c r="D50" s="8"/>
      <c r="E50" s="106"/>
    </row>
    <row r="51" spans="1:5">
      <c r="A51" s="57">
        <v>3224</v>
      </c>
      <c r="B51" s="56" t="s">
        <v>172</v>
      </c>
      <c r="C51" s="8"/>
      <c r="D51" s="8"/>
      <c r="E51" s="106"/>
    </row>
    <row r="52" spans="1:5">
      <c r="A52" s="57">
        <v>3231</v>
      </c>
      <c r="B52" s="56" t="s">
        <v>173</v>
      </c>
      <c r="C52" s="8"/>
      <c r="D52" s="8"/>
      <c r="E52" s="106"/>
    </row>
    <row r="53" spans="1:5">
      <c r="A53" s="57">
        <v>3232</v>
      </c>
      <c r="B53" s="56" t="s">
        <v>174</v>
      </c>
      <c r="C53" s="8"/>
      <c r="D53" s="8"/>
      <c r="E53" s="106"/>
    </row>
    <row r="54" spans="1:5">
      <c r="A54" s="57">
        <v>3234</v>
      </c>
      <c r="B54" s="56" t="s">
        <v>175</v>
      </c>
      <c r="C54" s="8"/>
      <c r="D54" s="8"/>
      <c r="E54" s="106"/>
    </row>
    <row r="55" spans="1:5" ht="30">
      <c r="A55" s="57">
        <v>3236</v>
      </c>
      <c r="B55" s="56" t="s">
        <v>190</v>
      </c>
      <c r="C55" s="8"/>
      <c r="D55" s="8"/>
      <c r="E55" s="106"/>
    </row>
    <row r="56" spans="1:5" ht="45">
      <c r="A56" s="57">
        <v>3237</v>
      </c>
      <c r="B56" s="56" t="s">
        <v>176</v>
      </c>
      <c r="C56" s="8"/>
      <c r="D56" s="8"/>
      <c r="E56" s="106"/>
    </row>
    <row r="57" spans="1:5">
      <c r="A57" s="57">
        <v>3241</v>
      </c>
      <c r="B57" s="56" t="s">
        <v>177</v>
      </c>
      <c r="C57" s="8"/>
      <c r="D57" s="8"/>
      <c r="E57" s="106"/>
    </row>
    <row r="58" spans="1:5">
      <c r="A58" s="57">
        <v>3242</v>
      </c>
      <c r="B58" s="56" t="s">
        <v>178</v>
      </c>
      <c r="C58" s="8"/>
      <c r="D58" s="8"/>
      <c r="E58" s="106"/>
    </row>
    <row r="59" spans="1:5">
      <c r="A59" s="57">
        <v>3243</v>
      </c>
      <c r="B59" s="56" t="s">
        <v>179</v>
      </c>
      <c r="C59" s="8"/>
      <c r="D59" s="8"/>
      <c r="E59" s="106"/>
    </row>
    <row r="60" spans="1:5">
      <c r="A60" s="57">
        <v>3245</v>
      </c>
      <c r="B60" s="56" t="s">
        <v>180</v>
      </c>
      <c r="C60" s="8"/>
      <c r="D60" s="8"/>
      <c r="E60" s="106"/>
    </row>
    <row r="61" spans="1:5">
      <c r="A61" s="57">
        <v>3246</v>
      </c>
      <c r="B61" s="56" t="s">
        <v>181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196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256</v>
      </c>
      <c r="C65" s="8"/>
      <c r="D65" s="8"/>
      <c r="E65" s="106"/>
    </row>
    <row r="66" spans="1:5">
      <c r="A66" s="57">
        <v>5220</v>
      </c>
      <c r="B66" s="56" t="s">
        <v>438</v>
      </c>
      <c r="C66" s="8"/>
      <c r="D66" s="8"/>
      <c r="E66" s="106"/>
    </row>
    <row r="67" spans="1:5">
      <c r="A67" s="57">
        <v>5230</v>
      </c>
      <c r="B67" s="56" t="s">
        <v>439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197</v>
      </c>
      <c r="B70" s="56"/>
      <c r="C70" s="8"/>
      <c r="D70" s="8"/>
      <c r="E70" s="106"/>
    </row>
    <row r="71" spans="1:5" ht="30">
      <c r="A71" s="57">
        <v>1</v>
      </c>
      <c r="B71" s="56" t="s">
        <v>182</v>
      </c>
      <c r="C71" s="8"/>
      <c r="D71" s="8"/>
      <c r="E71" s="106"/>
    </row>
    <row r="72" spans="1:5">
      <c r="A72" s="57">
        <v>2</v>
      </c>
      <c r="B72" s="56" t="s">
        <v>183</v>
      </c>
      <c r="C72" s="8"/>
      <c r="D72" s="8"/>
      <c r="E72" s="106"/>
    </row>
    <row r="73" spans="1:5">
      <c r="A73" s="57">
        <v>3</v>
      </c>
      <c r="B73" s="56" t="s">
        <v>184</v>
      </c>
      <c r="C73" s="8"/>
      <c r="D73" s="8"/>
      <c r="E73" s="106"/>
    </row>
    <row r="74" spans="1:5">
      <c r="A74" s="57">
        <v>4</v>
      </c>
      <c r="B74" s="56" t="s">
        <v>369</v>
      </c>
      <c r="C74" s="8"/>
      <c r="D74" s="8"/>
      <c r="E74" s="106"/>
    </row>
    <row r="75" spans="1:5">
      <c r="A75" s="57">
        <v>5</v>
      </c>
      <c r="B75" s="56" t="s">
        <v>185</v>
      </c>
      <c r="C75" s="8"/>
      <c r="D75" s="8"/>
      <c r="E75" s="106"/>
    </row>
    <row r="76" spans="1:5">
      <c r="A76" s="57">
        <v>6</v>
      </c>
      <c r="B76" s="56" t="s">
        <v>186</v>
      </c>
      <c r="C76" s="8"/>
      <c r="D76" s="8"/>
      <c r="E76" s="106"/>
    </row>
    <row r="77" spans="1:5">
      <c r="A77" s="57">
        <v>7</v>
      </c>
      <c r="B77" s="56" t="s">
        <v>187</v>
      </c>
      <c r="C77" s="8"/>
      <c r="D77" s="8"/>
      <c r="E77" s="106"/>
    </row>
    <row r="78" spans="1:5">
      <c r="A78" s="57">
        <v>8</v>
      </c>
      <c r="B78" s="56" t="s">
        <v>188</v>
      </c>
      <c r="C78" s="8"/>
      <c r="D78" s="8"/>
      <c r="E78" s="106"/>
    </row>
    <row r="79" spans="1:5">
      <c r="A79" s="57">
        <v>9</v>
      </c>
      <c r="B79" s="56" t="s">
        <v>189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450</v>
      </c>
      <c r="D87" s="12"/>
      <c r="E87"/>
      <c r="F87"/>
      <c r="G87"/>
      <c r="H87"/>
      <c r="I87"/>
    </row>
    <row r="88" spans="1:9">
      <c r="A88"/>
      <c r="B88" s="2" t="s">
        <v>451</v>
      </c>
      <c r="D88" s="12"/>
      <c r="E88"/>
      <c r="F88"/>
      <c r="G88"/>
      <c r="H88"/>
      <c r="I88"/>
    </row>
    <row r="89" spans="1:9" customFormat="1" ht="12.75">
      <c r="B89" s="66" t="s">
        <v>140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view="pageBreakPreview" zoomScale="70" zoomScaleSheetLayoutView="70" workbookViewId="0">
      <selection activeCell="H11" sqref="H11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457</v>
      </c>
      <c r="B1" s="77"/>
      <c r="C1" s="77"/>
      <c r="D1" s="77"/>
      <c r="E1" s="77"/>
      <c r="F1" s="77"/>
      <c r="G1" s="77"/>
      <c r="H1" s="77"/>
      <c r="I1" s="468" t="s">
        <v>110</v>
      </c>
      <c r="J1" s="468"/>
      <c r="K1" s="106"/>
    </row>
    <row r="2" spans="1:11">
      <c r="A2" s="77" t="s">
        <v>141</v>
      </c>
      <c r="B2" s="77"/>
      <c r="C2" s="77"/>
      <c r="D2" s="77"/>
      <c r="E2" s="77"/>
      <c r="F2" s="77"/>
      <c r="G2" s="77"/>
      <c r="H2" s="77"/>
      <c r="I2" s="466" t="s">
        <v>512</v>
      </c>
      <c r="J2" s="467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9"/>
      <c r="G4" s="77"/>
      <c r="H4" s="77"/>
      <c r="I4" s="77"/>
      <c r="J4" s="77"/>
      <c r="K4" s="106"/>
    </row>
    <row r="5" spans="1:11">
      <c r="A5" s="248"/>
      <c r="B5" s="249"/>
      <c r="C5" s="249"/>
      <c r="D5" s="249"/>
      <c r="E5" s="249"/>
      <c r="F5" s="250"/>
      <c r="G5" s="249"/>
      <c r="H5" s="249"/>
      <c r="I5" s="249"/>
      <c r="J5" s="249"/>
      <c r="K5" s="106"/>
    </row>
    <row r="6" spans="1:11">
      <c r="A6" s="78"/>
      <c r="B6" s="78" t="s">
        <v>511</v>
      </c>
      <c r="C6" s="77"/>
      <c r="D6" s="77"/>
      <c r="E6" s="77"/>
      <c r="F6" s="129"/>
      <c r="G6" s="77"/>
      <c r="H6" s="77"/>
      <c r="I6" s="77"/>
      <c r="J6" s="77"/>
      <c r="K6" s="106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6"/>
    </row>
    <row r="8" spans="1:11" s="27" customFormat="1" ht="45">
      <c r="A8" s="132" t="s">
        <v>64</v>
      </c>
      <c r="B8" s="132" t="s">
        <v>112</v>
      </c>
      <c r="C8" s="133" t="s">
        <v>114</v>
      </c>
      <c r="D8" s="133" t="s">
        <v>276</v>
      </c>
      <c r="E8" s="133" t="s">
        <v>113</v>
      </c>
      <c r="F8" s="131" t="s">
        <v>257</v>
      </c>
      <c r="G8" s="131" t="s">
        <v>296</v>
      </c>
      <c r="H8" s="131" t="s">
        <v>297</v>
      </c>
      <c r="I8" s="131" t="s">
        <v>258</v>
      </c>
      <c r="J8" s="134" t="s">
        <v>115</v>
      </c>
      <c r="K8" s="106"/>
    </row>
    <row r="9" spans="1:11" s="27" customFormat="1">
      <c r="A9" s="164">
        <v>1</v>
      </c>
      <c r="B9" s="164">
        <v>2</v>
      </c>
      <c r="C9" s="165">
        <v>3</v>
      </c>
      <c r="D9" s="165">
        <v>4</v>
      </c>
      <c r="E9" s="165">
        <v>5</v>
      </c>
      <c r="F9" s="165">
        <v>6</v>
      </c>
      <c r="G9" s="165">
        <v>7</v>
      </c>
      <c r="H9" s="165">
        <v>8</v>
      </c>
      <c r="I9" s="165">
        <v>9</v>
      </c>
      <c r="J9" s="165">
        <v>10</v>
      </c>
      <c r="K9" s="106"/>
    </row>
    <row r="10" spans="1:11" s="27" customFormat="1" ht="30">
      <c r="A10" s="163">
        <v>1</v>
      </c>
      <c r="B10" s="406" t="s">
        <v>513</v>
      </c>
      <c r="C10" s="407" t="s">
        <v>514</v>
      </c>
      <c r="D10" s="407" t="s">
        <v>515</v>
      </c>
      <c r="E10" s="408" t="s">
        <v>516</v>
      </c>
      <c r="F10" s="409">
        <v>253.95</v>
      </c>
      <c r="G10" s="410">
        <v>367621</v>
      </c>
      <c r="H10" s="410">
        <v>363300.71</v>
      </c>
      <c r="I10" s="411">
        <f t="shared" ref="I10" si="0">F10+G10-H10</f>
        <v>4574.2399999999907</v>
      </c>
      <c r="J10" s="412"/>
      <c r="K10" s="106"/>
    </row>
    <row r="11" spans="1:11">
      <c r="A11" s="105"/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44" t="s">
        <v>107</v>
      </c>
      <c r="C15" s="105"/>
      <c r="D15" s="105"/>
      <c r="E15" s="105"/>
      <c r="F15" s="245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303"/>
      <c r="D17" s="105"/>
      <c r="E17" s="105"/>
      <c r="F17" s="303"/>
      <c r="G17" s="304"/>
      <c r="H17" s="304"/>
      <c r="I17" s="102"/>
      <c r="J17" s="102"/>
    </row>
    <row r="18" spans="1:10">
      <c r="A18" s="102"/>
      <c r="B18" s="105"/>
      <c r="C18" s="246" t="s">
        <v>269</v>
      </c>
      <c r="D18" s="246"/>
      <c r="E18" s="105"/>
      <c r="F18" s="105" t="s">
        <v>274</v>
      </c>
      <c r="G18" s="102"/>
      <c r="H18" s="102"/>
      <c r="I18" s="102"/>
      <c r="J18" s="102"/>
    </row>
    <row r="19" spans="1:10">
      <c r="A19" s="102"/>
      <c r="B19" s="105"/>
      <c r="C19" s="247" t="s">
        <v>140</v>
      </c>
      <c r="D19" s="105"/>
      <c r="E19" s="105"/>
      <c r="F19" s="105" t="s">
        <v>270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47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70" zoomScaleSheetLayoutView="70" workbookViewId="0">
      <selection activeCell="G2" sqref="G2"/>
    </sheetView>
  </sheetViews>
  <sheetFormatPr defaultRowHeight="15"/>
  <cols>
    <col min="1" max="1" width="12" style="191" customWidth="1"/>
    <col min="2" max="2" width="13.28515625" style="191" customWidth="1"/>
    <col min="3" max="3" width="21.42578125" style="191" customWidth="1"/>
    <col min="4" max="4" width="17.85546875" style="191" customWidth="1"/>
    <col min="5" max="5" width="12.7109375" style="191" customWidth="1"/>
    <col min="6" max="6" width="36.85546875" style="191" customWidth="1"/>
    <col min="7" max="7" width="22.28515625" style="191" customWidth="1"/>
    <col min="8" max="8" width="0.5703125" style="191" customWidth="1"/>
    <col min="9" max="16384" width="9.140625" style="191"/>
  </cols>
  <sheetData>
    <row r="1" spans="1:8">
      <c r="A1" s="75" t="s">
        <v>372</v>
      </c>
      <c r="B1" s="77"/>
      <c r="C1" s="77"/>
      <c r="D1" s="77"/>
      <c r="E1" s="77"/>
      <c r="F1" s="77"/>
      <c r="G1" s="170" t="s">
        <v>110</v>
      </c>
      <c r="H1" s="171"/>
    </row>
    <row r="2" spans="1:8">
      <c r="A2" s="77" t="s">
        <v>141</v>
      </c>
      <c r="B2" s="77"/>
      <c r="C2" s="77"/>
      <c r="D2" s="77"/>
      <c r="E2" s="77"/>
      <c r="F2" s="77"/>
      <c r="G2" s="172" t="s">
        <v>512</v>
      </c>
      <c r="H2" s="171"/>
    </row>
    <row r="3" spans="1:8">
      <c r="A3" s="77"/>
      <c r="B3" s="77"/>
      <c r="C3" s="77"/>
      <c r="D3" s="77"/>
      <c r="E3" s="77"/>
      <c r="F3" s="77"/>
      <c r="G3" s="103"/>
      <c r="H3" s="171"/>
    </row>
    <row r="4" spans="1:8">
      <c r="A4" s="78" t="str">
        <f>'[3]ფორმა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32" t="s">
        <v>511</v>
      </c>
      <c r="B5" s="232"/>
      <c r="C5" s="232"/>
      <c r="D5" s="232"/>
      <c r="E5" s="232"/>
      <c r="F5" s="232"/>
      <c r="G5" s="232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73" t="s">
        <v>315</v>
      </c>
      <c r="B8" s="173" t="s">
        <v>142</v>
      </c>
      <c r="C8" s="174" t="s">
        <v>370</v>
      </c>
      <c r="D8" s="174" t="s">
        <v>371</v>
      </c>
      <c r="E8" s="174" t="s">
        <v>276</v>
      </c>
      <c r="F8" s="173" t="s">
        <v>322</v>
      </c>
      <c r="G8" s="174" t="s">
        <v>316</v>
      </c>
      <c r="H8" s="106"/>
    </row>
    <row r="9" spans="1:8">
      <c r="A9" s="175" t="s">
        <v>317</v>
      </c>
      <c r="B9" s="176"/>
      <c r="C9" s="177"/>
      <c r="D9" s="178"/>
      <c r="E9" s="178"/>
      <c r="F9" s="178"/>
      <c r="G9" s="179"/>
      <c r="H9" s="106"/>
    </row>
    <row r="10" spans="1:8" ht="15.75">
      <c r="A10" s="176">
        <v>1</v>
      </c>
      <c r="B10" s="161"/>
      <c r="C10" s="180"/>
      <c r="D10" s="181"/>
      <c r="E10" s="181"/>
      <c r="F10" s="181"/>
      <c r="G10" s="182" t="str">
        <f>IF(ISBLANK(B10),"",G9+C10-D10)</f>
        <v/>
      </c>
      <c r="H10" s="106"/>
    </row>
    <row r="11" spans="1:8" ht="15.75">
      <c r="A11" s="176">
        <v>2</v>
      </c>
      <c r="B11" s="161"/>
      <c r="C11" s="180"/>
      <c r="D11" s="181"/>
      <c r="E11" s="181"/>
      <c r="F11" s="181"/>
      <c r="G11" s="182" t="str">
        <f t="shared" ref="G11:G38" si="0">IF(ISBLANK(B11),"",G10+C11-D11)</f>
        <v/>
      </c>
      <c r="H11" s="106"/>
    </row>
    <row r="12" spans="1:8" ht="15.75">
      <c r="A12" s="176">
        <v>3</v>
      </c>
      <c r="B12" s="161"/>
      <c r="C12" s="180"/>
      <c r="D12" s="181"/>
      <c r="E12" s="181"/>
      <c r="F12" s="181"/>
      <c r="G12" s="182" t="str">
        <f t="shared" si="0"/>
        <v/>
      </c>
      <c r="H12" s="106"/>
    </row>
    <row r="13" spans="1:8" ht="15.75">
      <c r="A13" s="176">
        <v>4</v>
      </c>
      <c r="B13" s="161"/>
      <c r="C13" s="180"/>
      <c r="D13" s="181"/>
      <c r="E13" s="181"/>
      <c r="F13" s="181"/>
      <c r="G13" s="182" t="str">
        <f t="shared" si="0"/>
        <v/>
      </c>
      <c r="H13" s="106"/>
    </row>
    <row r="14" spans="1:8" ht="15.75">
      <c r="A14" s="176">
        <v>5</v>
      </c>
      <c r="B14" s="161"/>
      <c r="C14" s="180"/>
      <c r="D14" s="181"/>
      <c r="E14" s="181"/>
      <c r="F14" s="181"/>
      <c r="G14" s="182" t="str">
        <f t="shared" si="0"/>
        <v/>
      </c>
      <c r="H14" s="106"/>
    </row>
    <row r="15" spans="1:8" ht="15.75">
      <c r="A15" s="176">
        <v>6</v>
      </c>
      <c r="B15" s="161"/>
      <c r="C15" s="180"/>
      <c r="D15" s="181"/>
      <c r="E15" s="181"/>
      <c r="F15" s="181"/>
      <c r="G15" s="182" t="str">
        <f t="shared" si="0"/>
        <v/>
      </c>
      <c r="H15" s="106"/>
    </row>
    <row r="16" spans="1:8" ht="15.75">
      <c r="A16" s="176">
        <v>7</v>
      </c>
      <c r="B16" s="161"/>
      <c r="C16" s="180"/>
      <c r="D16" s="181"/>
      <c r="E16" s="181"/>
      <c r="F16" s="181"/>
      <c r="G16" s="182" t="str">
        <f t="shared" si="0"/>
        <v/>
      </c>
      <c r="H16" s="106"/>
    </row>
    <row r="17" spans="1:8" ht="15.75">
      <c r="A17" s="176">
        <v>8</v>
      </c>
      <c r="B17" s="161"/>
      <c r="C17" s="180"/>
      <c r="D17" s="181"/>
      <c r="E17" s="181"/>
      <c r="F17" s="181"/>
      <c r="G17" s="182" t="str">
        <f t="shared" si="0"/>
        <v/>
      </c>
      <c r="H17" s="106"/>
    </row>
    <row r="18" spans="1:8" ht="15.75">
      <c r="A18" s="176">
        <v>9</v>
      </c>
      <c r="B18" s="161"/>
      <c r="C18" s="180"/>
      <c r="D18" s="181"/>
      <c r="E18" s="181"/>
      <c r="F18" s="181"/>
      <c r="G18" s="182" t="str">
        <f t="shared" si="0"/>
        <v/>
      </c>
      <c r="H18" s="106"/>
    </row>
    <row r="19" spans="1:8" ht="15.75">
      <c r="A19" s="176">
        <v>10</v>
      </c>
      <c r="B19" s="161"/>
      <c r="C19" s="180"/>
      <c r="D19" s="181"/>
      <c r="E19" s="181"/>
      <c r="F19" s="181"/>
      <c r="G19" s="182" t="str">
        <f t="shared" si="0"/>
        <v/>
      </c>
      <c r="H19" s="106"/>
    </row>
    <row r="20" spans="1:8" ht="15.75">
      <c r="A20" s="176">
        <v>11</v>
      </c>
      <c r="B20" s="161"/>
      <c r="C20" s="180"/>
      <c r="D20" s="181"/>
      <c r="E20" s="181"/>
      <c r="F20" s="181"/>
      <c r="G20" s="182" t="str">
        <f t="shared" si="0"/>
        <v/>
      </c>
      <c r="H20" s="106"/>
    </row>
    <row r="21" spans="1:8" ht="15.75">
      <c r="A21" s="176">
        <v>12</v>
      </c>
      <c r="B21" s="161"/>
      <c r="C21" s="180"/>
      <c r="D21" s="181"/>
      <c r="E21" s="181"/>
      <c r="F21" s="181"/>
      <c r="G21" s="182" t="str">
        <f t="shared" si="0"/>
        <v/>
      </c>
      <c r="H21" s="106"/>
    </row>
    <row r="22" spans="1:8" ht="15.75">
      <c r="A22" s="176">
        <v>13</v>
      </c>
      <c r="B22" s="161"/>
      <c r="C22" s="180"/>
      <c r="D22" s="181"/>
      <c r="E22" s="181"/>
      <c r="F22" s="181"/>
      <c r="G22" s="182" t="str">
        <f t="shared" si="0"/>
        <v/>
      </c>
      <c r="H22" s="106"/>
    </row>
    <row r="23" spans="1:8" ht="15.75">
      <c r="A23" s="176">
        <v>14</v>
      </c>
      <c r="B23" s="161"/>
      <c r="C23" s="180"/>
      <c r="D23" s="181"/>
      <c r="E23" s="181"/>
      <c r="F23" s="181"/>
      <c r="G23" s="182" t="str">
        <f t="shared" si="0"/>
        <v/>
      </c>
      <c r="H23" s="106"/>
    </row>
    <row r="24" spans="1:8" ht="15.75">
      <c r="A24" s="176">
        <v>15</v>
      </c>
      <c r="B24" s="161"/>
      <c r="C24" s="180"/>
      <c r="D24" s="181"/>
      <c r="E24" s="181"/>
      <c r="F24" s="181"/>
      <c r="G24" s="182" t="str">
        <f t="shared" si="0"/>
        <v/>
      </c>
      <c r="H24" s="106"/>
    </row>
    <row r="25" spans="1:8" ht="15.75">
      <c r="A25" s="176">
        <v>16</v>
      </c>
      <c r="B25" s="161"/>
      <c r="C25" s="180"/>
      <c r="D25" s="181"/>
      <c r="E25" s="181"/>
      <c r="F25" s="181"/>
      <c r="G25" s="182" t="str">
        <f t="shared" si="0"/>
        <v/>
      </c>
      <c r="H25" s="106"/>
    </row>
    <row r="26" spans="1:8" ht="15.75">
      <c r="A26" s="176">
        <v>17</v>
      </c>
      <c r="B26" s="161"/>
      <c r="C26" s="180"/>
      <c r="D26" s="181"/>
      <c r="E26" s="181"/>
      <c r="F26" s="181"/>
      <c r="G26" s="182" t="str">
        <f t="shared" si="0"/>
        <v/>
      </c>
      <c r="H26" s="106"/>
    </row>
    <row r="27" spans="1:8" ht="15.75">
      <c r="A27" s="176">
        <v>18</v>
      </c>
      <c r="B27" s="161"/>
      <c r="C27" s="180"/>
      <c r="D27" s="181"/>
      <c r="E27" s="181"/>
      <c r="F27" s="181"/>
      <c r="G27" s="182" t="str">
        <f t="shared" si="0"/>
        <v/>
      </c>
      <c r="H27" s="106"/>
    </row>
    <row r="28" spans="1:8" ht="15.75">
      <c r="A28" s="176">
        <v>19</v>
      </c>
      <c r="B28" s="161"/>
      <c r="C28" s="180"/>
      <c r="D28" s="181"/>
      <c r="E28" s="181"/>
      <c r="F28" s="181"/>
      <c r="G28" s="182" t="str">
        <f t="shared" si="0"/>
        <v/>
      </c>
      <c r="H28" s="106"/>
    </row>
    <row r="29" spans="1:8" ht="15.75">
      <c r="A29" s="176">
        <v>20</v>
      </c>
      <c r="B29" s="161"/>
      <c r="C29" s="180"/>
      <c r="D29" s="181"/>
      <c r="E29" s="181"/>
      <c r="F29" s="181"/>
      <c r="G29" s="182" t="str">
        <f t="shared" si="0"/>
        <v/>
      </c>
      <c r="H29" s="106"/>
    </row>
    <row r="30" spans="1:8" ht="15.75">
      <c r="A30" s="176">
        <v>21</v>
      </c>
      <c r="B30" s="161"/>
      <c r="C30" s="183"/>
      <c r="D30" s="184"/>
      <c r="E30" s="184"/>
      <c r="F30" s="184"/>
      <c r="G30" s="182" t="str">
        <f t="shared" si="0"/>
        <v/>
      </c>
      <c r="H30" s="106"/>
    </row>
    <row r="31" spans="1:8" ht="15.75">
      <c r="A31" s="176">
        <v>22</v>
      </c>
      <c r="B31" s="161"/>
      <c r="C31" s="183"/>
      <c r="D31" s="184"/>
      <c r="E31" s="184"/>
      <c r="F31" s="184"/>
      <c r="G31" s="182" t="str">
        <f t="shared" si="0"/>
        <v/>
      </c>
      <c r="H31" s="106"/>
    </row>
    <row r="32" spans="1:8" ht="15.75">
      <c r="A32" s="176">
        <v>23</v>
      </c>
      <c r="B32" s="161"/>
      <c r="C32" s="183"/>
      <c r="D32" s="184"/>
      <c r="E32" s="184"/>
      <c r="F32" s="184"/>
      <c r="G32" s="182" t="str">
        <f t="shared" si="0"/>
        <v/>
      </c>
      <c r="H32" s="106"/>
    </row>
    <row r="33" spans="1:10" ht="15.75">
      <c r="A33" s="176">
        <v>24</v>
      </c>
      <c r="B33" s="161"/>
      <c r="C33" s="183"/>
      <c r="D33" s="184"/>
      <c r="E33" s="184"/>
      <c r="F33" s="184"/>
      <c r="G33" s="182" t="str">
        <f t="shared" si="0"/>
        <v/>
      </c>
      <c r="H33" s="106"/>
    </row>
    <row r="34" spans="1:10" ht="15.75">
      <c r="A34" s="176">
        <v>25</v>
      </c>
      <c r="B34" s="161"/>
      <c r="C34" s="183"/>
      <c r="D34" s="184"/>
      <c r="E34" s="184"/>
      <c r="F34" s="184"/>
      <c r="G34" s="182" t="str">
        <f t="shared" si="0"/>
        <v/>
      </c>
      <c r="H34" s="106"/>
    </row>
    <row r="35" spans="1:10" ht="15.75">
      <c r="A35" s="176">
        <v>26</v>
      </c>
      <c r="B35" s="161"/>
      <c r="C35" s="183"/>
      <c r="D35" s="184"/>
      <c r="E35" s="184"/>
      <c r="F35" s="184"/>
      <c r="G35" s="182" t="str">
        <f t="shared" si="0"/>
        <v/>
      </c>
      <c r="H35" s="106"/>
    </row>
    <row r="36" spans="1:10" ht="15.75">
      <c r="A36" s="176">
        <v>27</v>
      </c>
      <c r="B36" s="161"/>
      <c r="C36" s="183"/>
      <c r="D36" s="184"/>
      <c r="E36" s="184"/>
      <c r="F36" s="184"/>
      <c r="G36" s="182" t="str">
        <f t="shared" si="0"/>
        <v/>
      </c>
      <c r="H36" s="106"/>
    </row>
    <row r="37" spans="1:10" ht="15.75">
      <c r="A37" s="176">
        <v>28</v>
      </c>
      <c r="B37" s="161"/>
      <c r="C37" s="183"/>
      <c r="D37" s="184"/>
      <c r="E37" s="184"/>
      <c r="F37" s="184"/>
      <c r="G37" s="182" t="str">
        <f t="shared" si="0"/>
        <v/>
      </c>
      <c r="H37" s="106"/>
    </row>
    <row r="38" spans="1:10" ht="15.75">
      <c r="A38" s="176">
        <v>29</v>
      </c>
      <c r="B38" s="161"/>
      <c r="C38" s="183"/>
      <c r="D38" s="184"/>
      <c r="E38" s="184"/>
      <c r="F38" s="184"/>
      <c r="G38" s="182" t="str">
        <f t="shared" si="0"/>
        <v/>
      </c>
      <c r="H38" s="106"/>
    </row>
    <row r="39" spans="1:10" ht="15.75">
      <c r="A39" s="176" t="s">
        <v>280</v>
      </c>
      <c r="B39" s="161"/>
      <c r="C39" s="183"/>
      <c r="D39" s="184"/>
      <c r="E39" s="184"/>
      <c r="F39" s="184"/>
      <c r="G39" s="182" t="str">
        <f>IF(ISBLANK(B39),"",#REF!+C39-D39)</f>
        <v/>
      </c>
      <c r="H39" s="106"/>
    </row>
    <row r="40" spans="1:10">
      <c r="A40" s="185" t="s">
        <v>318</v>
      </c>
      <c r="B40" s="186"/>
      <c r="C40" s="187"/>
      <c r="D40" s="188"/>
      <c r="E40" s="188"/>
      <c r="F40" s="189"/>
      <c r="G40" s="190" t="str">
        <f>G39</f>
        <v/>
      </c>
      <c r="H40" s="106"/>
    </row>
    <row r="44" spans="1:10">
      <c r="B44" s="193" t="s">
        <v>107</v>
      </c>
      <c r="F44" s="194"/>
    </row>
    <row r="45" spans="1:10">
      <c r="F45" s="192"/>
      <c r="G45" s="192"/>
      <c r="H45" s="192"/>
      <c r="I45" s="192"/>
      <c r="J45" s="192"/>
    </row>
    <row r="46" spans="1:10">
      <c r="C46" s="195"/>
      <c r="F46" s="195"/>
      <c r="G46" s="196"/>
      <c r="H46" s="192"/>
      <c r="I46" s="192"/>
      <c r="J46" s="192"/>
    </row>
    <row r="47" spans="1:10">
      <c r="A47" s="192"/>
      <c r="C47" s="197" t="s">
        <v>269</v>
      </c>
      <c r="F47" s="198" t="s">
        <v>274</v>
      </c>
      <c r="G47" s="196"/>
      <c r="H47" s="192"/>
      <c r="I47" s="192"/>
      <c r="J47" s="192"/>
    </row>
    <row r="48" spans="1:10">
      <c r="A48" s="192"/>
      <c r="C48" s="199" t="s">
        <v>140</v>
      </c>
      <c r="F48" s="191" t="s">
        <v>270</v>
      </c>
      <c r="G48" s="192"/>
      <c r="H48" s="192"/>
      <c r="I48" s="192"/>
      <c r="J48" s="192"/>
    </row>
    <row r="49" spans="2:2" s="192" customFormat="1">
      <c r="B49" s="191"/>
    </row>
    <row r="50" spans="2:2" s="192" customFormat="1" ht="12.75"/>
    <row r="51" spans="2:2" s="192" customFormat="1" ht="12.75"/>
    <row r="52" spans="2:2" s="192" customFormat="1" ht="12.75"/>
    <row r="53" spans="2:2" s="19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0" zoomScaleSheetLayoutView="70" workbookViewId="0">
      <selection activeCell="D17" sqref="D17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303</v>
      </c>
      <c r="B1" s="77"/>
      <c r="C1" s="468" t="s">
        <v>110</v>
      </c>
      <c r="D1" s="468"/>
      <c r="E1" s="109"/>
    </row>
    <row r="2" spans="1:7">
      <c r="A2" s="77" t="s">
        <v>141</v>
      </c>
      <c r="B2" s="77"/>
      <c r="C2" s="466" t="s">
        <v>512</v>
      </c>
      <c r="D2" s="467"/>
      <c r="E2" s="109"/>
    </row>
    <row r="3" spans="1:7">
      <c r="A3" s="75"/>
      <c r="B3" s="77"/>
      <c r="C3" s="76"/>
      <c r="D3" s="76"/>
      <c r="E3" s="109"/>
    </row>
    <row r="4" spans="1:7">
      <c r="A4" s="78" t="s">
        <v>275</v>
      </c>
      <c r="B4" s="103"/>
      <c r="C4" s="104"/>
      <c r="D4" s="77"/>
      <c r="E4" s="109"/>
    </row>
    <row r="5" spans="1:7">
      <c r="A5" s="113" t="s">
        <v>511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250</v>
      </c>
      <c r="C8" s="80" t="s">
        <v>66</v>
      </c>
      <c r="D8" s="80" t="s">
        <v>67</v>
      </c>
      <c r="E8" s="109"/>
    </row>
    <row r="9" spans="1:7" s="7" customFormat="1" ht="16.5" customHeight="1">
      <c r="A9" s="254">
        <v>1</v>
      </c>
      <c r="B9" s="254" t="s">
        <v>65</v>
      </c>
      <c r="C9" s="86">
        <f>SUM(C10,C25)</f>
        <v>367621</v>
      </c>
      <c r="D9" s="86">
        <f>SUM(D10,D25)</f>
        <v>367621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SUM(C11,C12,C15,C18,C24)</f>
        <v>367621</v>
      </c>
      <c r="D10" s="86">
        <f>SUM(D11,D12,D15,D18,D23,D24)</f>
        <v>367621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310</v>
      </c>
      <c r="C12" s="108">
        <f>SUM(C13:C14)</f>
        <v>0</v>
      </c>
      <c r="D12" s="108">
        <f>SUM(D13:D14)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313</v>
      </c>
      <c r="C13" s="8"/>
      <c r="D13" s="8"/>
      <c r="E13" s="109"/>
    </row>
    <row r="14" spans="1:7" s="3" customFormat="1" ht="16.5" customHeight="1">
      <c r="A14" s="98" t="s">
        <v>109</v>
      </c>
      <c r="B14" s="98" t="s">
        <v>97</v>
      </c>
      <c r="C14" s="8"/>
      <c r="D14" s="8"/>
      <c r="E14" s="109"/>
    </row>
    <row r="15" spans="1:7" s="3" customFormat="1" ht="16.5" customHeight="1">
      <c r="A15" s="89" t="s">
        <v>82</v>
      </c>
      <c r="B15" s="89" t="s">
        <v>83</v>
      </c>
      <c r="C15" s="108">
        <f>SUM(C16:C17)</f>
        <v>367621</v>
      </c>
      <c r="D15" s="108">
        <f>SUM(D16:D17)</f>
        <v>367621</v>
      </c>
      <c r="E15" s="109"/>
    </row>
    <row r="16" spans="1:7" s="3" customFormat="1" ht="16.5" customHeight="1">
      <c r="A16" s="98" t="s">
        <v>84</v>
      </c>
      <c r="B16" s="98" t="s">
        <v>86</v>
      </c>
      <c r="C16" s="8">
        <v>249258</v>
      </c>
      <c r="D16" s="8">
        <v>249258</v>
      </c>
      <c r="E16" s="109"/>
    </row>
    <row r="17" spans="1:6" s="3" customFormat="1" ht="30">
      <c r="A17" s="98" t="s">
        <v>85</v>
      </c>
      <c r="B17" s="98" t="s">
        <v>111</v>
      </c>
      <c r="C17" s="8">
        <v>118363</v>
      </c>
      <c r="D17" s="8">
        <v>118363</v>
      </c>
      <c r="E17" s="109"/>
    </row>
    <row r="18" spans="1:6" s="3" customFormat="1" ht="16.5" customHeight="1">
      <c r="A18" s="89" t="s">
        <v>87</v>
      </c>
      <c r="B18" s="89" t="s">
        <v>420</v>
      </c>
      <c r="C18" s="108">
        <f>SUM(C19:C22)</f>
        <v>0</v>
      </c>
      <c r="D18" s="108">
        <f>SUM(D19:D22)</f>
        <v>0</v>
      </c>
      <c r="E18" s="109"/>
    </row>
    <row r="19" spans="1:6" s="3" customFormat="1" ht="16.5" customHeight="1">
      <c r="A19" s="98" t="s">
        <v>88</v>
      </c>
      <c r="B19" s="98" t="s">
        <v>89</v>
      </c>
      <c r="C19" s="8"/>
      <c r="D19" s="8"/>
      <c r="E19" s="109"/>
    </row>
    <row r="20" spans="1:6" s="3" customFormat="1" ht="30">
      <c r="A20" s="98" t="s">
        <v>92</v>
      </c>
      <c r="B20" s="98" t="s">
        <v>90</v>
      </c>
      <c r="C20" s="8"/>
      <c r="D20" s="8"/>
      <c r="E20" s="109"/>
    </row>
    <row r="21" spans="1:6" s="3" customFormat="1" ht="16.5" customHeight="1">
      <c r="A21" s="98" t="s">
        <v>93</v>
      </c>
      <c r="B21" s="98" t="s">
        <v>91</v>
      </c>
      <c r="C21" s="8"/>
      <c r="D21" s="8"/>
      <c r="E21" s="109"/>
    </row>
    <row r="22" spans="1:6" s="3" customFormat="1" ht="16.5" customHeight="1">
      <c r="A22" s="98" t="s">
        <v>94</v>
      </c>
      <c r="B22" s="98" t="s">
        <v>448</v>
      </c>
      <c r="C22" s="8"/>
      <c r="D22" s="8"/>
      <c r="E22" s="109"/>
    </row>
    <row r="23" spans="1:6" s="3" customFormat="1" ht="16.5" customHeight="1">
      <c r="A23" s="89" t="s">
        <v>95</v>
      </c>
      <c r="B23" s="89" t="s">
        <v>449</v>
      </c>
      <c r="C23" s="294"/>
      <c r="D23" s="8"/>
      <c r="E23" s="109"/>
    </row>
    <row r="24" spans="1:6" s="3" customFormat="1">
      <c r="A24" s="89" t="s">
        <v>252</v>
      </c>
      <c r="B24" s="89" t="s">
        <v>455</v>
      </c>
      <c r="C24" s="8"/>
      <c r="D24" s="8"/>
      <c r="E24" s="109"/>
    </row>
    <row r="25" spans="1:6" ht="16.5" customHeight="1">
      <c r="A25" s="88">
        <v>1.2</v>
      </c>
      <c r="B25" s="88" t="s">
        <v>96</v>
      </c>
      <c r="C25" s="86">
        <f>SUM(C26,C30)</f>
        <v>0</v>
      </c>
      <c r="D25" s="86">
        <f>SUM(D26,D30)</f>
        <v>0</v>
      </c>
      <c r="E25" s="109"/>
    </row>
    <row r="26" spans="1:6" ht="16.5" customHeight="1">
      <c r="A26" s="89" t="s">
        <v>32</v>
      </c>
      <c r="B26" s="89" t="s">
        <v>313</v>
      </c>
      <c r="C26" s="108">
        <f>SUM(C27:C29)</f>
        <v>0</v>
      </c>
      <c r="D26" s="108">
        <f>SUM(D27:D29)</f>
        <v>0</v>
      </c>
      <c r="E26" s="109"/>
    </row>
    <row r="27" spans="1:6">
      <c r="A27" s="262" t="s">
        <v>98</v>
      </c>
      <c r="B27" s="262" t="s">
        <v>311</v>
      </c>
      <c r="C27" s="8"/>
      <c r="D27" s="8"/>
      <c r="E27" s="109"/>
    </row>
    <row r="28" spans="1:6">
      <c r="A28" s="262" t="s">
        <v>99</v>
      </c>
      <c r="B28" s="262" t="s">
        <v>314</v>
      </c>
      <c r="C28" s="8"/>
      <c r="D28" s="8"/>
      <c r="E28" s="109"/>
    </row>
    <row r="29" spans="1:6">
      <c r="A29" s="262" t="s">
        <v>458</v>
      </c>
      <c r="B29" s="262" t="s">
        <v>312</v>
      </c>
      <c r="C29" s="8"/>
      <c r="D29" s="8"/>
      <c r="E29" s="109"/>
    </row>
    <row r="30" spans="1:6">
      <c r="A30" s="89" t="s">
        <v>33</v>
      </c>
      <c r="B30" s="277" t="s">
        <v>454</v>
      </c>
      <c r="C30" s="8"/>
      <c r="D30" s="8"/>
      <c r="E30" s="109"/>
    </row>
    <row r="31" spans="1:6">
      <c r="D31" s="27"/>
      <c r="E31" s="110"/>
      <c r="F31" s="27"/>
    </row>
    <row r="32" spans="1:6">
      <c r="A32" s="1"/>
      <c r="D32" s="27"/>
      <c r="E32" s="110"/>
      <c r="F32" s="27"/>
    </row>
    <row r="33" spans="1:9">
      <c r="D33" s="27"/>
      <c r="E33" s="110"/>
      <c r="F33" s="27"/>
    </row>
    <row r="34" spans="1:9">
      <c r="D34" s="27"/>
      <c r="E34" s="110"/>
      <c r="F34" s="27"/>
    </row>
    <row r="35" spans="1:9">
      <c r="A35" s="70" t="s">
        <v>107</v>
      </c>
      <c r="D35" s="27"/>
      <c r="E35" s="110"/>
      <c r="F35" s="27"/>
    </row>
    <row r="36" spans="1:9">
      <c r="D36" s="27"/>
      <c r="E36" s="111"/>
      <c r="F36" s="111"/>
      <c r="G36"/>
      <c r="H36"/>
      <c r="I36"/>
    </row>
    <row r="37" spans="1:9">
      <c r="D37" s="112"/>
      <c r="E37" s="111"/>
      <c r="F37" s="111"/>
      <c r="G37"/>
      <c r="H37"/>
      <c r="I37"/>
    </row>
    <row r="38" spans="1:9">
      <c r="A38"/>
      <c r="B38" s="70" t="s">
        <v>272</v>
      </c>
      <c r="D38" s="112"/>
      <c r="E38" s="111"/>
      <c r="F38" s="111"/>
      <c r="G38"/>
      <c r="H38"/>
      <c r="I38"/>
    </row>
    <row r="39" spans="1:9">
      <c r="A39"/>
      <c r="B39" s="2" t="s">
        <v>271</v>
      </c>
      <c r="D39" s="112"/>
      <c r="E39" s="111"/>
      <c r="F39" s="111"/>
      <c r="G39"/>
      <c r="H39"/>
      <c r="I39"/>
    </row>
    <row r="40" spans="1:9" customFormat="1" ht="12.75">
      <c r="B40" s="66" t="s">
        <v>140</v>
      </c>
      <c r="D40" s="111"/>
      <c r="E40" s="111"/>
      <c r="F40" s="111"/>
    </row>
    <row r="41" spans="1:9">
      <c r="D41" s="27"/>
      <c r="E41" s="110"/>
      <c r="F41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8"/>
  <dimension ref="A1:L53"/>
  <sheetViews>
    <sheetView showGridLines="0" view="pageBreakPreview" zoomScale="70" zoomScaleSheetLayoutView="70" workbookViewId="0">
      <selection sqref="A1:XFD1048576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306</v>
      </c>
      <c r="B1" s="141"/>
      <c r="C1" s="141"/>
      <c r="D1" s="141"/>
      <c r="E1" s="141"/>
      <c r="F1" s="79"/>
      <c r="G1" s="79"/>
      <c r="H1" s="79"/>
      <c r="I1" s="479" t="s">
        <v>110</v>
      </c>
      <c r="J1" s="479"/>
      <c r="K1" s="147"/>
    </row>
    <row r="2" spans="1:12" s="23" customFormat="1" ht="15">
      <c r="A2" s="106" t="s">
        <v>141</v>
      </c>
      <c r="B2" s="141"/>
      <c r="C2" s="141"/>
      <c r="D2" s="141"/>
      <c r="E2" s="141"/>
      <c r="F2" s="142"/>
      <c r="G2" s="143"/>
      <c r="H2" s="143"/>
      <c r="I2" s="466" t="s">
        <v>512</v>
      </c>
      <c r="J2" s="467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6"/>
      <c r="K3" s="14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9"/>
      <c r="J4" s="77"/>
      <c r="K4" s="106"/>
      <c r="L4" s="23"/>
    </row>
    <row r="5" spans="1:12" s="2" customFormat="1" ht="15">
      <c r="A5" s="122" t="s">
        <v>511</v>
      </c>
      <c r="B5" s="123"/>
      <c r="C5" s="123"/>
      <c r="D5" s="123"/>
      <c r="E5" s="123"/>
      <c r="F5" s="59"/>
      <c r="G5" s="59"/>
      <c r="H5" s="59"/>
      <c r="I5" s="135"/>
      <c r="J5" s="59"/>
      <c r="K5" s="106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481" t="s">
        <v>221</v>
      </c>
      <c r="C7" s="481"/>
      <c r="D7" s="481" t="s">
        <v>294</v>
      </c>
      <c r="E7" s="481"/>
      <c r="F7" s="481" t="s">
        <v>295</v>
      </c>
      <c r="G7" s="481"/>
      <c r="H7" s="160" t="s">
        <v>281</v>
      </c>
      <c r="I7" s="481" t="s">
        <v>224</v>
      </c>
      <c r="J7" s="481"/>
      <c r="K7" s="148"/>
    </row>
    <row r="8" spans="1:12" ht="15">
      <c r="A8" s="137" t="s">
        <v>116</v>
      </c>
      <c r="B8" s="138" t="s">
        <v>223</v>
      </c>
      <c r="C8" s="139" t="s">
        <v>222</v>
      </c>
      <c r="D8" s="138" t="s">
        <v>223</v>
      </c>
      <c r="E8" s="139" t="s">
        <v>222</v>
      </c>
      <c r="F8" s="138" t="s">
        <v>223</v>
      </c>
      <c r="G8" s="139" t="s">
        <v>222</v>
      </c>
      <c r="H8" s="139" t="s">
        <v>222</v>
      </c>
      <c r="I8" s="138" t="s">
        <v>223</v>
      </c>
      <c r="J8" s="139" t="s">
        <v>222</v>
      </c>
      <c r="K8" s="148"/>
    </row>
    <row r="9" spans="1:12" ht="15">
      <c r="A9" s="60" t="s">
        <v>117</v>
      </c>
      <c r="B9" s="83">
        <f>SUM(B10,B14,B17)</f>
        <v>388</v>
      </c>
      <c r="C9" s="83">
        <f>SUM(C10,C14,C17)</f>
        <v>37976.44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388</v>
      </c>
      <c r="J9" s="83">
        <f t="shared" si="0"/>
        <v>37976.44</v>
      </c>
      <c r="K9" s="148"/>
    </row>
    <row r="10" spans="1:12" ht="15">
      <c r="A10" s="61" t="s">
        <v>118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1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1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1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1" t="s">
        <v>122</v>
      </c>
      <c r="B14" s="136">
        <f>SUM(B15:B16)</f>
        <v>231</v>
      </c>
      <c r="C14" s="136">
        <f>SUM(C15:C16)</f>
        <v>27287.360000000001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231</v>
      </c>
      <c r="J14" s="136">
        <f t="shared" si="2"/>
        <v>27287.360000000001</v>
      </c>
      <c r="K14" s="148"/>
    </row>
    <row r="15" spans="1:12" ht="15">
      <c r="A15" s="61" t="s">
        <v>123</v>
      </c>
      <c r="B15" s="26">
        <v>1</v>
      </c>
      <c r="C15" s="26">
        <v>4177.92</v>
      </c>
      <c r="D15" s="26"/>
      <c r="E15" s="26"/>
      <c r="F15" s="26"/>
      <c r="G15" s="26"/>
      <c r="H15" s="26"/>
      <c r="I15" s="26">
        <f>B15+D15-F15</f>
        <v>1</v>
      </c>
      <c r="J15" s="26">
        <f>C15+E15-G15</f>
        <v>4177.92</v>
      </c>
      <c r="K15" s="148"/>
    </row>
    <row r="16" spans="1:12" ht="15">
      <c r="A16" s="61" t="s">
        <v>124</v>
      </c>
      <c r="B16" s="26">
        <v>230</v>
      </c>
      <c r="C16" s="26">
        <v>23109.439999999999</v>
      </c>
      <c r="D16" s="26"/>
      <c r="E16" s="26"/>
      <c r="F16" s="26"/>
      <c r="G16" s="26"/>
      <c r="H16" s="26"/>
      <c r="I16" s="26">
        <f>B16+D16-F16</f>
        <v>230</v>
      </c>
      <c r="J16" s="26">
        <f>C16+E16-G16</f>
        <v>23109.439999999999</v>
      </c>
      <c r="K16" s="148"/>
    </row>
    <row r="17" spans="1:11" ht="15">
      <c r="A17" s="61" t="s">
        <v>125</v>
      </c>
      <c r="B17" s="136">
        <f>SUM(B18:B19,B22,B23)</f>
        <v>157</v>
      </c>
      <c r="C17" s="136">
        <f>SUM(C18:C19,C22,C23)</f>
        <v>10689.080000000002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157</v>
      </c>
      <c r="J17" s="136">
        <f t="shared" si="3"/>
        <v>10689.080000000002</v>
      </c>
      <c r="K17" s="148"/>
    </row>
    <row r="18" spans="1:11" ht="15">
      <c r="A18" s="61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1" t="s">
        <v>127</v>
      </c>
      <c r="B19" s="136">
        <f>SUM(B20:B21)</f>
        <v>3</v>
      </c>
      <c r="C19" s="136">
        <f>SUM(C20:C21)</f>
        <v>1483.96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3</v>
      </c>
      <c r="J19" s="136">
        <f t="shared" si="4"/>
        <v>1483.96</v>
      </c>
      <c r="K19" s="148"/>
    </row>
    <row r="20" spans="1:11" ht="15">
      <c r="A20" s="61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1" t="s">
        <v>129</v>
      </c>
      <c r="B21" s="26">
        <v>3</v>
      </c>
      <c r="C21" s="26">
        <v>1483.96</v>
      </c>
      <c r="D21" s="26"/>
      <c r="E21" s="26"/>
      <c r="F21" s="26"/>
      <c r="G21" s="26"/>
      <c r="H21" s="26"/>
      <c r="I21" s="26">
        <f>B21+D21-F21</f>
        <v>3</v>
      </c>
      <c r="J21" s="26">
        <f>C21+E21-G21</f>
        <v>1483.96</v>
      </c>
      <c r="K21" s="148"/>
    </row>
    <row r="22" spans="1:11" ht="15">
      <c r="A22" s="61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1" t="s">
        <v>131</v>
      </c>
      <c r="B23" s="26">
        <v>154</v>
      </c>
      <c r="C23" s="26">
        <v>9205.1200000000008</v>
      </c>
      <c r="D23" s="26"/>
      <c r="E23" s="26"/>
      <c r="F23" s="26"/>
      <c r="G23" s="26"/>
      <c r="H23" s="26"/>
      <c r="I23" s="26">
        <f>B23+D23-F23</f>
        <v>154</v>
      </c>
      <c r="J23" s="26">
        <f>C23+E23-G23</f>
        <v>9205.1200000000008</v>
      </c>
      <c r="K23" s="148"/>
    </row>
    <row r="24" spans="1:11" ht="15">
      <c r="A24" s="60" t="s">
        <v>132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8"/>
    </row>
    <row r="25" spans="1:11" ht="15">
      <c r="A25" s="61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1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1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1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1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1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1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0" t="s">
        <v>133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8"/>
    </row>
    <row r="33" spans="1:11" ht="15">
      <c r="A33" s="61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1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1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0" t="s">
        <v>134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8"/>
    </row>
    <row r="37" spans="1:11" ht="15">
      <c r="A37" s="61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1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1" t="s">
        <v>137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1" t="s">
        <v>440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1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1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269</v>
      </c>
      <c r="F49" s="12" t="s">
        <v>274</v>
      </c>
      <c r="G49" s="73"/>
      <c r="I49"/>
      <c r="J49"/>
    </row>
    <row r="50" spans="1:10" s="2" customFormat="1" ht="15">
      <c r="B50" s="66" t="s">
        <v>140</v>
      </c>
      <c r="F50" s="2" t="s">
        <v>270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44" bottom="0.5" header="0.3" footer="0.3"/>
  <pageSetup paperSize="9" scale="6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40" t="s">
        <v>307</v>
      </c>
      <c r="B1" s="141"/>
      <c r="C1" s="141"/>
      <c r="D1" s="141"/>
      <c r="E1" s="141"/>
      <c r="F1" s="141"/>
      <c r="G1" s="147"/>
      <c r="H1" s="101" t="s">
        <v>199</v>
      </c>
      <c r="I1" s="147"/>
      <c r="J1" s="67"/>
      <c r="K1" s="67"/>
      <c r="L1" s="67"/>
    </row>
    <row r="2" spans="1:12" s="23" customFormat="1" ht="15">
      <c r="A2" s="106" t="s">
        <v>141</v>
      </c>
      <c r="B2" s="141"/>
      <c r="C2" s="141"/>
      <c r="D2" s="141"/>
      <c r="E2" s="141"/>
      <c r="F2" s="141"/>
      <c r="G2" s="149"/>
      <c r="H2" s="151" t="s">
        <v>512</v>
      </c>
      <c r="I2" s="149"/>
      <c r="J2" s="67"/>
      <c r="K2" s="67"/>
      <c r="L2" s="67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41"/>
      <c r="F4" s="141"/>
      <c r="G4" s="141"/>
      <c r="H4" s="141"/>
      <c r="I4" s="147"/>
      <c r="J4" s="64"/>
      <c r="K4" s="64"/>
      <c r="L4" s="23"/>
    </row>
    <row r="5" spans="1:12" s="2" customFormat="1" ht="15">
      <c r="A5" s="122" t="str">
        <f>'ფორმა N2'!A5</f>
        <v>მპგ  "გაერთიანებული დემოკრატიული მოძრაობა "</v>
      </c>
      <c r="B5" s="123"/>
      <c r="C5" s="123"/>
      <c r="D5" s="123"/>
      <c r="E5" s="152"/>
      <c r="F5" s="153"/>
      <c r="G5" s="153"/>
      <c r="H5" s="153"/>
      <c r="I5" s="147"/>
      <c r="J5" s="64"/>
      <c r="K5" s="64"/>
      <c r="L5" s="12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7"/>
      <c r="J6" s="64"/>
      <c r="K6" s="64"/>
      <c r="L6" s="64"/>
    </row>
    <row r="7" spans="1:12" ht="30">
      <c r="A7" s="137" t="s">
        <v>64</v>
      </c>
      <c r="B7" s="137" t="s">
        <v>381</v>
      </c>
      <c r="C7" s="139" t="s">
        <v>382</v>
      </c>
      <c r="D7" s="139" t="s">
        <v>236</v>
      </c>
      <c r="E7" s="139" t="s">
        <v>241</v>
      </c>
      <c r="F7" s="139" t="s">
        <v>242</v>
      </c>
      <c r="G7" s="139" t="s">
        <v>243</v>
      </c>
      <c r="H7" s="139" t="s">
        <v>244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68">
        <v>1</v>
      </c>
      <c r="B9" s="26"/>
      <c r="C9" s="26"/>
      <c r="D9" s="26"/>
      <c r="E9" s="26"/>
      <c r="F9" s="26"/>
      <c r="G9" s="161"/>
      <c r="H9" s="26"/>
      <c r="I9" s="147"/>
    </row>
    <row r="10" spans="1:12" ht="15">
      <c r="A10" s="68">
        <v>2</v>
      </c>
      <c r="B10" s="26"/>
      <c r="C10" s="26"/>
      <c r="D10" s="26"/>
      <c r="E10" s="26"/>
      <c r="F10" s="26"/>
      <c r="G10" s="161"/>
      <c r="H10" s="26"/>
      <c r="I10" s="147"/>
    </row>
    <row r="11" spans="1:12" ht="15">
      <c r="A11" s="68">
        <v>3</v>
      </c>
      <c r="B11" s="26"/>
      <c r="C11" s="26"/>
      <c r="D11" s="26"/>
      <c r="E11" s="26"/>
      <c r="F11" s="26"/>
      <c r="G11" s="161"/>
      <c r="H11" s="26"/>
      <c r="I11" s="147"/>
    </row>
    <row r="12" spans="1:12" ht="15">
      <c r="A12" s="68">
        <v>4</v>
      </c>
      <c r="B12" s="26"/>
      <c r="C12" s="26"/>
      <c r="D12" s="26"/>
      <c r="E12" s="26"/>
      <c r="F12" s="26"/>
      <c r="G12" s="161"/>
      <c r="H12" s="26"/>
      <c r="I12" s="147"/>
    </row>
    <row r="13" spans="1:12" ht="15">
      <c r="A13" s="68">
        <v>5</v>
      </c>
      <c r="B13" s="26"/>
      <c r="C13" s="26"/>
      <c r="D13" s="26"/>
      <c r="E13" s="26"/>
      <c r="F13" s="26"/>
      <c r="G13" s="161"/>
      <c r="H13" s="26"/>
      <c r="I13" s="147"/>
    </row>
    <row r="14" spans="1:12" ht="15">
      <c r="A14" s="68">
        <v>6</v>
      </c>
      <c r="B14" s="26"/>
      <c r="C14" s="26"/>
      <c r="D14" s="26"/>
      <c r="E14" s="26"/>
      <c r="F14" s="26"/>
      <c r="G14" s="161"/>
      <c r="H14" s="26"/>
      <c r="I14" s="147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61"/>
      <c r="H15" s="26"/>
      <c r="I15" s="147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61"/>
      <c r="H16" s="26"/>
      <c r="I16" s="147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61"/>
      <c r="H17" s="26"/>
      <c r="I17" s="147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61"/>
      <c r="H18" s="26"/>
      <c r="I18" s="147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61"/>
      <c r="H19" s="26"/>
      <c r="I19" s="147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61"/>
      <c r="H20" s="26"/>
      <c r="I20" s="147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61"/>
      <c r="H21" s="26"/>
      <c r="I21" s="147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61"/>
      <c r="H22" s="26"/>
      <c r="I22" s="147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61"/>
      <c r="H23" s="26"/>
      <c r="I23" s="147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61"/>
      <c r="H24" s="26"/>
      <c r="I24" s="147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61"/>
      <c r="H25" s="26"/>
      <c r="I25" s="147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61"/>
      <c r="H26" s="26"/>
      <c r="I26" s="147"/>
      <c r="J26" s="64"/>
      <c r="K26" s="64"/>
      <c r="L26" s="64"/>
    </row>
    <row r="27" spans="1:12" s="23" customFormat="1" ht="15">
      <c r="A27" s="68" t="s">
        <v>280</v>
      </c>
      <c r="B27" s="26"/>
      <c r="C27" s="26"/>
      <c r="D27" s="26"/>
      <c r="E27" s="26"/>
      <c r="F27" s="26"/>
      <c r="G27" s="161"/>
      <c r="H27" s="26"/>
      <c r="I27" s="147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107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269</v>
      </c>
      <c r="E33" s="12" t="s">
        <v>274</v>
      </c>
      <c r="F33" s="73"/>
      <c r="G33"/>
      <c r="H33"/>
      <c r="I33"/>
    </row>
    <row r="34" spans="1:9" s="2" customFormat="1" ht="15">
      <c r="A34"/>
      <c r="C34" s="66" t="s">
        <v>140</v>
      </c>
      <c r="E34" s="2" t="s">
        <v>270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zoomScale="70" zoomScaleSheetLayoutView="70" workbookViewId="0">
      <selection activeCell="B9" sqref="B9:I9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40" t="s">
        <v>308</v>
      </c>
      <c r="B1" s="141"/>
      <c r="C1" s="141"/>
      <c r="D1" s="141"/>
      <c r="E1" s="141"/>
      <c r="F1" s="141"/>
      <c r="G1" s="141"/>
      <c r="H1" s="147"/>
      <c r="I1" s="79" t="s">
        <v>199</v>
      </c>
      <c r="J1" s="155"/>
    </row>
    <row r="2" spans="1:12" s="23" customFormat="1" ht="15">
      <c r="A2" s="106" t="s">
        <v>141</v>
      </c>
      <c r="B2" s="141"/>
      <c r="C2" s="141"/>
      <c r="D2" s="141"/>
      <c r="E2" s="141"/>
      <c r="F2" s="141"/>
      <c r="G2" s="141"/>
      <c r="H2" s="147"/>
      <c r="I2" s="151" t="s">
        <v>512</v>
      </c>
      <c r="J2" s="155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50"/>
      <c r="F4" s="141"/>
      <c r="G4" s="141"/>
      <c r="H4" s="141"/>
      <c r="I4" s="150"/>
      <c r="J4" s="105"/>
      <c r="L4" s="23"/>
    </row>
    <row r="5" spans="1:12" s="2" customFormat="1" ht="15">
      <c r="A5" s="122" t="s">
        <v>511</v>
      </c>
      <c r="B5" s="123"/>
      <c r="C5" s="123"/>
      <c r="D5" s="123"/>
      <c r="E5" s="152"/>
      <c r="F5" s="153"/>
      <c r="G5" s="153"/>
      <c r="H5" s="153"/>
      <c r="I5" s="152"/>
      <c r="J5" s="105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4" t="s">
        <v>64</v>
      </c>
      <c r="B7" s="137" t="s">
        <v>249</v>
      </c>
      <c r="C7" s="139" t="s">
        <v>245</v>
      </c>
      <c r="D7" s="139" t="s">
        <v>246</v>
      </c>
      <c r="E7" s="139" t="s">
        <v>247</v>
      </c>
      <c r="F7" s="139" t="s">
        <v>248</v>
      </c>
      <c r="G7" s="139" t="s">
        <v>242</v>
      </c>
      <c r="H7" s="139" t="s">
        <v>243</v>
      </c>
      <c r="I7" s="139" t="s">
        <v>244</v>
      </c>
      <c r="J7" s="156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6"/>
    </row>
    <row r="9" spans="1:12" ht="30">
      <c r="A9" s="68">
        <v>1</v>
      </c>
      <c r="B9" s="26" t="s">
        <v>517</v>
      </c>
      <c r="C9" s="26" t="s">
        <v>518</v>
      </c>
      <c r="D9" s="26" t="s">
        <v>519</v>
      </c>
      <c r="E9" s="26">
        <v>1998</v>
      </c>
      <c r="F9" s="26" t="s">
        <v>520</v>
      </c>
      <c r="G9" s="26">
        <v>4177.92</v>
      </c>
      <c r="H9" s="413">
        <v>40673</v>
      </c>
      <c r="I9" s="26" t="s">
        <v>521</v>
      </c>
      <c r="J9" s="156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61"/>
      <c r="I10" s="26"/>
      <c r="J10" s="156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61"/>
      <c r="I11" s="26"/>
      <c r="J11" s="156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61"/>
      <c r="I12" s="26"/>
      <c r="J12" s="156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61"/>
      <c r="I13" s="26"/>
      <c r="J13" s="156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61"/>
      <c r="I14" s="26"/>
      <c r="J14" s="156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61"/>
      <c r="I15" s="26"/>
      <c r="J15" s="149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61"/>
      <c r="I16" s="26"/>
      <c r="J16" s="149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61"/>
      <c r="I17" s="26"/>
      <c r="J17" s="149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61"/>
      <c r="I18" s="26"/>
      <c r="J18" s="149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61"/>
      <c r="I19" s="26"/>
      <c r="J19" s="149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61"/>
      <c r="I20" s="26"/>
      <c r="J20" s="149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61"/>
      <c r="I21" s="26"/>
      <c r="J21" s="149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61"/>
      <c r="I22" s="26"/>
      <c r="J22" s="149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61"/>
      <c r="I23" s="26"/>
      <c r="J23" s="149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61"/>
      <c r="I24" s="26"/>
      <c r="J24" s="149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61"/>
      <c r="I25" s="26"/>
      <c r="J25" s="149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61"/>
      <c r="I26" s="26"/>
      <c r="J26" s="149"/>
    </row>
    <row r="27" spans="1:10" s="23" customFormat="1" ht="15">
      <c r="A27" s="68" t="s">
        <v>280</v>
      </c>
      <c r="B27" s="26"/>
      <c r="C27" s="26"/>
      <c r="D27" s="26"/>
      <c r="E27" s="26"/>
      <c r="F27" s="26"/>
      <c r="G27" s="26"/>
      <c r="H27" s="161"/>
      <c r="I27" s="26"/>
      <c r="J27" s="149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107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269</v>
      </c>
      <c r="E33" s="12" t="s">
        <v>274</v>
      </c>
      <c r="F33" s="73"/>
      <c r="G33"/>
      <c r="H33"/>
      <c r="I33"/>
    </row>
    <row r="34" spans="1:10" s="2" customFormat="1" ht="15">
      <c r="A34"/>
      <c r="C34" s="66" t="s">
        <v>140</v>
      </c>
      <c r="E34" s="2" t="s">
        <v>270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"/>
    </sheetView>
  </sheetViews>
  <sheetFormatPr defaultRowHeight="12.75"/>
  <cols>
    <col min="1" max="1" width="4.85546875" style="220" customWidth="1"/>
    <col min="2" max="2" width="37.42578125" style="220" customWidth="1"/>
    <col min="3" max="3" width="21.5703125" style="220" customWidth="1"/>
    <col min="4" max="4" width="20" style="220" customWidth="1"/>
    <col min="5" max="5" width="18.7109375" style="220" customWidth="1"/>
    <col min="6" max="6" width="24.140625" style="220" customWidth="1"/>
    <col min="7" max="7" width="27.140625" style="220" customWidth="1"/>
    <col min="8" max="8" width="0.7109375" style="220" customWidth="1"/>
    <col min="9" max="16384" width="9.140625" style="220"/>
  </cols>
  <sheetData>
    <row r="1" spans="1:8" s="204" customFormat="1" ht="15">
      <c r="A1" s="200" t="s">
        <v>328</v>
      </c>
      <c r="B1" s="201"/>
      <c r="C1" s="201"/>
      <c r="D1" s="201"/>
      <c r="E1" s="201"/>
      <c r="F1" s="79"/>
      <c r="G1" s="79" t="s">
        <v>110</v>
      </c>
      <c r="H1" s="205"/>
    </row>
    <row r="2" spans="1:8" s="204" customFormat="1">
      <c r="A2" s="205" t="s">
        <v>319</v>
      </c>
      <c r="B2" s="201"/>
      <c r="C2" s="201"/>
      <c r="D2" s="201"/>
      <c r="E2" s="202"/>
      <c r="F2" s="202"/>
      <c r="G2" s="203" t="s">
        <v>512</v>
      </c>
      <c r="H2" s="205"/>
    </row>
    <row r="3" spans="1:8" s="204" customFormat="1">
      <c r="A3" s="205"/>
      <c r="B3" s="201"/>
      <c r="C3" s="201"/>
      <c r="D3" s="201"/>
      <c r="E3" s="202"/>
      <c r="F3" s="202"/>
      <c r="G3" s="202"/>
      <c r="H3" s="205"/>
    </row>
    <row r="4" spans="1:8" s="204" customFormat="1" ht="15">
      <c r="A4" s="116" t="s">
        <v>275</v>
      </c>
      <c r="B4" s="201"/>
      <c r="C4" s="201"/>
      <c r="D4" s="201"/>
      <c r="E4" s="206"/>
      <c r="F4" s="206"/>
      <c r="G4" s="202"/>
      <c r="H4" s="205"/>
    </row>
    <row r="5" spans="1:8" s="204" customFormat="1">
      <c r="A5" s="207" t="s">
        <v>511</v>
      </c>
      <c r="B5" s="207"/>
      <c r="C5" s="207"/>
      <c r="D5" s="207"/>
      <c r="E5" s="207"/>
      <c r="F5" s="207"/>
      <c r="G5" s="208"/>
      <c r="H5" s="205"/>
    </row>
    <row r="6" spans="1:8" s="221" customFormat="1">
      <c r="A6" s="209"/>
      <c r="B6" s="209"/>
      <c r="C6" s="209"/>
      <c r="D6" s="209"/>
      <c r="E6" s="209"/>
      <c r="F6" s="209"/>
      <c r="G6" s="209"/>
      <c r="H6" s="206"/>
    </row>
    <row r="7" spans="1:8" s="204" customFormat="1" ht="51">
      <c r="A7" s="243" t="s">
        <v>64</v>
      </c>
      <c r="B7" s="212" t="s">
        <v>323</v>
      </c>
      <c r="C7" s="212" t="s">
        <v>324</v>
      </c>
      <c r="D7" s="212" t="s">
        <v>325</v>
      </c>
      <c r="E7" s="212" t="s">
        <v>326</v>
      </c>
      <c r="F7" s="212" t="s">
        <v>327</v>
      </c>
      <c r="G7" s="212" t="s">
        <v>320</v>
      </c>
      <c r="H7" s="205"/>
    </row>
    <row r="8" spans="1:8" s="204" customFormat="1">
      <c r="A8" s="210">
        <v>1</v>
      </c>
      <c r="B8" s="211">
        <v>2</v>
      </c>
      <c r="C8" s="211">
        <v>3</v>
      </c>
      <c r="D8" s="211">
        <v>4</v>
      </c>
      <c r="E8" s="212">
        <v>5</v>
      </c>
      <c r="F8" s="212">
        <v>6</v>
      </c>
      <c r="G8" s="212">
        <v>7</v>
      </c>
      <c r="H8" s="205"/>
    </row>
    <row r="9" spans="1:8" s="204" customFormat="1">
      <c r="A9" s="222">
        <v>1</v>
      </c>
      <c r="B9" s="213"/>
      <c r="C9" s="213"/>
      <c r="D9" s="214"/>
      <c r="E9" s="213"/>
      <c r="F9" s="213"/>
      <c r="G9" s="213"/>
      <c r="H9" s="205"/>
    </row>
    <row r="10" spans="1:8" s="204" customFormat="1">
      <c r="A10" s="222">
        <v>2</v>
      </c>
      <c r="B10" s="213"/>
      <c r="C10" s="213"/>
      <c r="D10" s="214"/>
      <c r="E10" s="213"/>
      <c r="F10" s="213"/>
      <c r="G10" s="213"/>
      <c r="H10" s="205"/>
    </row>
    <row r="11" spans="1:8" s="204" customFormat="1">
      <c r="A11" s="222">
        <v>3</v>
      </c>
      <c r="B11" s="213"/>
      <c r="C11" s="213"/>
      <c r="D11" s="214"/>
      <c r="E11" s="213"/>
      <c r="F11" s="213"/>
      <c r="G11" s="213"/>
      <c r="H11" s="205"/>
    </row>
    <row r="12" spans="1:8" s="204" customFormat="1">
      <c r="A12" s="222">
        <v>4</v>
      </c>
      <c r="B12" s="213"/>
      <c r="C12" s="213"/>
      <c r="D12" s="214"/>
      <c r="E12" s="213"/>
      <c r="F12" s="213"/>
      <c r="G12" s="213"/>
      <c r="H12" s="205"/>
    </row>
    <row r="13" spans="1:8" s="204" customFormat="1">
      <c r="A13" s="222">
        <v>5</v>
      </c>
      <c r="B13" s="213"/>
      <c r="C13" s="213"/>
      <c r="D13" s="214"/>
      <c r="E13" s="213"/>
      <c r="F13" s="213"/>
      <c r="G13" s="213"/>
      <c r="H13" s="205"/>
    </row>
    <row r="14" spans="1:8" s="204" customFormat="1">
      <c r="A14" s="222">
        <v>6</v>
      </c>
      <c r="B14" s="213"/>
      <c r="C14" s="213"/>
      <c r="D14" s="214"/>
      <c r="E14" s="213"/>
      <c r="F14" s="213"/>
      <c r="G14" s="213"/>
      <c r="H14" s="205"/>
    </row>
    <row r="15" spans="1:8" s="204" customFormat="1">
      <c r="A15" s="222">
        <v>7</v>
      </c>
      <c r="B15" s="213"/>
      <c r="C15" s="213"/>
      <c r="D15" s="214"/>
      <c r="E15" s="213"/>
      <c r="F15" s="213"/>
      <c r="G15" s="213"/>
      <c r="H15" s="205"/>
    </row>
    <row r="16" spans="1:8" s="204" customFormat="1">
      <c r="A16" s="222">
        <v>8</v>
      </c>
      <c r="B16" s="213"/>
      <c r="C16" s="213"/>
      <c r="D16" s="214"/>
      <c r="E16" s="213"/>
      <c r="F16" s="213"/>
      <c r="G16" s="213"/>
      <c r="H16" s="205"/>
    </row>
    <row r="17" spans="1:11" s="204" customFormat="1">
      <c r="A17" s="222">
        <v>9</v>
      </c>
      <c r="B17" s="213"/>
      <c r="C17" s="213"/>
      <c r="D17" s="214"/>
      <c r="E17" s="213"/>
      <c r="F17" s="213"/>
      <c r="G17" s="213"/>
      <c r="H17" s="205"/>
    </row>
    <row r="18" spans="1:11" s="204" customFormat="1">
      <c r="A18" s="222">
        <v>10</v>
      </c>
      <c r="B18" s="213"/>
      <c r="C18" s="213"/>
      <c r="D18" s="214"/>
      <c r="E18" s="213"/>
      <c r="F18" s="213"/>
      <c r="G18" s="213"/>
      <c r="H18" s="205"/>
    </row>
    <row r="19" spans="1:11" s="204" customFormat="1">
      <c r="A19" s="222" t="s">
        <v>278</v>
      </c>
      <c r="B19" s="213"/>
      <c r="C19" s="213"/>
      <c r="D19" s="214"/>
      <c r="E19" s="213"/>
      <c r="F19" s="213"/>
      <c r="G19" s="213"/>
      <c r="H19" s="205"/>
    </row>
    <row r="22" spans="1:11" s="204" customFormat="1"/>
    <row r="23" spans="1:11" s="204" customFormat="1"/>
    <row r="24" spans="1:11" s="21" customFormat="1" ht="15">
      <c r="B24" s="215" t="s">
        <v>107</v>
      </c>
      <c r="C24" s="215"/>
    </row>
    <row r="25" spans="1:11" s="21" customFormat="1" ht="15">
      <c r="B25" s="215"/>
      <c r="C25" s="215"/>
    </row>
    <row r="26" spans="1:11" s="21" customFormat="1" ht="15">
      <c r="C26" s="217"/>
      <c r="F26" s="217"/>
      <c r="G26" s="217"/>
      <c r="H26" s="216"/>
    </row>
    <row r="27" spans="1:11" s="21" customFormat="1" ht="15">
      <c r="C27" s="218" t="s">
        <v>269</v>
      </c>
      <c r="F27" s="215" t="s">
        <v>321</v>
      </c>
      <c r="J27" s="216"/>
      <c r="K27" s="216"/>
    </row>
    <row r="28" spans="1:11" s="21" customFormat="1" ht="15">
      <c r="C28" s="218" t="s">
        <v>140</v>
      </c>
      <c r="F28" s="219" t="s">
        <v>270</v>
      </c>
      <c r="J28" s="216"/>
      <c r="K28" s="216"/>
    </row>
    <row r="29" spans="1:11" s="204" customFormat="1" ht="15">
      <c r="C29" s="218"/>
      <c r="J29" s="221"/>
      <c r="K29" s="221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view="pageBreakPreview" zoomScale="70" zoomScaleNormal="80" zoomScaleSheetLayoutView="70" workbookViewId="0">
      <selection activeCell="F24" sqref="F24"/>
    </sheetView>
  </sheetViews>
  <sheetFormatPr defaultRowHeight="12.75"/>
  <cols>
    <col min="2" max="2" width="32.140625" customWidth="1"/>
    <col min="3" max="3" width="11.5703125" customWidth="1"/>
    <col min="4" max="4" width="19.140625" customWidth="1"/>
    <col min="5" max="5" width="27.85546875" customWidth="1"/>
    <col min="6" max="6" width="26.285156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40" t="s">
        <v>464</v>
      </c>
      <c r="B1" s="141"/>
      <c r="C1" s="141"/>
      <c r="D1" s="141"/>
      <c r="E1" s="141"/>
      <c r="F1" s="141"/>
      <c r="G1" s="141"/>
      <c r="H1" s="141"/>
      <c r="I1" s="141"/>
      <c r="J1" s="141"/>
      <c r="K1" s="79" t="s">
        <v>110</v>
      </c>
    </row>
    <row r="2" spans="1:11" ht="15">
      <c r="A2" s="106" t="s">
        <v>141</v>
      </c>
      <c r="B2" s="141"/>
      <c r="C2" s="141"/>
      <c r="D2" s="141"/>
      <c r="E2" s="141"/>
      <c r="F2" s="141"/>
      <c r="G2" s="141"/>
      <c r="H2" s="141"/>
      <c r="I2" s="141"/>
      <c r="J2" s="141"/>
      <c r="K2" s="414" t="s">
        <v>619</v>
      </c>
    </row>
    <row r="3" spans="1:1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">
      <c r="A4" s="77" t="str">
        <f>'[4]ფორმა N2'!A4</f>
        <v>ანგარიშვალდებული პირის დასახელება:</v>
      </c>
      <c r="B4" s="77"/>
      <c r="C4" s="77"/>
      <c r="D4" s="78"/>
      <c r="E4" s="150"/>
      <c r="F4" s="141"/>
      <c r="G4" s="141"/>
      <c r="H4" s="141"/>
      <c r="I4" s="141"/>
      <c r="J4" s="141"/>
      <c r="K4" s="150"/>
    </row>
    <row r="5" spans="1:11" s="192" customFormat="1" ht="15">
      <c r="A5" s="232" t="s">
        <v>511</v>
      </c>
      <c r="B5" s="81"/>
      <c r="C5" s="81"/>
      <c r="D5" s="81"/>
      <c r="E5" s="233"/>
      <c r="F5" s="234"/>
      <c r="G5" s="234"/>
      <c r="H5" s="234"/>
      <c r="I5" s="234"/>
      <c r="J5" s="234"/>
      <c r="K5" s="233"/>
    </row>
    <row r="6" spans="1:11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0">
      <c r="A7" s="442" t="s">
        <v>64</v>
      </c>
      <c r="B7" s="443" t="s">
        <v>383</v>
      </c>
      <c r="C7" s="443" t="s">
        <v>384</v>
      </c>
      <c r="D7" s="443" t="s">
        <v>386</v>
      </c>
      <c r="E7" s="443" t="s">
        <v>385</v>
      </c>
      <c r="F7" s="443" t="s">
        <v>394</v>
      </c>
      <c r="G7" s="443" t="s">
        <v>395</v>
      </c>
      <c r="H7" s="443" t="s">
        <v>389</v>
      </c>
      <c r="I7" s="443" t="s">
        <v>390</v>
      </c>
      <c r="J7" s="443" t="s">
        <v>402</v>
      </c>
      <c r="K7" s="443" t="s">
        <v>391</v>
      </c>
    </row>
    <row r="8" spans="1:11" ht="15">
      <c r="A8" s="444">
        <v>1</v>
      </c>
      <c r="B8" s="444">
        <v>2</v>
      </c>
      <c r="C8" s="443">
        <v>3</v>
      </c>
      <c r="D8" s="444">
        <v>4</v>
      </c>
      <c r="E8" s="443">
        <v>5</v>
      </c>
      <c r="F8" s="444">
        <v>6</v>
      </c>
      <c r="G8" s="443">
        <v>7</v>
      </c>
      <c r="H8" s="444">
        <v>8</v>
      </c>
      <c r="I8" s="443">
        <v>9</v>
      </c>
      <c r="J8" s="444">
        <v>10</v>
      </c>
      <c r="K8" s="443">
        <v>11</v>
      </c>
    </row>
    <row r="9" spans="1:11" ht="15">
      <c r="A9" s="445">
        <v>1</v>
      </c>
      <c r="B9" s="446" t="s">
        <v>620</v>
      </c>
      <c r="C9" s="447" t="s">
        <v>621</v>
      </c>
      <c r="D9" s="447"/>
      <c r="E9" s="448">
        <v>318</v>
      </c>
      <c r="F9" s="447" t="s">
        <v>622</v>
      </c>
      <c r="G9" s="449">
        <v>65002001337</v>
      </c>
      <c r="H9" s="450" t="s">
        <v>623</v>
      </c>
      <c r="I9" s="450" t="s">
        <v>624</v>
      </c>
      <c r="J9" s="450"/>
      <c r="K9" s="447"/>
    </row>
    <row r="10" spans="1:11" ht="15">
      <c r="A10" s="445">
        <v>2</v>
      </c>
      <c r="B10" s="451" t="s">
        <v>625</v>
      </c>
      <c r="C10" s="447" t="s">
        <v>621</v>
      </c>
      <c r="D10" s="452" t="s">
        <v>626</v>
      </c>
      <c r="E10" s="447"/>
      <c r="F10" s="448">
        <v>900</v>
      </c>
      <c r="G10" s="453" t="s">
        <v>627</v>
      </c>
      <c r="H10" s="451" t="s">
        <v>628</v>
      </c>
      <c r="I10" s="451" t="s">
        <v>629</v>
      </c>
      <c r="J10" s="450"/>
      <c r="K10" s="447"/>
    </row>
    <row r="11" spans="1:11" ht="15">
      <c r="A11" s="445">
        <v>3</v>
      </c>
      <c r="B11" s="446" t="s">
        <v>630</v>
      </c>
      <c r="C11" s="447" t="s">
        <v>621</v>
      </c>
      <c r="D11" s="452" t="s">
        <v>631</v>
      </c>
      <c r="E11" s="447"/>
      <c r="F11" s="449" t="s">
        <v>632</v>
      </c>
      <c r="G11" s="454" t="s">
        <v>633</v>
      </c>
      <c r="H11" s="449" t="s">
        <v>634</v>
      </c>
      <c r="I11" s="449" t="s">
        <v>635</v>
      </c>
      <c r="J11" s="450"/>
      <c r="K11" s="447"/>
    </row>
    <row r="12" spans="1:11" ht="15">
      <c r="A12" s="445">
        <v>4</v>
      </c>
      <c r="B12" s="455" t="s">
        <v>636</v>
      </c>
      <c r="C12" s="447" t="s">
        <v>621</v>
      </c>
      <c r="D12" s="452" t="s">
        <v>631</v>
      </c>
      <c r="E12" s="447"/>
      <c r="F12" s="451" t="s">
        <v>637</v>
      </c>
      <c r="G12" s="453" t="s">
        <v>638</v>
      </c>
      <c r="H12" s="451" t="s">
        <v>639</v>
      </c>
      <c r="I12" s="451" t="s">
        <v>640</v>
      </c>
      <c r="J12" s="450"/>
      <c r="K12" s="447"/>
    </row>
    <row r="13" spans="1:11" ht="15">
      <c r="A13" s="445">
        <v>5</v>
      </c>
      <c r="B13" s="456" t="s">
        <v>641</v>
      </c>
      <c r="C13" s="447" t="s">
        <v>621</v>
      </c>
      <c r="D13" s="452" t="s">
        <v>631</v>
      </c>
      <c r="E13" s="447"/>
      <c r="F13" s="451" t="s">
        <v>642</v>
      </c>
      <c r="G13" s="453" t="s">
        <v>643</v>
      </c>
      <c r="H13" s="451" t="s">
        <v>644</v>
      </c>
      <c r="I13" s="451" t="s">
        <v>645</v>
      </c>
      <c r="J13" s="450"/>
      <c r="K13" s="447"/>
    </row>
    <row r="14" spans="1:11" ht="15">
      <c r="A14" s="445">
        <v>6</v>
      </c>
      <c r="B14" s="457" t="s">
        <v>646</v>
      </c>
      <c r="C14" s="447" t="s">
        <v>621</v>
      </c>
      <c r="D14" s="452" t="s">
        <v>631</v>
      </c>
      <c r="E14" s="447"/>
      <c r="F14" s="449" t="s">
        <v>647</v>
      </c>
      <c r="G14" s="454" t="s">
        <v>648</v>
      </c>
      <c r="H14" s="449" t="s">
        <v>649</v>
      </c>
      <c r="I14" s="449" t="s">
        <v>650</v>
      </c>
      <c r="J14" s="450"/>
      <c r="K14" s="447"/>
    </row>
    <row r="15" spans="1:11" ht="15">
      <c r="A15" s="445">
        <v>7</v>
      </c>
      <c r="B15" s="457" t="s">
        <v>651</v>
      </c>
      <c r="C15" s="447" t="s">
        <v>621</v>
      </c>
      <c r="D15" s="452" t="s">
        <v>652</v>
      </c>
      <c r="E15" s="447"/>
      <c r="F15" s="449" t="s">
        <v>637</v>
      </c>
      <c r="G15" s="454" t="s">
        <v>653</v>
      </c>
      <c r="H15" s="449" t="s">
        <v>654</v>
      </c>
      <c r="I15" s="449" t="s">
        <v>655</v>
      </c>
      <c r="J15" s="450"/>
      <c r="K15" s="447"/>
    </row>
    <row r="16" spans="1:11" ht="15">
      <c r="A16" s="445">
        <v>8</v>
      </c>
      <c r="B16" s="457" t="s">
        <v>656</v>
      </c>
      <c r="C16" s="447" t="s">
        <v>621</v>
      </c>
      <c r="D16" s="452" t="s">
        <v>657</v>
      </c>
      <c r="E16" s="447"/>
      <c r="F16" s="449" t="s">
        <v>637</v>
      </c>
      <c r="G16" s="454" t="s">
        <v>658</v>
      </c>
      <c r="H16" s="449" t="s">
        <v>659</v>
      </c>
      <c r="I16" s="449" t="s">
        <v>660</v>
      </c>
      <c r="J16" s="450"/>
      <c r="K16" s="447"/>
    </row>
    <row r="17" spans="1:11" ht="15">
      <c r="A17" s="445">
        <v>9</v>
      </c>
      <c r="B17" s="457" t="s">
        <v>661</v>
      </c>
      <c r="C17" s="447" t="s">
        <v>621</v>
      </c>
      <c r="D17" s="452" t="s">
        <v>662</v>
      </c>
      <c r="E17" s="447"/>
      <c r="F17" s="448">
        <v>750</v>
      </c>
      <c r="G17" s="454" t="s">
        <v>663</v>
      </c>
      <c r="H17" s="449" t="s">
        <v>664</v>
      </c>
      <c r="I17" s="449" t="s">
        <v>665</v>
      </c>
      <c r="J17" s="450"/>
      <c r="K17" s="447"/>
    </row>
    <row r="18" spans="1:11" ht="15">
      <c r="A18" s="445">
        <v>10</v>
      </c>
      <c r="B18" s="457" t="s">
        <v>666</v>
      </c>
      <c r="C18" s="447" t="s">
        <v>621</v>
      </c>
      <c r="D18" s="452" t="s">
        <v>667</v>
      </c>
      <c r="E18" s="447"/>
      <c r="F18" s="452">
        <v>450</v>
      </c>
      <c r="G18" s="454" t="s">
        <v>668</v>
      </c>
      <c r="H18" s="449" t="s">
        <v>669</v>
      </c>
      <c r="I18" s="449" t="s">
        <v>670</v>
      </c>
      <c r="J18" s="450"/>
      <c r="K18" s="447"/>
    </row>
    <row r="19" spans="1:11" ht="15">
      <c r="A19" s="445">
        <v>11</v>
      </c>
      <c r="B19" s="457" t="s">
        <v>671</v>
      </c>
      <c r="C19" s="447" t="s">
        <v>621</v>
      </c>
      <c r="D19" s="452" t="s">
        <v>672</v>
      </c>
      <c r="E19" s="447"/>
      <c r="F19" s="452">
        <v>1000</v>
      </c>
      <c r="G19" s="454" t="s">
        <v>673</v>
      </c>
      <c r="H19" s="449" t="s">
        <v>674</v>
      </c>
      <c r="I19" s="449" t="s">
        <v>675</v>
      </c>
      <c r="J19" s="450"/>
      <c r="K19" s="447"/>
    </row>
    <row r="20" spans="1:11" ht="15">
      <c r="A20" s="445"/>
      <c r="B20" s="447"/>
      <c r="C20" s="447"/>
      <c r="D20" s="447"/>
      <c r="E20" s="447"/>
      <c r="F20" s="447"/>
      <c r="G20" s="447"/>
      <c r="H20" s="450"/>
      <c r="I20" s="450"/>
      <c r="J20" s="450"/>
      <c r="K20" s="447"/>
    </row>
    <row r="21" spans="1:11" ht="15">
      <c r="A21" s="445"/>
      <c r="B21" s="447"/>
      <c r="C21" s="447"/>
      <c r="D21" s="447"/>
      <c r="E21" s="447"/>
      <c r="F21" s="447"/>
      <c r="G21" s="447"/>
      <c r="H21" s="450"/>
      <c r="I21" s="450"/>
      <c r="J21" s="450"/>
      <c r="K21" s="447"/>
    </row>
    <row r="22" spans="1:11" ht="15">
      <c r="A22" s="445"/>
      <c r="B22" s="447"/>
      <c r="C22" s="447"/>
      <c r="D22" s="447"/>
      <c r="E22" s="447"/>
      <c r="F22" s="447"/>
      <c r="G22" s="447"/>
      <c r="H22" s="450"/>
      <c r="I22" s="450"/>
      <c r="J22" s="450"/>
      <c r="K22" s="447"/>
    </row>
    <row r="23" spans="1:11" ht="15">
      <c r="A23" s="445"/>
      <c r="B23" s="447"/>
      <c r="C23" s="447"/>
      <c r="D23" s="447"/>
      <c r="E23" s="447"/>
      <c r="F23" s="447"/>
      <c r="G23" s="447"/>
      <c r="H23" s="450"/>
      <c r="I23" s="450"/>
      <c r="J23" s="450"/>
      <c r="K23" s="447"/>
    </row>
    <row r="24" spans="1:11" ht="15">
      <c r="A24" s="445"/>
      <c r="B24" s="447"/>
      <c r="C24" s="447"/>
      <c r="D24" s="447"/>
      <c r="E24" s="447"/>
      <c r="F24" s="447"/>
      <c r="G24" s="447"/>
      <c r="H24" s="450"/>
      <c r="I24" s="450"/>
      <c r="J24" s="450"/>
      <c r="K24" s="447"/>
    </row>
    <row r="25" spans="1:11" ht="15">
      <c r="A25" s="445"/>
      <c r="B25" s="447"/>
      <c r="C25" s="447"/>
      <c r="D25" s="447"/>
      <c r="E25" s="447"/>
      <c r="F25" s="447"/>
      <c r="G25" s="447"/>
      <c r="H25" s="450"/>
      <c r="I25" s="450"/>
      <c r="J25" s="450"/>
      <c r="K25" s="447"/>
    </row>
    <row r="26" spans="1:11" ht="15">
      <c r="A26" s="445"/>
      <c r="B26" s="447"/>
      <c r="C26" s="447"/>
      <c r="D26" s="447"/>
      <c r="E26" s="447"/>
      <c r="F26" s="447"/>
      <c r="G26" s="447"/>
      <c r="H26" s="450"/>
      <c r="I26" s="450"/>
      <c r="J26" s="450"/>
      <c r="K26" s="447"/>
    </row>
    <row r="27" spans="1:11" ht="15">
      <c r="A27" s="445"/>
      <c r="B27" s="447"/>
      <c r="C27" s="447"/>
      <c r="D27" s="447"/>
      <c r="E27" s="447"/>
      <c r="F27" s="447"/>
      <c r="G27" s="447"/>
      <c r="H27" s="450"/>
      <c r="I27" s="450"/>
      <c r="J27" s="450"/>
      <c r="K27" s="447"/>
    </row>
    <row r="28" spans="1:11" ht="15">
      <c r="A28" s="445" t="s">
        <v>280</v>
      </c>
      <c r="B28" s="447"/>
      <c r="C28" s="447"/>
      <c r="D28" s="447"/>
      <c r="E28" s="447"/>
      <c r="F28" s="447"/>
      <c r="G28" s="447"/>
      <c r="H28" s="450"/>
      <c r="I28" s="450"/>
      <c r="J28" s="450"/>
      <c r="K28" s="447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>
      <c r="A31" s="25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ht="15">
      <c r="A32" s="2"/>
      <c r="B32" s="72" t="s">
        <v>107</v>
      </c>
      <c r="C32" s="2"/>
      <c r="D32" s="2"/>
      <c r="E32" s="415"/>
      <c r="F32" s="2"/>
      <c r="G32" s="2"/>
      <c r="H32" s="2"/>
      <c r="I32" s="2"/>
      <c r="J32" s="2"/>
      <c r="K32" s="2"/>
    </row>
    <row r="33" spans="1:7" ht="15">
      <c r="A33" s="2"/>
      <c r="B33" s="2"/>
      <c r="C33" s="482"/>
      <c r="D33" s="482"/>
      <c r="F33" s="71"/>
      <c r="G33" s="74"/>
    </row>
    <row r="34" spans="1:7" ht="15">
      <c r="B34" s="2"/>
      <c r="C34" s="70" t="s">
        <v>269</v>
      </c>
      <c r="D34" s="2"/>
      <c r="F34" s="12" t="s">
        <v>274</v>
      </c>
    </row>
    <row r="35" spans="1:7" ht="15">
      <c r="B35" s="2"/>
      <c r="C35" s="2"/>
      <c r="D35" s="2"/>
      <c r="F35" s="2" t="s">
        <v>270</v>
      </c>
    </row>
    <row r="36" spans="1:7" ht="15">
      <c r="B36" s="2"/>
      <c r="C36" s="66" t="s">
        <v>140</v>
      </c>
    </row>
  </sheetData>
  <mergeCells count="1">
    <mergeCell ref="C33:D33"/>
  </mergeCells>
  <pageMargins left="0.7" right="0.7" top="0.75" bottom="0.75" header="0.3" footer="0.3"/>
  <pageSetup scale="5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"/>
    </sheetView>
  </sheetViews>
  <sheetFormatPr defaultRowHeight="12.75"/>
  <cols>
    <col min="1" max="1" width="11.7109375" style="192" customWidth="1"/>
    <col min="2" max="2" width="21.140625" style="192" customWidth="1"/>
    <col min="3" max="3" width="21.5703125" style="192" customWidth="1"/>
    <col min="4" max="4" width="19.140625" style="192" customWidth="1"/>
    <col min="5" max="5" width="15.140625" style="192" customWidth="1"/>
    <col min="6" max="6" width="20.85546875" style="192" customWidth="1"/>
    <col min="7" max="7" width="23.85546875" style="192" customWidth="1"/>
    <col min="8" max="8" width="19" style="192" customWidth="1"/>
    <col min="9" max="9" width="21.140625" style="192" customWidth="1"/>
    <col min="10" max="10" width="17" style="192" customWidth="1"/>
    <col min="11" max="11" width="21.5703125" style="192" customWidth="1"/>
    <col min="12" max="12" width="24.42578125" style="192" customWidth="1"/>
    <col min="13" max="16384" width="9.140625" style="192"/>
  </cols>
  <sheetData>
    <row r="1" spans="1:13" customFormat="1" ht="15">
      <c r="A1" s="140" t="s">
        <v>465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79" t="s">
        <v>110</v>
      </c>
    </row>
    <row r="2" spans="1:13" customFormat="1" ht="15">
      <c r="A2" s="106" t="s">
        <v>141</v>
      </c>
      <c r="B2" s="106"/>
      <c r="C2" s="141"/>
      <c r="D2" s="141"/>
      <c r="E2" s="141"/>
      <c r="F2" s="141"/>
      <c r="G2" s="141"/>
      <c r="H2" s="141"/>
      <c r="I2" s="141"/>
      <c r="J2" s="141"/>
      <c r="K2" s="147"/>
      <c r="L2" s="226" t="s">
        <v>512</v>
      </c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2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50"/>
      <c r="G4" s="141"/>
      <c r="H4" s="141"/>
      <c r="I4" s="141"/>
      <c r="J4" s="141"/>
      <c r="K4" s="141"/>
      <c r="L4" s="141"/>
    </row>
    <row r="5" spans="1:13" ht="15">
      <c r="A5" s="232" t="s">
        <v>511</v>
      </c>
      <c r="B5" s="232"/>
      <c r="C5" s="81"/>
      <c r="D5" s="81"/>
      <c r="E5" s="81"/>
      <c r="F5" s="233"/>
      <c r="G5" s="234"/>
      <c r="H5" s="234"/>
      <c r="I5" s="234"/>
      <c r="J5" s="234"/>
      <c r="K5" s="234"/>
      <c r="L5" s="233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4" t="s">
        <v>64</v>
      </c>
      <c r="B7" s="137" t="s">
        <v>249</v>
      </c>
      <c r="C7" s="139" t="s">
        <v>245</v>
      </c>
      <c r="D7" s="139" t="s">
        <v>246</v>
      </c>
      <c r="E7" s="139" t="s">
        <v>356</v>
      </c>
      <c r="F7" s="139" t="s">
        <v>248</v>
      </c>
      <c r="G7" s="139" t="s">
        <v>393</v>
      </c>
      <c r="H7" s="139" t="s">
        <v>395</v>
      </c>
      <c r="I7" s="139" t="s">
        <v>389</v>
      </c>
      <c r="J7" s="139" t="s">
        <v>390</v>
      </c>
      <c r="K7" s="139" t="s">
        <v>402</v>
      </c>
      <c r="L7" s="139" t="s">
        <v>391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9"/>
      <c r="J9" s="229"/>
      <c r="K9" s="229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9"/>
      <c r="J10" s="229"/>
      <c r="K10" s="229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9"/>
      <c r="J11" s="229"/>
      <c r="K11" s="229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9"/>
      <c r="J12" s="229"/>
      <c r="K12" s="229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9"/>
      <c r="J13" s="229"/>
      <c r="K13" s="229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9"/>
      <c r="J14" s="229"/>
      <c r="K14" s="229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9"/>
      <c r="J15" s="229"/>
      <c r="K15" s="229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9"/>
      <c r="J16" s="229"/>
      <c r="K16" s="229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9"/>
      <c r="J17" s="229"/>
      <c r="K17" s="229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9"/>
      <c r="J18" s="229"/>
      <c r="K18" s="229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9"/>
      <c r="J19" s="229"/>
      <c r="K19" s="229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9"/>
      <c r="J20" s="229"/>
      <c r="K20" s="229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9"/>
      <c r="J21" s="229"/>
      <c r="K21" s="229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9"/>
      <c r="J22" s="229"/>
      <c r="K22" s="229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9"/>
      <c r="J23" s="229"/>
      <c r="K23" s="229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9"/>
      <c r="J24" s="229"/>
      <c r="K24" s="229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9"/>
      <c r="J25" s="229"/>
      <c r="K25" s="229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9"/>
      <c r="J26" s="229"/>
      <c r="K26" s="229"/>
      <c r="L26" s="26"/>
    </row>
    <row r="27" spans="1:12" customFormat="1" ht="15">
      <c r="A27" s="68" t="s">
        <v>280</v>
      </c>
      <c r="B27" s="68"/>
      <c r="C27" s="26"/>
      <c r="D27" s="26"/>
      <c r="E27" s="26"/>
      <c r="F27" s="26"/>
      <c r="G27" s="26"/>
      <c r="H27" s="26"/>
      <c r="I27" s="229"/>
      <c r="J27" s="229"/>
      <c r="K27" s="229"/>
      <c r="L27" s="26"/>
    </row>
    <row r="28" spans="1:12">
      <c r="A28" s="236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</row>
    <row r="29" spans="1:12">
      <c r="A29" s="236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</row>
    <row r="30" spans="1:12">
      <c r="A30" s="237"/>
      <c r="B30" s="237"/>
      <c r="C30" s="236"/>
      <c r="D30" s="236"/>
      <c r="E30" s="236"/>
      <c r="F30" s="236"/>
      <c r="G30" s="236"/>
      <c r="H30" s="236"/>
      <c r="I30" s="236"/>
      <c r="J30" s="236"/>
      <c r="K30" s="236"/>
      <c r="L30" s="236"/>
    </row>
    <row r="31" spans="1:12" ht="15">
      <c r="A31" s="191"/>
      <c r="B31" s="191"/>
      <c r="C31" s="193" t="s">
        <v>107</v>
      </c>
      <c r="D31" s="191"/>
      <c r="E31" s="191"/>
      <c r="F31" s="194"/>
      <c r="G31" s="191"/>
      <c r="H31" s="191"/>
      <c r="I31" s="191"/>
      <c r="J31" s="191"/>
      <c r="K31" s="191"/>
      <c r="L31" s="191"/>
    </row>
    <row r="32" spans="1:12" ht="15">
      <c r="A32" s="191"/>
      <c r="B32" s="191"/>
      <c r="C32" s="191"/>
      <c r="D32" s="195"/>
      <c r="E32" s="191"/>
      <c r="G32" s="195"/>
      <c r="H32" s="242"/>
    </row>
    <row r="33" spans="3:7" ht="15">
      <c r="C33" s="191"/>
      <c r="D33" s="197" t="s">
        <v>269</v>
      </c>
      <c r="E33" s="191"/>
      <c r="G33" s="198" t="s">
        <v>274</v>
      </c>
    </row>
    <row r="34" spans="3:7" ht="15">
      <c r="C34" s="191"/>
      <c r="D34" s="199" t="s">
        <v>140</v>
      </c>
      <c r="E34" s="191"/>
      <c r="G34" s="191" t="s">
        <v>270</v>
      </c>
    </row>
    <row r="35" spans="3:7" ht="15">
      <c r="C35" s="191"/>
      <c r="D35" s="199"/>
    </row>
  </sheetData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I2" sqref="I2"/>
    </sheetView>
  </sheetViews>
  <sheetFormatPr defaultRowHeight="12.75"/>
  <cols>
    <col min="1" max="1" width="11.7109375" style="192" customWidth="1"/>
    <col min="2" max="2" width="21.5703125" style="192" customWidth="1"/>
    <col min="3" max="3" width="19.140625" style="192" customWidth="1"/>
    <col min="4" max="4" width="23.7109375" style="192" customWidth="1"/>
    <col min="5" max="6" width="16.5703125" style="192" bestFit="1" customWidth="1"/>
    <col min="7" max="7" width="17" style="192" customWidth="1"/>
    <col min="8" max="8" width="19" style="192" customWidth="1"/>
    <col min="9" max="9" width="24.42578125" style="192" customWidth="1"/>
    <col min="10" max="16384" width="9.140625" style="192"/>
  </cols>
  <sheetData>
    <row r="1" spans="1:13" customFormat="1" ht="15">
      <c r="A1" s="140" t="s">
        <v>466</v>
      </c>
      <c r="B1" s="141"/>
      <c r="C1" s="141"/>
      <c r="D1" s="141"/>
      <c r="E1" s="141"/>
      <c r="F1" s="141"/>
      <c r="G1" s="141"/>
      <c r="H1" s="147"/>
      <c r="I1" s="79" t="s">
        <v>110</v>
      </c>
    </row>
    <row r="2" spans="1:13" customFormat="1" ht="15">
      <c r="A2" s="106" t="s">
        <v>141</v>
      </c>
      <c r="B2" s="141"/>
      <c r="C2" s="141"/>
      <c r="D2" s="141"/>
      <c r="E2" s="141"/>
      <c r="F2" s="141"/>
      <c r="G2" s="141"/>
      <c r="H2" s="147"/>
      <c r="I2" s="230" t="s">
        <v>512</v>
      </c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2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41"/>
      <c r="E4" s="141"/>
      <c r="F4" s="141"/>
      <c r="G4" s="141"/>
      <c r="H4" s="141"/>
      <c r="I4" s="150"/>
    </row>
    <row r="5" spans="1:13" ht="15">
      <c r="A5" s="232" t="s">
        <v>511</v>
      </c>
      <c r="B5" s="81"/>
      <c r="C5" s="81"/>
      <c r="D5" s="234"/>
      <c r="E5" s="234"/>
      <c r="F5" s="234"/>
      <c r="G5" s="234"/>
      <c r="H5" s="234"/>
      <c r="I5" s="233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4" t="s">
        <v>64</v>
      </c>
      <c r="B7" s="139" t="s">
        <v>387</v>
      </c>
      <c r="C7" s="139" t="s">
        <v>388</v>
      </c>
      <c r="D7" s="139" t="s">
        <v>393</v>
      </c>
      <c r="E7" s="139" t="s">
        <v>395</v>
      </c>
      <c r="F7" s="139" t="s">
        <v>389</v>
      </c>
      <c r="G7" s="139" t="s">
        <v>390</v>
      </c>
      <c r="H7" s="139" t="s">
        <v>402</v>
      </c>
      <c r="I7" s="139" t="s">
        <v>391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68">
        <v>1</v>
      </c>
      <c r="B9" s="26"/>
      <c r="C9" s="26"/>
      <c r="D9" s="26"/>
      <c r="E9" s="26"/>
      <c r="F9" s="229"/>
      <c r="G9" s="229"/>
      <c r="H9" s="229"/>
      <c r="I9" s="26"/>
    </row>
    <row r="10" spans="1:13" customFormat="1" ht="15">
      <c r="A10" s="68">
        <v>2</v>
      </c>
      <c r="B10" s="26"/>
      <c r="C10" s="26"/>
      <c r="D10" s="26"/>
      <c r="E10" s="26"/>
      <c r="F10" s="229"/>
      <c r="G10" s="229"/>
      <c r="H10" s="229"/>
      <c r="I10" s="26"/>
    </row>
    <row r="11" spans="1:13" customFormat="1" ht="15">
      <c r="A11" s="68">
        <v>3</v>
      </c>
      <c r="B11" s="26"/>
      <c r="C11" s="26"/>
      <c r="D11" s="26"/>
      <c r="E11" s="26"/>
      <c r="F11" s="229"/>
      <c r="G11" s="229"/>
      <c r="H11" s="229"/>
      <c r="I11" s="26"/>
    </row>
    <row r="12" spans="1:13" customFormat="1" ht="15">
      <c r="A12" s="68">
        <v>4</v>
      </c>
      <c r="B12" s="26"/>
      <c r="C12" s="26"/>
      <c r="D12" s="26"/>
      <c r="E12" s="26"/>
      <c r="F12" s="229"/>
      <c r="G12" s="229"/>
      <c r="H12" s="229"/>
      <c r="I12" s="26"/>
    </row>
    <row r="13" spans="1:13" customFormat="1" ht="15">
      <c r="A13" s="68">
        <v>5</v>
      </c>
      <c r="B13" s="26"/>
      <c r="C13" s="26"/>
      <c r="D13" s="26"/>
      <c r="E13" s="26"/>
      <c r="F13" s="229"/>
      <c r="G13" s="229"/>
      <c r="H13" s="229"/>
      <c r="I13" s="26"/>
    </row>
    <row r="14" spans="1:13" customFormat="1" ht="15">
      <c r="A14" s="68">
        <v>6</v>
      </c>
      <c r="B14" s="26"/>
      <c r="C14" s="26"/>
      <c r="D14" s="26"/>
      <c r="E14" s="26"/>
      <c r="F14" s="229"/>
      <c r="G14" s="229"/>
      <c r="H14" s="229"/>
      <c r="I14" s="26"/>
    </row>
    <row r="15" spans="1:13" customFormat="1" ht="15">
      <c r="A15" s="68">
        <v>7</v>
      </c>
      <c r="B15" s="26"/>
      <c r="C15" s="26"/>
      <c r="D15" s="26"/>
      <c r="E15" s="26"/>
      <c r="F15" s="229"/>
      <c r="G15" s="229"/>
      <c r="H15" s="229"/>
      <c r="I15" s="26"/>
    </row>
    <row r="16" spans="1:13" customFormat="1" ht="15">
      <c r="A16" s="68">
        <v>8</v>
      </c>
      <c r="B16" s="26"/>
      <c r="C16" s="26"/>
      <c r="D16" s="26"/>
      <c r="E16" s="26"/>
      <c r="F16" s="229"/>
      <c r="G16" s="229"/>
      <c r="H16" s="229"/>
      <c r="I16" s="26"/>
    </row>
    <row r="17" spans="1:9" customFormat="1" ht="15">
      <c r="A17" s="68">
        <v>9</v>
      </c>
      <c r="B17" s="26"/>
      <c r="C17" s="26"/>
      <c r="D17" s="26"/>
      <c r="E17" s="26"/>
      <c r="F17" s="229"/>
      <c r="G17" s="229"/>
      <c r="H17" s="229"/>
      <c r="I17" s="26"/>
    </row>
    <row r="18" spans="1:9" customFormat="1" ht="15">
      <c r="A18" s="68">
        <v>10</v>
      </c>
      <c r="B18" s="26"/>
      <c r="C18" s="26"/>
      <c r="D18" s="26"/>
      <c r="E18" s="26"/>
      <c r="F18" s="229"/>
      <c r="G18" s="229"/>
      <c r="H18" s="229"/>
      <c r="I18" s="26"/>
    </row>
    <row r="19" spans="1:9" customFormat="1" ht="15">
      <c r="A19" s="68">
        <v>11</v>
      </c>
      <c r="B19" s="26"/>
      <c r="C19" s="26"/>
      <c r="D19" s="26"/>
      <c r="E19" s="26"/>
      <c r="F19" s="229"/>
      <c r="G19" s="229"/>
      <c r="H19" s="229"/>
      <c r="I19" s="26"/>
    </row>
    <row r="20" spans="1:9" customFormat="1" ht="15">
      <c r="A20" s="68">
        <v>12</v>
      </c>
      <c r="B20" s="26"/>
      <c r="C20" s="26"/>
      <c r="D20" s="26"/>
      <c r="E20" s="26"/>
      <c r="F20" s="229"/>
      <c r="G20" s="229"/>
      <c r="H20" s="229"/>
      <c r="I20" s="26"/>
    </row>
    <row r="21" spans="1:9" customFormat="1" ht="15">
      <c r="A21" s="68">
        <v>13</v>
      </c>
      <c r="B21" s="26"/>
      <c r="C21" s="26"/>
      <c r="D21" s="26"/>
      <c r="E21" s="26"/>
      <c r="F21" s="229"/>
      <c r="G21" s="229"/>
      <c r="H21" s="229"/>
      <c r="I21" s="26"/>
    </row>
    <row r="22" spans="1:9" customFormat="1" ht="15">
      <c r="A22" s="68">
        <v>14</v>
      </c>
      <c r="B22" s="26"/>
      <c r="C22" s="26"/>
      <c r="D22" s="26"/>
      <c r="E22" s="26"/>
      <c r="F22" s="229"/>
      <c r="G22" s="229"/>
      <c r="H22" s="229"/>
      <c r="I22" s="26"/>
    </row>
    <row r="23" spans="1:9" customFormat="1" ht="15">
      <c r="A23" s="68">
        <v>15</v>
      </c>
      <c r="B23" s="26"/>
      <c r="C23" s="26"/>
      <c r="D23" s="26"/>
      <c r="E23" s="26"/>
      <c r="F23" s="229"/>
      <c r="G23" s="229"/>
      <c r="H23" s="229"/>
      <c r="I23" s="26"/>
    </row>
    <row r="24" spans="1:9" customFormat="1" ht="15">
      <c r="A24" s="68">
        <v>16</v>
      </c>
      <c r="B24" s="26"/>
      <c r="C24" s="26"/>
      <c r="D24" s="26"/>
      <c r="E24" s="26"/>
      <c r="F24" s="229"/>
      <c r="G24" s="229"/>
      <c r="H24" s="229"/>
      <c r="I24" s="26"/>
    </row>
    <row r="25" spans="1:9" customFormat="1" ht="15">
      <c r="A25" s="68">
        <v>17</v>
      </c>
      <c r="B25" s="26"/>
      <c r="C25" s="26"/>
      <c r="D25" s="26"/>
      <c r="E25" s="26"/>
      <c r="F25" s="229"/>
      <c r="G25" s="229"/>
      <c r="H25" s="229"/>
      <c r="I25" s="26"/>
    </row>
    <row r="26" spans="1:9" customFormat="1" ht="15">
      <c r="A26" s="68">
        <v>18</v>
      </c>
      <c r="B26" s="26"/>
      <c r="C26" s="26"/>
      <c r="D26" s="26"/>
      <c r="E26" s="26"/>
      <c r="F26" s="229"/>
      <c r="G26" s="229"/>
      <c r="H26" s="229"/>
      <c r="I26" s="26"/>
    </row>
    <row r="27" spans="1:9" customFormat="1" ht="15">
      <c r="A27" s="68" t="s">
        <v>280</v>
      </c>
      <c r="B27" s="26"/>
      <c r="C27" s="26"/>
      <c r="D27" s="26"/>
      <c r="E27" s="26"/>
      <c r="F27" s="229"/>
      <c r="G27" s="229"/>
      <c r="H27" s="229"/>
      <c r="I27" s="26"/>
    </row>
    <row r="28" spans="1:9">
      <c r="A28" s="236"/>
      <c r="B28" s="236"/>
      <c r="C28" s="236"/>
      <c r="D28" s="236"/>
      <c r="E28" s="236"/>
      <c r="F28" s="236"/>
      <c r="G28" s="236"/>
      <c r="H28" s="236"/>
      <c r="I28" s="236"/>
    </row>
    <row r="29" spans="1:9">
      <c r="A29" s="236"/>
      <c r="B29" s="236"/>
      <c r="C29" s="236"/>
      <c r="D29" s="236"/>
      <c r="E29" s="236"/>
      <c r="F29" s="236"/>
      <c r="G29" s="236"/>
      <c r="H29" s="236"/>
      <c r="I29" s="236"/>
    </row>
    <row r="30" spans="1:9">
      <c r="A30" s="237"/>
      <c r="B30" s="236"/>
      <c r="C30" s="236"/>
      <c r="D30" s="236"/>
      <c r="E30" s="236"/>
      <c r="F30" s="236"/>
      <c r="G30" s="236"/>
      <c r="H30" s="236"/>
      <c r="I30" s="236"/>
    </row>
    <row r="31" spans="1:9" ht="15">
      <c r="A31" s="191"/>
      <c r="B31" s="193" t="s">
        <v>107</v>
      </c>
      <c r="C31" s="191"/>
      <c r="D31" s="191"/>
      <c r="E31" s="194"/>
      <c r="F31" s="191"/>
      <c r="G31" s="191"/>
      <c r="H31" s="191"/>
      <c r="I31" s="191"/>
    </row>
    <row r="32" spans="1:9" ht="15">
      <c r="A32" s="191"/>
      <c r="B32" s="191"/>
      <c r="C32" s="195"/>
      <c r="D32" s="191"/>
      <c r="F32" s="195"/>
      <c r="G32" s="242"/>
    </row>
    <row r="33" spans="2:6" ht="15">
      <c r="B33" s="191"/>
      <c r="C33" s="197" t="s">
        <v>269</v>
      </c>
      <c r="D33" s="191"/>
      <c r="F33" s="198" t="s">
        <v>274</v>
      </c>
    </row>
    <row r="34" spans="2:6" ht="15">
      <c r="B34" s="191"/>
      <c r="C34" s="199" t="s">
        <v>140</v>
      </c>
      <c r="D34" s="191"/>
      <c r="F34" s="191" t="s">
        <v>270</v>
      </c>
    </row>
    <row r="35" spans="2:6" ht="15">
      <c r="B35" s="191"/>
      <c r="C35" s="199"/>
    </row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view="pageBreakPreview" zoomScale="70" zoomScaleSheetLayoutView="70" workbookViewId="0">
      <selection activeCell="F30" sqref="F30"/>
    </sheetView>
  </sheetViews>
  <sheetFormatPr defaultRowHeight="15"/>
  <cols>
    <col min="1" max="1" width="10" style="191" customWidth="1"/>
    <col min="2" max="2" width="20.28515625" style="191" customWidth="1"/>
    <col min="3" max="3" width="30" style="191" customWidth="1"/>
    <col min="4" max="4" width="29" style="191" customWidth="1"/>
    <col min="5" max="5" width="22.5703125" style="191" customWidth="1"/>
    <col min="6" max="6" width="20" style="191" customWidth="1"/>
    <col min="7" max="7" width="29.28515625" style="191" customWidth="1"/>
    <col min="8" max="8" width="27.140625" style="191" customWidth="1"/>
    <col min="9" max="9" width="26.42578125" style="191" customWidth="1"/>
    <col min="10" max="10" width="0.5703125" style="191" customWidth="1"/>
    <col min="11" max="16384" width="9.140625" style="191"/>
  </cols>
  <sheetData>
    <row r="1" spans="1:10">
      <c r="A1" s="75" t="s">
        <v>407</v>
      </c>
      <c r="B1" s="77"/>
      <c r="C1" s="77"/>
      <c r="D1" s="77"/>
      <c r="E1" s="77"/>
      <c r="F1" s="77"/>
      <c r="G1" s="77"/>
      <c r="H1" s="77"/>
      <c r="I1" s="170" t="s">
        <v>199</v>
      </c>
      <c r="J1" s="171"/>
    </row>
    <row r="2" spans="1:10">
      <c r="A2" s="77" t="s">
        <v>141</v>
      </c>
      <c r="B2" s="77"/>
      <c r="C2" s="77"/>
      <c r="D2" s="77"/>
      <c r="E2" s="77"/>
      <c r="F2" s="77"/>
      <c r="G2" s="77"/>
      <c r="H2" s="77"/>
      <c r="I2" s="172" t="s">
        <v>512</v>
      </c>
      <c r="J2" s="171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71"/>
    </row>
    <row r="4" spans="1:10">
      <c r="A4" s="78" t="str">
        <f>'[3]ფორმა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32" t="s">
        <v>511</v>
      </c>
      <c r="B5" s="232"/>
      <c r="C5" s="232"/>
      <c r="D5" s="232"/>
      <c r="E5" s="232"/>
      <c r="F5" s="232"/>
      <c r="G5" s="232"/>
      <c r="H5" s="232"/>
      <c r="I5" s="232"/>
      <c r="J5" s="198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73" t="s">
        <v>64</v>
      </c>
      <c r="B8" s="173" t="s">
        <v>379</v>
      </c>
      <c r="C8" s="174" t="s">
        <v>441</v>
      </c>
      <c r="D8" s="174" t="s">
        <v>442</v>
      </c>
      <c r="E8" s="174" t="s">
        <v>380</v>
      </c>
      <c r="F8" s="174" t="s">
        <v>399</v>
      </c>
      <c r="G8" s="174" t="s">
        <v>400</v>
      </c>
      <c r="H8" s="174" t="s">
        <v>446</v>
      </c>
      <c r="I8" s="174" t="s">
        <v>401</v>
      </c>
      <c r="J8" s="106"/>
    </row>
    <row r="9" spans="1:10">
      <c r="A9" s="176">
        <v>1</v>
      </c>
      <c r="B9" s="416"/>
      <c r="C9" s="417" t="s">
        <v>522</v>
      </c>
      <c r="D9" s="418">
        <v>204876606</v>
      </c>
      <c r="E9" s="419" t="s">
        <v>523</v>
      </c>
      <c r="F9" s="420"/>
      <c r="G9" s="421"/>
      <c r="H9" s="422"/>
      <c r="I9" s="423">
        <v>1380.87</v>
      </c>
      <c r="J9" s="106"/>
    </row>
    <row r="10" spans="1:10">
      <c r="A10" s="176">
        <v>2</v>
      </c>
      <c r="B10" s="424"/>
      <c r="C10" s="425" t="s">
        <v>524</v>
      </c>
      <c r="D10" s="418">
        <v>204566978</v>
      </c>
      <c r="E10" s="419" t="s">
        <v>523</v>
      </c>
      <c r="F10" s="420"/>
      <c r="G10" s="421"/>
      <c r="H10" s="426"/>
      <c r="I10" s="427">
        <v>46.69</v>
      </c>
      <c r="J10" s="106"/>
    </row>
    <row r="11" spans="1:10">
      <c r="A11" s="176">
        <v>3</v>
      </c>
      <c r="B11" s="424"/>
      <c r="C11" s="425" t="s">
        <v>525</v>
      </c>
      <c r="D11" s="418">
        <v>211380833</v>
      </c>
      <c r="E11" s="419" t="s">
        <v>526</v>
      </c>
      <c r="F11" s="420"/>
      <c r="G11" s="421"/>
      <c r="H11" s="426"/>
      <c r="I11" s="427">
        <v>534.95000000000005</v>
      </c>
      <c r="J11" s="106"/>
    </row>
    <row r="12" spans="1:10">
      <c r="A12" s="176">
        <v>4</v>
      </c>
      <c r="B12" s="424">
        <v>41518</v>
      </c>
      <c r="C12" s="428" t="s">
        <v>527</v>
      </c>
      <c r="D12" s="429">
        <v>404932748</v>
      </c>
      <c r="E12" s="426" t="s">
        <v>528</v>
      </c>
      <c r="F12" s="420"/>
      <c r="G12" s="421"/>
      <c r="H12" s="426"/>
      <c r="I12" s="427">
        <v>149342</v>
      </c>
      <c r="J12" s="106"/>
    </row>
    <row r="13" spans="1:10" ht="30">
      <c r="A13" s="176">
        <v>5</v>
      </c>
      <c r="B13" s="424"/>
      <c r="C13" s="425" t="s">
        <v>529</v>
      </c>
      <c r="D13" s="418">
        <v>205208559</v>
      </c>
      <c r="E13" s="419" t="s">
        <v>530</v>
      </c>
      <c r="F13" s="420"/>
      <c r="G13" s="421"/>
      <c r="H13" s="426"/>
      <c r="I13" s="427">
        <v>600</v>
      </c>
      <c r="J13" s="106"/>
    </row>
    <row r="14" spans="1:10">
      <c r="A14" s="176">
        <v>6</v>
      </c>
      <c r="B14" s="424"/>
      <c r="C14" s="425" t="s">
        <v>531</v>
      </c>
      <c r="D14" s="418">
        <v>202943182</v>
      </c>
      <c r="E14" s="419" t="s">
        <v>523</v>
      </c>
      <c r="F14" s="420"/>
      <c r="G14" s="421"/>
      <c r="H14" s="426"/>
      <c r="I14" s="427">
        <v>44.74</v>
      </c>
      <c r="J14" s="106"/>
    </row>
    <row r="15" spans="1:10">
      <c r="A15" s="176">
        <v>7</v>
      </c>
      <c r="B15" s="424"/>
      <c r="C15" s="425" t="s">
        <v>532</v>
      </c>
      <c r="D15" s="430">
        <v>205075014</v>
      </c>
      <c r="E15" s="419" t="s">
        <v>533</v>
      </c>
      <c r="F15" s="420"/>
      <c r="G15" s="421"/>
      <c r="H15" s="426"/>
      <c r="I15" s="427">
        <v>885</v>
      </c>
      <c r="J15" s="106"/>
    </row>
    <row r="16" spans="1:10">
      <c r="A16" s="176"/>
      <c r="B16" s="424"/>
      <c r="C16" s="425" t="s">
        <v>535</v>
      </c>
      <c r="D16" s="436">
        <v>245619807</v>
      </c>
      <c r="E16" s="419" t="s">
        <v>534</v>
      </c>
      <c r="F16" s="420"/>
      <c r="G16" s="195"/>
      <c r="H16" s="437"/>
      <c r="I16" s="426">
        <v>600</v>
      </c>
      <c r="J16" s="106"/>
    </row>
    <row r="17" spans="1:10">
      <c r="A17" s="176">
        <v>8</v>
      </c>
      <c r="B17" s="424"/>
      <c r="C17" s="431"/>
      <c r="D17" s="432"/>
      <c r="E17" s="427"/>
      <c r="F17" s="427"/>
      <c r="G17" s="433"/>
      <c r="H17" s="434" t="s">
        <v>434</v>
      </c>
      <c r="I17" s="435">
        <f>SUM(I9:I16)</f>
        <v>153434.25</v>
      </c>
      <c r="J17" s="106"/>
    </row>
    <row r="18" spans="1:10">
      <c r="A18" s="176">
        <v>9</v>
      </c>
      <c r="B18" s="214"/>
      <c r="C18" s="181"/>
      <c r="D18" s="181"/>
      <c r="E18" s="180"/>
      <c r="F18" s="180"/>
      <c r="G18" s="180"/>
      <c r="H18" s="180"/>
      <c r="I18" s="180"/>
      <c r="J18" s="106"/>
    </row>
    <row r="19" spans="1:10">
      <c r="A19" s="176">
        <v>10</v>
      </c>
      <c r="B19" s="214"/>
      <c r="C19" s="181"/>
      <c r="D19" s="181"/>
      <c r="E19" s="180"/>
      <c r="F19" s="180"/>
      <c r="G19" s="180"/>
      <c r="H19" s="180"/>
      <c r="I19" s="180"/>
      <c r="J19" s="106"/>
    </row>
    <row r="20" spans="1:10">
      <c r="A20" s="176">
        <v>11</v>
      </c>
      <c r="B20" s="214"/>
      <c r="C20" s="181"/>
      <c r="D20" s="181"/>
      <c r="E20" s="180"/>
      <c r="F20" s="180"/>
      <c r="G20" s="180"/>
      <c r="H20" s="180"/>
      <c r="I20" s="180"/>
      <c r="J20" s="106"/>
    </row>
    <row r="21" spans="1:10">
      <c r="A21" s="176">
        <v>12</v>
      </c>
      <c r="B21" s="214"/>
      <c r="C21" s="181"/>
      <c r="D21" s="181"/>
      <c r="E21" s="180"/>
      <c r="F21" s="180"/>
      <c r="G21" s="180"/>
      <c r="H21" s="180"/>
      <c r="I21" s="180"/>
      <c r="J21" s="106"/>
    </row>
    <row r="22" spans="1:10">
      <c r="A22" s="176">
        <v>13</v>
      </c>
      <c r="B22" s="214"/>
      <c r="C22" s="181"/>
      <c r="D22" s="181"/>
      <c r="E22" s="180"/>
      <c r="F22" s="180"/>
      <c r="G22" s="180"/>
      <c r="H22" s="180"/>
      <c r="I22" s="180"/>
      <c r="J22" s="106"/>
    </row>
    <row r="23" spans="1:10">
      <c r="A23" s="176">
        <v>14</v>
      </c>
      <c r="B23" s="214"/>
      <c r="C23" s="181"/>
      <c r="D23" s="181"/>
      <c r="E23" s="180"/>
      <c r="F23" s="180"/>
      <c r="G23" s="180"/>
      <c r="H23" s="180"/>
      <c r="I23" s="180"/>
      <c r="J23" s="106"/>
    </row>
    <row r="24" spans="1:10">
      <c r="A24" s="176">
        <v>15</v>
      </c>
      <c r="B24" s="214"/>
      <c r="C24" s="181"/>
      <c r="D24" s="181"/>
      <c r="E24" s="180"/>
      <c r="F24" s="180"/>
      <c r="G24" s="180"/>
      <c r="H24" s="180"/>
      <c r="I24" s="180"/>
      <c r="J24" s="106"/>
    </row>
    <row r="25" spans="1:10">
      <c r="A25" s="176">
        <v>16</v>
      </c>
      <c r="B25" s="214"/>
      <c r="C25" s="181"/>
      <c r="D25" s="181"/>
      <c r="E25" s="180"/>
      <c r="F25" s="180"/>
      <c r="G25" s="180"/>
      <c r="H25" s="180"/>
      <c r="I25" s="180"/>
      <c r="J25" s="106"/>
    </row>
    <row r="26" spans="1:10">
      <c r="A26" s="176">
        <v>17</v>
      </c>
      <c r="B26" s="214"/>
      <c r="C26" s="181"/>
      <c r="D26" s="181"/>
      <c r="E26" s="180"/>
      <c r="F26" s="180"/>
      <c r="G26" s="180"/>
      <c r="H26" s="180"/>
      <c r="I26" s="180"/>
      <c r="J26" s="106"/>
    </row>
    <row r="27" spans="1:10">
      <c r="A27" s="176">
        <v>18</v>
      </c>
      <c r="B27" s="214"/>
      <c r="C27" s="181"/>
      <c r="D27" s="181"/>
      <c r="E27" s="180"/>
      <c r="F27" s="180"/>
      <c r="G27" s="180"/>
      <c r="H27" s="180"/>
      <c r="I27" s="180"/>
      <c r="J27" s="106"/>
    </row>
    <row r="28" spans="1:10">
      <c r="A28" s="176">
        <v>19</v>
      </c>
      <c r="B28" s="214"/>
      <c r="C28" s="181"/>
      <c r="D28" s="181"/>
      <c r="E28" s="180"/>
      <c r="F28" s="180"/>
      <c r="G28" s="180"/>
      <c r="H28" s="180"/>
      <c r="I28" s="180"/>
      <c r="J28" s="106"/>
    </row>
    <row r="29" spans="1:10">
      <c r="A29" s="176">
        <v>20</v>
      </c>
      <c r="B29" s="214"/>
      <c r="C29" s="181"/>
      <c r="D29" s="181"/>
      <c r="E29" s="180"/>
      <c r="F29" s="180"/>
      <c r="G29" s="180"/>
      <c r="H29" s="180"/>
      <c r="I29" s="180"/>
      <c r="J29" s="106"/>
    </row>
    <row r="30" spans="1:10">
      <c r="A30" s="176">
        <v>21</v>
      </c>
      <c r="B30" s="214"/>
      <c r="C30" s="184"/>
      <c r="D30" s="184"/>
      <c r="E30" s="183"/>
      <c r="F30" s="183"/>
      <c r="G30" s="183"/>
      <c r="H30" s="290"/>
      <c r="I30" s="180"/>
      <c r="J30" s="106"/>
    </row>
    <row r="31" spans="1:10">
      <c r="A31" s="176">
        <v>22</v>
      </c>
      <c r="B31" s="214"/>
      <c r="C31" s="184"/>
      <c r="D31" s="184"/>
      <c r="E31" s="183"/>
      <c r="F31" s="183"/>
      <c r="G31" s="183"/>
      <c r="H31" s="290"/>
      <c r="I31" s="180"/>
      <c r="J31" s="106"/>
    </row>
    <row r="32" spans="1:10">
      <c r="A32" s="176">
        <v>23</v>
      </c>
      <c r="B32" s="214"/>
      <c r="C32" s="184"/>
      <c r="D32" s="184"/>
      <c r="E32" s="183"/>
      <c r="F32" s="183"/>
      <c r="G32" s="183"/>
      <c r="H32" s="290"/>
      <c r="I32" s="180"/>
      <c r="J32" s="106"/>
    </row>
    <row r="33" spans="1:12">
      <c r="A33" s="176">
        <v>24</v>
      </c>
      <c r="B33" s="214"/>
      <c r="C33" s="184"/>
      <c r="D33" s="184"/>
      <c r="E33" s="183"/>
      <c r="F33" s="183"/>
      <c r="G33" s="183"/>
      <c r="H33" s="290"/>
      <c r="I33" s="180"/>
      <c r="J33" s="106"/>
    </row>
    <row r="34" spans="1:12">
      <c r="A34" s="176">
        <v>25</v>
      </c>
      <c r="B34" s="214"/>
      <c r="C34" s="184"/>
      <c r="D34" s="184"/>
      <c r="E34" s="183"/>
      <c r="F34" s="183"/>
      <c r="G34" s="183"/>
      <c r="H34" s="290"/>
      <c r="I34" s="180"/>
      <c r="J34" s="106"/>
    </row>
    <row r="35" spans="1:12">
      <c r="A35" s="176">
        <v>26</v>
      </c>
      <c r="B35" s="214"/>
      <c r="C35" s="184"/>
      <c r="D35" s="184"/>
      <c r="E35" s="183"/>
      <c r="F35" s="183"/>
      <c r="G35" s="183"/>
      <c r="H35" s="290"/>
      <c r="I35" s="180"/>
      <c r="J35" s="106"/>
    </row>
    <row r="36" spans="1:12">
      <c r="A36" s="176">
        <v>27</v>
      </c>
      <c r="B36" s="214"/>
      <c r="C36" s="184"/>
      <c r="D36" s="184"/>
      <c r="E36" s="183"/>
      <c r="F36" s="183"/>
      <c r="G36" s="183"/>
      <c r="H36" s="290"/>
      <c r="I36" s="180"/>
      <c r="J36" s="106"/>
    </row>
    <row r="37" spans="1:12">
      <c r="A37" s="176">
        <v>28</v>
      </c>
      <c r="B37" s="214"/>
      <c r="C37" s="184"/>
      <c r="D37" s="184"/>
      <c r="E37" s="183"/>
      <c r="F37" s="183"/>
      <c r="G37" s="183"/>
      <c r="H37" s="290"/>
      <c r="I37" s="180"/>
      <c r="J37" s="106"/>
    </row>
    <row r="38" spans="1:12">
      <c r="A38" s="176">
        <v>29</v>
      </c>
      <c r="B38" s="214"/>
      <c r="C38" s="184"/>
      <c r="D38" s="184"/>
      <c r="E38" s="183"/>
      <c r="F38" s="183"/>
      <c r="G38" s="183"/>
      <c r="H38" s="290"/>
      <c r="I38" s="180"/>
      <c r="J38" s="106"/>
    </row>
    <row r="39" spans="1:12">
      <c r="A39" s="176" t="s">
        <v>280</v>
      </c>
      <c r="B39" s="214"/>
      <c r="C39" s="184"/>
      <c r="D39" s="184"/>
      <c r="E39" s="183"/>
      <c r="F39" s="183"/>
      <c r="G39" s="292"/>
      <c r="H39" s="302" t="s">
        <v>434</v>
      </c>
      <c r="I39" s="293"/>
      <c r="J39" s="106"/>
    </row>
    <row r="41" spans="1:12">
      <c r="A41" s="191" t="s">
        <v>467</v>
      </c>
    </row>
    <row r="43" spans="1:12">
      <c r="B43" s="193" t="s">
        <v>107</v>
      </c>
      <c r="F43" s="194"/>
    </row>
    <row r="44" spans="1:12">
      <c r="F44" s="192"/>
      <c r="I44" s="192"/>
      <c r="J44" s="192"/>
      <c r="K44" s="192"/>
      <c r="L44" s="192"/>
    </row>
    <row r="45" spans="1:12">
      <c r="C45" s="195"/>
      <c r="F45" s="195"/>
      <c r="G45" s="195"/>
      <c r="H45" s="198"/>
      <c r="I45" s="196"/>
      <c r="J45" s="192"/>
      <c r="K45" s="192"/>
      <c r="L45" s="192"/>
    </row>
    <row r="46" spans="1:12">
      <c r="A46" s="192"/>
      <c r="C46" s="197" t="s">
        <v>269</v>
      </c>
      <c r="F46" s="198" t="s">
        <v>274</v>
      </c>
      <c r="G46" s="197"/>
      <c r="H46" s="197"/>
      <c r="I46" s="196"/>
      <c r="J46" s="192"/>
      <c r="K46" s="192"/>
      <c r="L46" s="192"/>
    </row>
    <row r="47" spans="1:12">
      <c r="A47" s="192"/>
      <c r="C47" s="199" t="s">
        <v>140</v>
      </c>
      <c r="F47" s="191" t="s">
        <v>270</v>
      </c>
      <c r="I47" s="192"/>
      <c r="J47" s="192"/>
      <c r="K47" s="192"/>
      <c r="L47" s="192"/>
    </row>
    <row r="48" spans="1:12" s="192" customFormat="1">
      <c r="B48" s="191"/>
      <c r="C48" s="199"/>
      <c r="G48" s="199"/>
      <c r="H48" s="199"/>
    </row>
    <row r="49" s="192" customFormat="1" ht="12.75"/>
    <row r="50" s="192" customFormat="1" ht="12.75"/>
    <row r="51" s="192" customFormat="1" ht="12.75"/>
    <row r="52" s="192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0:B39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3"/>
  <sheetViews>
    <sheetView showGridLines="0" tabSelected="1" view="pageBreakPreview" zoomScale="70" zoomScaleSheetLayoutView="70" workbookViewId="0">
      <selection activeCell="F5" sqref="F5"/>
    </sheetView>
  </sheetViews>
  <sheetFormatPr defaultRowHeight="12.75"/>
  <cols>
    <col min="1" max="1" width="2.7109375" style="204" customWidth="1"/>
    <col min="2" max="2" width="9" style="204" customWidth="1"/>
    <col min="3" max="3" width="23.42578125" style="204" customWidth="1"/>
    <col min="4" max="4" width="13.28515625" style="204" customWidth="1"/>
    <col min="5" max="5" width="9.5703125" style="204" customWidth="1"/>
    <col min="6" max="6" width="11.5703125" style="204" customWidth="1"/>
    <col min="7" max="7" width="12.28515625" style="204" customWidth="1"/>
    <col min="8" max="8" width="15.28515625" style="204" customWidth="1"/>
    <col min="9" max="9" width="17.5703125" style="204" customWidth="1"/>
    <col min="10" max="11" width="12.42578125" style="204" customWidth="1"/>
    <col min="12" max="12" width="23.5703125" style="204" customWidth="1"/>
    <col min="13" max="13" width="18.5703125" style="204" customWidth="1"/>
    <col min="14" max="14" width="0.85546875" style="204" customWidth="1"/>
    <col min="15" max="16384" width="9.140625" style="204"/>
  </cols>
  <sheetData>
    <row r="1" spans="1:14" ht="13.5">
      <c r="A1" s="200" t="s">
        <v>469</v>
      </c>
      <c r="B1" s="201"/>
      <c r="C1" s="201"/>
      <c r="D1" s="201"/>
      <c r="E1" s="201"/>
      <c r="F1" s="201"/>
      <c r="G1" s="201"/>
      <c r="H1" s="201"/>
      <c r="I1" s="205"/>
      <c r="J1" s="278"/>
      <c r="K1" s="278"/>
      <c r="L1" s="278"/>
      <c r="M1" s="278" t="s">
        <v>423</v>
      </c>
      <c r="N1" s="205"/>
    </row>
    <row r="2" spans="1:14">
      <c r="A2" s="205" t="s">
        <v>319</v>
      </c>
      <c r="B2" s="201"/>
      <c r="C2" s="201"/>
      <c r="D2" s="202"/>
      <c r="E2" s="202"/>
      <c r="F2" s="202"/>
      <c r="G2" s="202"/>
      <c r="H2" s="202"/>
      <c r="I2" s="201"/>
      <c r="J2" s="201"/>
      <c r="K2" s="201"/>
      <c r="L2" s="201"/>
      <c r="M2" s="203"/>
      <c r="N2" s="205"/>
    </row>
    <row r="3" spans="1:14">
      <c r="A3" s="205"/>
      <c r="B3" s="201"/>
      <c r="C3" s="201"/>
      <c r="D3" s="202"/>
      <c r="E3" s="202"/>
      <c r="F3" s="202"/>
      <c r="G3" s="202"/>
      <c r="H3" s="202"/>
      <c r="I3" s="201"/>
      <c r="J3" s="201"/>
      <c r="K3" s="201"/>
      <c r="L3" s="201"/>
      <c r="M3" s="201"/>
      <c r="N3" s="205"/>
    </row>
    <row r="4" spans="1:14" ht="15">
      <c r="A4" s="116" t="s">
        <v>275</v>
      </c>
      <c r="B4" s="201"/>
      <c r="C4" s="201"/>
      <c r="D4" s="206"/>
      <c r="E4" s="279"/>
      <c r="F4" s="206"/>
      <c r="G4" s="202"/>
      <c r="H4" s="202"/>
      <c r="I4" s="202"/>
      <c r="J4" s="202"/>
      <c r="K4" s="202"/>
      <c r="L4" s="201"/>
      <c r="M4" s="202"/>
      <c r="N4" s="205"/>
    </row>
    <row r="5" spans="1:14">
      <c r="A5" s="207"/>
      <c r="B5" s="207" t="s">
        <v>511</v>
      </c>
      <c r="C5" s="207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5"/>
    </row>
    <row r="6" spans="1:14" ht="13.5" thickBot="1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05"/>
    </row>
    <row r="7" spans="1:14" ht="51">
      <c r="A7" s="281" t="s">
        <v>64</v>
      </c>
      <c r="B7" s="282" t="s">
        <v>424</v>
      </c>
      <c r="C7" s="282" t="s">
        <v>425</v>
      </c>
      <c r="D7" s="283" t="s">
        <v>426</v>
      </c>
      <c r="E7" s="283" t="s">
        <v>276</v>
      </c>
      <c r="F7" s="283" t="s">
        <v>427</v>
      </c>
      <c r="G7" s="283" t="s">
        <v>428</v>
      </c>
      <c r="H7" s="282" t="s">
        <v>429</v>
      </c>
      <c r="I7" s="284" t="s">
        <v>430</v>
      </c>
      <c r="J7" s="284" t="s">
        <v>431</v>
      </c>
      <c r="K7" s="285" t="s">
        <v>432</v>
      </c>
      <c r="L7" s="285" t="s">
        <v>433</v>
      </c>
      <c r="M7" s="283" t="s">
        <v>423</v>
      </c>
      <c r="N7" s="205"/>
    </row>
    <row r="8" spans="1:14">
      <c r="A8" s="210">
        <v>1</v>
      </c>
      <c r="B8" s="211">
        <v>2</v>
      </c>
      <c r="C8" s="211">
        <v>3</v>
      </c>
      <c r="D8" s="212">
        <v>4</v>
      </c>
      <c r="E8" s="212">
        <v>5</v>
      </c>
      <c r="F8" s="212">
        <v>6</v>
      </c>
      <c r="G8" s="212">
        <v>7</v>
      </c>
      <c r="H8" s="212">
        <v>8</v>
      </c>
      <c r="I8" s="212">
        <v>9</v>
      </c>
      <c r="J8" s="212">
        <v>10</v>
      </c>
      <c r="K8" s="212">
        <v>11</v>
      </c>
      <c r="L8" s="212">
        <v>12</v>
      </c>
      <c r="M8" s="212">
        <v>13</v>
      </c>
      <c r="N8" s="205"/>
    </row>
    <row r="9" spans="1:14" ht="15">
      <c r="A9" s="213">
        <v>1</v>
      </c>
      <c r="B9" s="214"/>
      <c r="C9" s="286"/>
      <c r="D9" s="213"/>
      <c r="E9" s="213"/>
      <c r="F9" s="213"/>
      <c r="G9" s="213"/>
      <c r="H9" s="213"/>
      <c r="I9" s="213"/>
      <c r="J9" s="213"/>
      <c r="K9" s="213"/>
      <c r="L9" s="213"/>
      <c r="M9" s="287" t="str">
        <f t="shared" ref="M9:M33" si="0">IF(ISBLANK(B9),"",$M$2)</f>
        <v/>
      </c>
      <c r="N9" s="205"/>
    </row>
    <row r="10" spans="1:14" ht="15">
      <c r="A10" s="213">
        <v>2</v>
      </c>
      <c r="B10" s="214"/>
      <c r="C10" s="286"/>
      <c r="D10" s="213"/>
      <c r="E10" s="213"/>
      <c r="F10" s="213"/>
      <c r="G10" s="213"/>
      <c r="H10" s="213"/>
      <c r="I10" s="213"/>
      <c r="J10" s="213"/>
      <c r="K10" s="213"/>
      <c r="L10" s="213"/>
      <c r="M10" s="287" t="str">
        <f t="shared" si="0"/>
        <v/>
      </c>
      <c r="N10" s="205"/>
    </row>
    <row r="11" spans="1:14" ht="15">
      <c r="A11" s="213">
        <v>3</v>
      </c>
      <c r="B11" s="214"/>
      <c r="C11" s="286"/>
      <c r="D11" s="213"/>
      <c r="E11" s="213"/>
      <c r="F11" s="213"/>
      <c r="G11" s="213"/>
      <c r="H11" s="213"/>
      <c r="I11" s="213"/>
      <c r="J11" s="213"/>
      <c r="K11" s="213"/>
      <c r="L11" s="213"/>
      <c r="M11" s="287" t="str">
        <f t="shared" si="0"/>
        <v/>
      </c>
      <c r="N11" s="205"/>
    </row>
    <row r="12" spans="1:14" ht="15">
      <c r="A12" s="213">
        <v>4</v>
      </c>
      <c r="B12" s="214"/>
      <c r="C12" s="286"/>
      <c r="D12" s="213"/>
      <c r="E12" s="213"/>
      <c r="F12" s="213"/>
      <c r="G12" s="213"/>
      <c r="H12" s="213"/>
      <c r="I12" s="213"/>
      <c r="J12" s="213"/>
      <c r="K12" s="213"/>
      <c r="L12" s="213"/>
      <c r="M12" s="287" t="str">
        <f t="shared" si="0"/>
        <v/>
      </c>
      <c r="N12" s="205"/>
    </row>
    <row r="13" spans="1:14" ht="15">
      <c r="A13" s="213">
        <v>5</v>
      </c>
      <c r="B13" s="214"/>
      <c r="C13" s="286"/>
      <c r="D13" s="213"/>
      <c r="E13" s="213"/>
      <c r="F13" s="213"/>
      <c r="G13" s="213"/>
      <c r="H13" s="213"/>
      <c r="I13" s="213"/>
      <c r="J13" s="213"/>
      <c r="K13" s="213"/>
      <c r="L13" s="213"/>
      <c r="M13" s="287" t="str">
        <f t="shared" si="0"/>
        <v/>
      </c>
      <c r="N13" s="205"/>
    </row>
    <row r="14" spans="1:14" ht="15">
      <c r="A14" s="213">
        <v>6</v>
      </c>
      <c r="B14" s="214"/>
      <c r="C14" s="286"/>
      <c r="D14" s="213"/>
      <c r="E14" s="213"/>
      <c r="F14" s="213"/>
      <c r="G14" s="213"/>
      <c r="H14" s="213"/>
      <c r="I14" s="213"/>
      <c r="J14" s="213"/>
      <c r="K14" s="213"/>
      <c r="L14" s="213"/>
      <c r="M14" s="287" t="str">
        <f t="shared" si="0"/>
        <v/>
      </c>
      <c r="N14" s="205"/>
    </row>
    <row r="15" spans="1:14" ht="15">
      <c r="A15" s="213">
        <v>7</v>
      </c>
      <c r="B15" s="214"/>
      <c r="C15" s="286"/>
      <c r="D15" s="213"/>
      <c r="E15" s="213"/>
      <c r="F15" s="213"/>
      <c r="G15" s="213"/>
      <c r="H15" s="213"/>
      <c r="I15" s="213"/>
      <c r="J15" s="213"/>
      <c r="K15" s="213"/>
      <c r="L15" s="213"/>
      <c r="M15" s="287" t="str">
        <f t="shared" si="0"/>
        <v/>
      </c>
      <c r="N15" s="205"/>
    </row>
    <row r="16" spans="1:14" ht="15">
      <c r="A16" s="213">
        <v>8</v>
      </c>
      <c r="B16" s="214"/>
      <c r="C16" s="286"/>
      <c r="D16" s="213"/>
      <c r="E16" s="213"/>
      <c r="F16" s="213"/>
      <c r="G16" s="213"/>
      <c r="H16" s="213"/>
      <c r="I16" s="213"/>
      <c r="J16" s="213"/>
      <c r="K16" s="213"/>
      <c r="L16" s="213"/>
      <c r="M16" s="287" t="str">
        <f t="shared" si="0"/>
        <v/>
      </c>
      <c r="N16" s="205"/>
    </row>
    <row r="17" spans="1:14" ht="15">
      <c r="A17" s="213">
        <v>9</v>
      </c>
      <c r="B17" s="214"/>
      <c r="C17" s="286"/>
      <c r="D17" s="213"/>
      <c r="E17" s="213"/>
      <c r="F17" s="213"/>
      <c r="G17" s="213"/>
      <c r="H17" s="213"/>
      <c r="I17" s="213"/>
      <c r="J17" s="213"/>
      <c r="K17" s="213"/>
      <c r="L17" s="213"/>
      <c r="M17" s="287" t="str">
        <f t="shared" si="0"/>
        <v/>
      </c>
      <c r="N17" s="205"/>
    </row>
    <row r="18" spans="1:14" ht="15">
      <c r="A18" s="213">
        <v>10</v>
      </c>
      <c r="B18" s="214"/>
      <c r="C18" s="286"/>
      <c r="D18" s="213"/>
      <c r="E18" s="213"/>
      <c r="F18" s="213"/>
      <c r="G18" s="213"/>
      <c r="H18" s="213"/>
      <c r="I18" s="213"/>
      <c r="J18" s="213"/>
      <c r="K18" s="213"/>
      <c r="L18" s="213"/>
      <c r="M18" s="287" t="str">
        <f t="shared" si="0"/>
        <v/>
      </c>
      <c r="N18" s="205"/>
    </row>
    <row r="19" spans="1:14" ht="15">
      <c r="A19" s="213">
        <v>11</v>
      </c>
      <c r="B19" s="214"/>
      <c r="C19" s="286"/>
      <c r="D19" s="213"/>
      <c r="E19" s="213"/>
      <c r="F19" s="213"/>
      <c r="G19" s="213"/>
      <c r="H19" s="213"/>
      <c r="I19" s="213"/>
      <c r="J19" s="213"/>
      <c r="K19" s="213"/>
      <c r="L19" s="213"/>
      <c r="M19" s="287" t="str">
        <f t="shared" si="0"/>
        <v/>
      </c>
      <c r="N19" s="205"/>
    </row>
    <row r="20" spans="1:14" ht="15">
      <c r="A20" s="213">
        <v>12</v>
      </c>
      <c r="B20" s="214"/>
      <c r="C20" s="286"/>
      <c r="D20" s="213"/>
      <c r="E20" s="213"/>
      <c r="F20" s="213"/>
      <c r="G20" s="213"/>
      <c r="H20" s="213"/>
      <c r="I20" s="213"/>
      <c r="J20" s="213"/>
      <c r="K20" s="213"/>
      <c r="L20" s="213"/>
      <c r="M20" s="287" t="str">
        <f t="shared" si="0"/>
        <v/>
      </c>
      <c r="N20" s="205"/>
    </row>
    <row r="21" spans="1:14" ht="15">
      <c r="A21" s="213">
        <v>13</v>
      </c>
      <c r="B21" s="214"/>
      <c r="C21" s="286"/>
      <c r="D21" s="213"/>
      <c r="E21" s="213"/>
      <c r="F21" s="213"/>
      <c r="G21" s="213"/>
      <c r="H21" s="213"/>
      <c r="I21" s="213"/>
      <c r="J21" s="213"/>
      <c r="K21" s="213"/>
      <c r="L21" s="213"/>
      <c r="M21" s="287" t="str">
        <f t="shared" si="0"/>
        <v/>
      </c>
      <c r="N21" s="205"/>
    </row>
    <row r="22" spans="1:14" ht="15">
      <c r="A22" s="213">
        <v>14</v>
      </c>
      <c r="B22" s="214"/>
      <c r="C22" s="286"/>
      <c r="D22" s="213"/>
      <c r="E22" s="213"/>
      <c r="F22" s="213"/>
      <c r="G22" s="213"/>
      <c r="H22" s="213"/>
      <c r="I22" s="213"/>
      <c r="J22" s="213"/>
      <c r="K22" s="213"/>
      <c r="L22" s="213"/>
      <c r="M22" s="287" t="str">
        <f t="shared" si="0"/>
        <v/>
      </c>
      <c r="N22" s="205"/>
    </row>
    <row r="23" spans="1:14" ht="15">
      <c r="A23" s="213">
        <v>15</v>
      </c>
      <c r="B23" s="214"/>
      <c r="C23" s="286"/>
      <c r="D23" s="213"/>
      <c r="E23" s="213"/>
      <c r="F23" s="213"/>
      <c r="G23" s="213"/>
      <c r="H23" s="213"/>
      <c r="I23" s="213"/>
      <c r="J23" s="213"/>
      <c r="K23" s="213"/>
      <c r="L23" s="213"/>
      <c r="M23" s="287" t="str">
        <f t="shared" si="0"/>
        <v/>
      </c>
      <c r="N23" s="205"/>
    </row>
    <row r="24" spans="1:14" ht="15">
      <c r="A24" s="213">
        <v>16</v>
      </c>
      <c r="B24" s="214"/>
      <c r="C24" s="286"/>
      <c r="D24" s="213"/>
      <c r="E24" s="213"/>
      <c r="F24" s="213"/>
      <c r="G24" s="213"/>
      <c r="H24" s="213"/>
      <c r="I24" s="213"/>
      <c r="J24" s="213"/>
      <c r="K24" s="213"/>
      <c r="L24" s="213"/>
      <c r="M24" s="287" t="str">
        <f t="shared" si="0"/>
        <v/>
      </c>
      <c r="N24" s="205"/>
    </row>
    <row r="25" spans="1:14" ht="15">
      <c r="A25" s="213">
        <v>17</v>
      </c>
      <c r="B25" s="214"/>
      <c r="C25" s="286"/>
      <c r="D25" s="213"/>
      <c r="E25" s="213"/>
      <c r="F25" s="213"/>
      <c r="G25" s="213"/>
      <c r="H25" s="213"/>
      <c r="I25" s="213"/>
      <c r="J25" s="213"/>
      <c r="K25" s="213"/>
      <c r="L25" s="213"/>
      <c r="M25" s="287" t="str">
        <f t="shared" si="0"/>
        <v/>
      </c>
      <c r="N25" s="205"/>
    </row>
    <row r="26" spans="1:14" ht="15">
      <c r="A26" s="213">
        <v>18</v>
      </c>
      <c r="B26" s="214"/>
      <c r="C26" s="286"/>
      <c r="D26" s="213"/>
      <c r="E26" s="213"/>
      <c r="F26" s="213"/>
      <c r="G26" s="213"/>
      <c r="H26" s="213"/>
      <c r="I26" s="213"/>
      <c r="J26" s="213"/>
      <c r="K26" s="213"/>
      <c r="L26" s="213"/>
      <c r="M26" s="287" t="str">
        <f t="shared" si="0"/>
        <v/>
      </c>
      <c r="N26" s="205"/>
    </row>
    <row r="27" spans="1:14" ht="15">
      <c r="A27" s="213">
        <v>19</v>
      </c>
      <c r="B27" s="214"/>
      <c r="C27" s="286"/>
      <c r="D27" s="213"/>
      <c r="E27" s="213"/>
      <c r="F27" s="213"/>
      <c r="G27" s="213"/>
      <c r="H27" s="213"/>
      <c r="I27" s="213"/>
      <c r="J27" s="213"/>
      <c r="K27" s="213"/>
      <c r="L27" s="213"/>
      <c r="M27" s="287" t="str">
        <f t="shared" si="0"/>
        <v/>
      </c>
      <c r="N27" s="205"/>
    </row>
    <row r="28" spans="1:14" ht="15">
      <c r="A28" s="213">
        <v>20</v>
      </c>
      <c r="B28" s="214"/>
      <c r="C28" s="286"/>
      <c r="D28" s="213"/>
      <c r="E28" s="213"/>
      <c r="F28" s="213"/>
      <c r="G28" s="213"/>
      <c r="H28" s="213"/>
      <c r="I28" s="213"/>
      <c r="J28" s="213"/>
      <c r="K28" s="213"/>
      <c r="L28" s="213"/>
      <c r="M28" s="287" t="str">
        <f t="shared" si="0"/>
        <v/>
      </c>
      <c r="N28" s="205"/>
    </row>
    <row r="29" spans="1:14" ht="15">
      <c r="A29" s="213">
        <v>21</v>
      </c>
      <c r="B29" s="214"/>
      <c r="C29" s="286"/>
      <c r="D29" s="213"/>
      <c r="E29" s="213"/>
      <c r="F29" s="213"/>
      <c r="G29" s="213"/>
      <c r="H29" s="213"/>
      <c r="I29" s="213"/>
      <c r="J29" s="213"/>
      <c r="K29" s="213"/>
      <c r="L29" s="213"/>
      <c r="M29" s="287" t="str">
        <f t="shared" si="0"/>
        <v/>
      </c>
      <c r="N29" s="205"/>
    </row>
    <row r="30" spans="1:14" ht="15">
      <c r="A30" s="213">
        <v>22</v>
      </c>
      <c r="B30" s="214"/>
      <c r="C30" s="286"/>
      <c r="D30" s="213"/>
      <c r="E30" s="213"/>
      <c r="F30" s="213"/>
      <c r="G30" s="213"/>
      <c r="H30" s="213"/>
      <c r="I30" s="213"/>
      <c r="J30" s="213"/>
      <c r="K30" s="213"/>
      <c r="L30" s="213"/>
      <c r="M30" s="287" t="str">
        <f t="shared" si="0"/>
        <v/>
      </c>
      <c r="N30" s="205"/>
    </row>
    <row r="31" spans="1:14" ht="15">
      <c r="A31" s="213">
        <v>23</v>
      </c>
      <c r="B31" s="214"/>
      <c r="C31" s="286"/>
      <c r="D31" s="213"/>
      <c r="E31" s="213"/>
      <c r="F31" s="213"/>
      <c r="G31" s="213"/>
      <c r="H31" s="213"/>
      <c r="I31" s="213"/>
      <c r="J31" s="213"/>
      <c r="K31" s="213"/>
      <c r="L31" s="213"/>
      <c r="M31" s="287" t="str">
        <f t="shared" si="0"/>
        <v/>
      </c>
      <c r="N31" s="205"/>
    </row>
    <row r="32" spans="1:14" ht="15">
      <c r="A32" s="213">
        <v>24</v>
      </c>
      <c r="B32" s="214"/>
      <c r="C32" s="286"/>
      <c r="D32" s="213"/>
      <c r="E32" s="213"/>
      <c r="F32" s="213"/>
      <c r="G32" s="213"/>
      <c r="H32" s="213"/>
      <c r="I32" s="213"/>
      <c r="J32" s="213"/>
      <c r="K32" s="213"/>
      <c r="L32" s="213"/>
      <c r="M32" s="287" t="str">
        <f t="shared" si="0"/>
        <v/>
      </c>
      <c r="N32" s="205"/>
    </row>
    <row r="33" spans="1:14" ht="15">
      <c r="A33" s="288" t="s">
        <v>280</v>
      </c>
      <c r="B33" s="214"/>
      <c r="C33" s="286"/>
      <c r="D33" s="213"/>
      <c r="E33" s="213"/>
      <c r="F33" s="213"/>
      <c r="G33" s="213"/>
      <c r="H33" s="213"/>
      <c r="I33" s="213"/>
      <c r="J33" s="213"/>
      <c r="K33" s="213"/>
      <c r="L33" s="213"/>
      <c r="M33" s="287" t="str">
        <f t="shared" si="0"/>
        <v/>
      </c>
      <c r="N33" s="205"/>
    </row>
    <row r="34" spans="1:14" s="220" customFormat="1"/>
    <row r="37" spans="1:14" s="21" customFormat="1" ht="15">
      <c r="B37" s="215" t="s">
        <v>107</v>
      </c>
    </row>
    <row r="38" spans="1:14" s="21" customFormat="1" ht="15">
      <c r="B38" s="215"/>
    </row>
    <row r="39" spans="1:14" s="21" customFormat="1" ht="15">
      <c r="C39" s="217"/>
      <c r="D39" s="216"/>
      <c r="E39" s="216"/>
      <c r="H39" s="217"/>
      <c r="I39" s="217"/>
      <c r="J39" s="216"/>
      <c r="K39" s="216"/>
      <c r="L39" s="216"/>
    </row>
    <row r="40" spans="1:14" s="21" customFormat="1" ht="15">
      <c r="C40" s="218" t="s">
        <v>269</v>
      </c>
      <c r="D40" s="216"/>
      <c r="E40" s="216"/>
      <c r="H40" s="215" t="s">
        <v>321</v>
      </c>
      <c r="M40" s="216"/>
    </row>
    <row r="41" spans="1:14" s="21" customFormat="1" ht="15">
      <c r="C41" s="218" t="s">
        <v>140</v>
      </c>
      <c r="D41" s="216"/>
      <c r="E41" s="216"/>
      <c r="H41" s="219" t="s">
        <v>270</v>
      </c>
      <c r="M41" s="216"/>
    </row>
    <row r="42" spans="1:14" ht="15">
      <c r="C42" s="218"/>
      <c r="F42" s="219"/>
      <c r="J42" s="221"/>
      <c r="K42" s="221"/>
      <c r="L42" s="221"/>
      <c r="M42" s="221"/>
    </row>
    <row r="43" spans="1:14" ht="15">
      <c r="C43" s="218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220</v>
      </c>
      <c r="C1" t="s">
        <v>200</v>
      </c>
      <c r="E1" t="s">
        <v>227</v>
      </c>
      <c r="G1" t="s">
        <v>237</v>
      </c>
    </row>
    <row r="2" spans="1:7" ht="15">
      <c r="A2" s="62">
        <v>40907</v>
      </c>
      <c r="C2" t="s">
        <v>201</v>
      </c>
      <c r="E2" t="s">
        <v>232</v>
      </c>
      <c r="G2" s="63" t="s">
        <v>238</v>
      </c>
    </row>
    <row r="3" spans="1:7" ht="15">
      <c r="A3" s="62">
        <v>40908</v>
      </c>
      <c r="C3" t="s">
        <v>202</v>
      </c>
      <c r="E3" t="s">
        <v>233</v>
      </c>
      <c r="G3" s="63" t="s">
        <v>239</v>
      </c>
    </row>
    <row r="4" spans="1:7" ht="15">
      <c r="A4" s="62">
        <v>40909</v>
      </c>
      <c r="C4" t="s">
        <v>203</v>
      </c>
      <c r="E4" t="s">
        <v>234</v>
      </c>
      <c r="G4" s="63" t="s">
        <v>240</v>
      </c>
    </row>
    <row r="5" spans="1:7">
      <c r="A5" s="62">
        <v>40910</v>
      </c>
      <c r="C5" t="s">
        <v>204</v>
      </c>
      <c r="E5" t="s">
        <v>235</v>
      </c>
    </row>
    <row r="6" spans="1:7">
      <c r="A6" s="62">
        <v>40911</v>
      </c>
      <c r="C6" t="s">
        <v>205</v>
      </c>
    </row>
    <row r="7" spans="1:7">
      <c r="A7" s="62">
        <v>40912</v>
      </c>
      <c r="C7" t="s">
        <v>206</v>
      </c>
    </row>
    <row r="8" spans="1:7">
      <c r="A8" s="62">
        <v>40913</v>
      </c>
      <c r="C8" t="s">
        <v>207</v>
      </c>
    </row>
    <row r="9" spans="1:7">
      <c r="A9" s="62">
        <v>40914</v>
      </c>
      <c r="C9" t="s">
        <v>208</v>
      </c>
    </row>
    <row r="10" spans="1:7">
      <c r="A10" s="62">
        <v>40915</v>
      </c>
      <c r="C10" t="s">
        <v>209</v>
      </c>
    </row>
    <row r="11" spans="1:7">
      <c r="A11" s="62">
        <v>40916</v>
      </c>
      <c r="C11" t="s">
        <v>210</v>
      </c>
    </row>
    <row r="12" spans="1:7">
      <c r="A12" s="62">
        <v>40917</v>
      </c>
      <c r="C12" t="s">
        <v>211</v>
      </c>
    </row>
    <row r="13" spans="1:7">
      <c r="A13" s="62">
        <v>40918</v>
      </c>
      <c r="C13" t="s">
        <v>212</v>
      </c>
    </row>
    <row r="14" spans="1:7">
      <c r="A14" s="62">
        <v>40919</v>
      </c>
      <c r="C14" t="s">
        <v>213</v>
      </c>
    </row>
    <row r="15" spans="1:7">
      <c r="A15" s="62">
        <v>40920</v>
      </c>
      <c r="C15" t="s">
        <v>214</v>
      </c>
    </row>
    <row r="16" spans="1:7">
      <c r="A16" s="62">
        <v>40921</v>
      </c>
      <c r="C16" t="s">
        <v>215</v>
      </c>
    </row>
    <row r="17" spans="1:3">
      <c r="A17" s="62">
        <v>40922</v>
      </c>
      <c r="C17" t="s">
        <v>216</v>
      </c>
    </row>
    <row r="18" spans="1:3">
      <c r="A18" s="62">
        <v>40923</v>
      </c>
      <c r="C18" t="s">
        <v>217</v>
      </c>
    </row>
    <row r="19" spans="1:3">
      <c r="A19" s="62">
        <v>40924</v>
      </c>
      <c r="C19" t="s">
        <v>218</v>
      </c>
    </row>
    <row r="20" spans="1:3">
      <c r="A20" s="62">
        <v>40925</v>
      </c>
      <c r="C20" t="s">
        <v>219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7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273</v>
      </c>
      <c r="B1" s="267"/>
      <c r="C1" s="468" t="s">
        <v>110</v>
      </c>
      <c r="D1" s="468"/>
      <c r="E1" s="115"/>
    </row>
    <row r="2" spans="1:12" s="6" customFormat="1">
      <c r="A2" s="77" t="s">
        <v>141</v>
      </c>
      <c r="B2" s="267"/>
      <c r="C2" s="469" t="s">
        <v>512</v>
      </c>
      <c r="D2" s="470"/>
      <c r="E2" s="115"/>
    </row>
    <row r="3" spans="1:12" s="6" customFormat="1">
      <c r="A3" s="77"/>
      <c r="B3" s="267"/>
      <c r="C3" s="76"/>
      <c r="D3" s="76"/>
      <c r="E3" s="115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68"/>
      <c r="C4" s="77"/>
      <c r="D4" s="77"/>
      <c r="E4" s="109"/>
      <c r="L4" s="6"/>
    </row>
    <row r="5" spans="1:12" s="2" customFormat="1">
      <c r="A5" s="121" t="s">
        <v>511</v>
      </c>
      <c r="B5" s="269"/>
      <c r="C5" s="59"/>
      <c r="D5" s="59"/>
      <c r="E5" s="109"/>
    </row>
    <row r="6" spans="1:12" s="2" customFormat="1">
      <c r="A6" s="78"/>
      <c r="B6" s="268"/>
      <c r="C6" s="77"/>
      <c r="D6" s="77"/>
      <c r="E6" s="109"/>
    </row>
    <row r="7" spans="1:12" s="6" customFormat="1" ht="18">
      <c r="A7" s="101"/>
      <c r="B7" s="114"/>
      <c r="C7" s="79"/>
      <c r="D7" s="79"/>
      <c r="E7" s="115"/>
    </row>
    <row r="8" spans="1:12" s="6" customFormat="1" ht="30">
      <c r="A8" s="107" t="s">
        <v>64</v>
      </c>
      <c r="B8" s="80" t="s">
        <v>250</v>
      </c>
      <c r="C8" s="80" t="s">
        <v>66</v>
      </c>
      <c r="D8" s="80" t="s">
        <v>67</v>
      </c>
      <c r="E8" s="115"/>
      <c r="F8" s="20"/>
    </row>
    <row r="9" spans="1:12" s="7" customFormat="1">
      <c r="A9" s="254">
        <v>1</v>
      </c>
      <c r="B9" s="254" t="s">
        <v>65</v>
      </c>
      <c r="C9" s="86">
        <f>SUM(C10,C25)</f>
        <v>0</v>
      </c>
      <c r="D9" s="86">
        <f>SUM(D10,D25)</f>
        <v>0</v>
      </c>
      <c r="E9" s="115"/>
    </row>
    <row r="10" spans="1:12" s="7" customFormat="1">
      <c r="A10" s="88">
        <v>1.1000000000000001</v>
      </c>
      <c r="B10" s="88" t="s">
        <v>80</v>
      </c>
      <c r="C10" s="86">
        <f>SUM(C11,C12,C15,C18,C24)</f>
        <v>0</v>
      </c>
      <c r="D10" s="86">
        <f>SUM(D11,D12,D15,D18,D23,D24)</f>
        <v>0</v>
      </c>
      <c r="E10" s="115"/>
    </row>
    <row r="11" spans="1:12" s="9" customFormat="1" ht="18">
      <c r="A11" s="89" t="s">
        <v>30</v>
      </c>
      <c r="B11" s="89" t="s">
        <v>79</v>
      </c>
      <c r="C11" s="8"/>
      <c r="D11" s="8"/>
      <c r="E11" s="115"/>
    </row>
    <row r="12" spans="1:12" s="10" customFormat="1">
      <c r="A12" s="89" t="s">
        <v>31</v>
      </c>
      <c r="B12" s="89" t="s">
        <v>310</v>
      </c>
      <c r="C12" s="108">
        <f>SUM(C13:C14)</f>
        <v>0</v>
      </c>
      <c r="D12" s="108">
        <f>SUM(D13:D14)</f>
        <v>0</v>
      </c>
      <c r="E12" s="115"/>
    </row>
    <row r="13" spans="1:12" s="3" customFormat="1">
      <c r="A13" s="98" t="s">
        <v>81</v>
      </c>
      <c r="B13" s="98" t="s">
        <v>313</v>
      </c>
      <c r="C13" s="8"/>
      <c r="D13" s="8"/>
      <c r="E13" s="115"/>
    </row>
    <row r="14" spans="1:12" s="3" customFormat="1">
      <c r="A14" s="98" t="s">
        <v>109</v>
      </c>
      <c r="B14" s="98" t="s">
        <v>97</v>
      </c>
      <c r="C14" s="8"/>
      <c r="D14" s="8"/>
      <c r="E14" s="115"/>
    </row>
    <row r="15" spans="1:12" s="3" customFormat="1">
      <c r="A15" s="89" t="s">
        <v>82</v>
      </c>
      <c r="B15" s="89" t="s">
        <v>83</v>
      </c>
      <c r="C15" s="108">
        <f>SUM(C16:C17)</f>
        <v>0</v>
      </c>
      <c r="D15" s="108">
        <f>SUM(D16:D17)</f>
        <v>0</v>
      </c>
      <c r="E15" s="115"/>
    </row>
    <row r="16" spans="1:12" s="3" customFormat="1">
      <c r="A16" s="98" t="s">
        <v>84</v>
      </c>
      <c r="B16" s="98" t="s">
        <v>86</v>
      </c>
      <c r="C16" s="8"/>
      <c r="D16" s="8"/>
      <c r="E16" s="115"/>
    </row>
    <row r="17" spans="1:5" s="3" customFormat="1" ht="30">
      <c r="A17" s="98" t="s">
        <v>85</v>
      </c>
      <c r="B17" s="98" t="s">
        <v>111</v>
      </c>
      <c r="C17" s="8"/>
      <c r="D17" s="8"/>
      <c r="E17" s="115"/>
    </row>
    <row r="18" spans="1:5" s="3" customFormat="1">
      <c r="A18" s="89" t="s">
        <v>87</v>
      </c>
      <c r="B18" s="89" t="s">
        <v>420</v>
      </c>
      <c r="C18" s="108">
        <f>SUM(C19:C22)</f>
        <v>0</v>
      </c>
      <c r="D18" s="108">
        <f>SUM(D19:D22)</f>
        <v>0</v>
      </c>
      <c r="E18" s="115"/>
    </row>
    <row r="19" spans="1:5" s="3" customFormat="1">
      <c r="A19" s="98" t="s">
        <v>88</v>
      </c>
      <c r="B19" s="98" t="s">
        <v>89</v>
      </c>
      <c r="C19" s="8"/>
      <c r="D19" s="8"/>
      <c r="E19" s="115"/>
    </row>
    <row r="20" spans="1:5" s="3" customFormat="1" ht="30">
      <c r="A20" s="98" t="s">
        <v>92</v>
      </c>
      <c r="B20" s="98" t="s">
        <v>90</v>
      </c>
      <c r="C20" s="8"/>
      <c r="D20" s="8"/>
      <c r="E20" s="115"/>
    </row>
    <row r="21" spans="1:5" s="3" customFormat="1">
      <c r="A21" s="98" t="s">
        <v>93</v>
      </c>
      <c r="B21" s="98" t="s">
        <v>91</v>
      </c>
      <c r="C21" s="8"/>
      <c r="D21" s="8"/>
      <c r="E21" s="115"/>
    </row>
    <row r="22" spans="1:5" s="3" customFormat="1">
      <c r="A22" s="98" t="s">
        <v>94</v>
      </c>
      <c r="B22" s="98" t="s">
        <v>448</v>
      </c>
      <c r="C22" s="8"/>
      <c r="D22" s="8"/>
      <c r="E22" s="115"/>
    </row>
    <row r="23" spans="1:5" s="3" customFormat="1">
      <c r="A23" s="89" t="s">
        <v>95</v>
      </c>
      <c r="B23" s="89" t="s">
        <v>449</v>
      </c>
      <c r="C23" s="294"/>
      <c r="D23" s="8"/>
      <c r="E23" s="115"/>
    </row>
    <row r="24" spans="1:5" s="3" customFormat="1">
      <c r="A24" s="89" t="s">
        <v>252</v>
      </c>
      <c r="B24" s="89" t="s">
        <v>455</v>
      </c>
      <c r="C24" s="8"/>
      <c r="D24" s="8"/>
      <c r="E24" s="115"/>
    </row>
    <row r="25" spans="1:5" s="3" customFormat="1">
      <c r="A25" s="88">
        <v>1.2</v>
      </c>
      <c r="B25" s="254" t="s">
        <v>96</v>
      </c>
      <c r="C25" s="86">
        <f>SUM(C26,C30)</f>
        <v>0</v>
      </c>
      <c r="D25" s="86">
        <f>SUM(D26,D30)</f>
        <v>0</v>
      </c>
      <c r="E25" s="115"/>
    </row>
    <row r="26" spans="1:5">
      <c r="A26" s="89" t="s">
        <v>32</v>
      </c>
      <c r="B26" s="89" t="s">
        <v>313</v>
      </c>
      <c r="C26" s="108">
        <f>SUM(C27:C29)</f>
        <v>0</v>
      </c>
      <c r="D26" s="108">
        <f>SUM(D27:D29)</f>
        <v>0</v>
      </c>
      <c r="E26" s="115"/>
    </row>
    <row r="27" spans="1:5">
      <c r="A27" s="262" t="s">
        <v>98</v>
      </c>
      <c r="B27" s="98" t="s">
        <v>311</v>
      </c>
      <c r="C27" s="8"/>
      <c r="D27" s="8"/>
      <c r="E27" s="115"/>
    </row>
    <row r="28" spans="1:5">
      <c r="A28" s="262" t="s">
        <v>99</v>
      </c>
      <c r="B28" s="98" t="s">
        <v>314</v>
      </c>
      <c r="C28" s="8"/>
      <c r="D28" s="8"/>
      <c r="E28" s="115"/>
    </row>
    <row r="29" spans="1:5">
      <c r="A29" s="262" t="s">
        <v>458</v>
      </c>
      <c r="B29" s="98" t="s">
        <v>312</v>
      </c>
      <c r="C29" s="8"/>
      <c r="D29" s="8"/>
      <c r="E29" s="115"/>
    </row>
    <row r="30" spans="1:5">
      <c r="A30" s="89" t="s">
        <v>33</v>
      </c>
      <c r="B30" s="291" t="s">
        <v>456</v>
      </c>
      <c r="C30" s="8"/>
      <c r="D30" s="8"/>
      <c r="E30" s="115"/>
    </row>
    <row r="31" spans="1:5" s="23" customFormat="1" ht="12.75">
      <c r="B31" s="270"/>
    </row>
    <row r="32" spans="1:5" s="2" customFormat="1">
      <c r="A32" s="1"/>
      <c r="B32" s="271"/>
      <c r="E32" s="5"/>
    </row>
    <row r="33" spans="1:9" s="2" customFormat="1">
      <c r="B33" s="271"/>
      <c r="E33" s="5"/>
    </row>
    <row r="34" spans="1:9">
      <c r="A34" s="1"/>
    </row>
    <row r="35" spans="1:9">
      <c r="A35" s="2"/>
    </row>
    <row r="36" spans="1:9" s="2" customFormat="1">
      <c r="A36" s="70" t="s">
        <v>107</v>
      </c>
      <c r="B36" s="271"/>
      <c r="E36" s="5"/>
    </row>
    <row r="37" spans="1:9" s="2" customFormat="1">
      <c r="B37" s="271"/>
      <c r="E37"/>
      <c r="F37"/>
      <c r="G37"/>
      <c r="H37"/>
      <c r="I37"/>
    </row>
    <row r="38" spans="1:9" s="2" customFormat="1">
      <c r="B38" s="271"/>
      <c r="D38" s="12"/>
      <c r="E38"/>
      <c r="F38"/>
      <c r="G38"/>
      <c r="H38"/>
      <c r="I38"/>
    </row>
    <row r="39" spans="1:9" s="2" customFormat="1">
      <c r="A39"/>
      <c r="B39" s="273" t="s">
        <v>452</v>
      </c>
      <c r="D39" s="12"/>
      <c r="E39"/>
      <c r="F39"/>
      <c r="G39"/>
      <c r="H39"/>
      <c r="I39"/>
    </row>
    <row r="40" spans="1:9" s="2" customFormat="1">
      <c r="A40"/>
      <c r="B40" s="271" t="s">
        <v>271</v>
      </c>
      <c r="D40" s="12"/>
      <c r="E40"/>
      <c r="F40"/>
      <c r="G40"/>
      <c r="H40"/>
      <c r="I40"/>
    </row>
    <row r="41" spans="1:9" customFormat="1" ht="12.75">
      <c r="B41" s="274" t="s">
        <v>140</v>
      </c>
    </row>
    <row r="42" spans="1:9" customFormat="1" ht="12.75">
      <c r="B42" s="27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view="pageBreakPreview" zoomScale="70" zoomScaleSheetLayoutView="70" workbookViewId="0">
      <selection activeCell="D13" sqref="D13"/>
    </sheetView>
  </sheetViews>
  <sheetFormatPr defaultRowHeight="15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408</v>
      </c>
      <c r="B1" s="251"/>
      <c r="C1" s="468" t="s">
        <v>110</v>
      </c>
      <c r="D1" s="468"/>
      <c r="E1" s="92"/>
    </row>
    <row r="2" spans="1:5" s="6" customFormat="1">
      <c r="A2" s="75" t="s">
        <v>409</v>
      </c>
      <c r="B2" s="251"/>
      <c r="C2" s="466" t="s">
        <v>512</v>
      </c>
      <c r="D2" s="467"/>
      <c r="E2" s="92"/>
    </row>
    <row r="3" spans="1:5" s="6" customFormat="1">
      <c r="A3" s="75" t="s">
        <v>410</v>
      </c>
      <c r="B3" s="251"/>
      <c r="C3" s="252"/>
      <c r="D3" s="252"/>
      <c r="E3" s="92"/>
    </row>
    <row r="4" spans="1:5" s="6" customFormat="1">
      <c r="A4" s="77" t="s">
        <v>141</v>
      </c>
      <c r="B4" s="251"/>
      <c r="C4" s="252"/>
      <c r="D4" s="252"/>
      <c r="E4" s="92"/>
    </row>
    <row r="5" spans="1:5" s="6" customFormat="1">
      <c r="A5" s="77"/>
      <c r="B5" s="251"/>
      <c r="C5" s="252"/>
      <c r="D5" s="252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53" t="s">
        <v>511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51"/>
      <c r="B9" s="251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54">
        <v>1</v>
      </c>
      <c r="B11" s="254" t="s">
        <v>57</v>
      </c>
      <c r="C11" s="83">
        <f>SUM(C12,C15,C54,C57,C58,C59,C77)</f>
        <v>363436.86</v>
      </c>
      <c r="D11" s="83">
        <f>SUM(D12,D15,D54,D57,D58,D59,D65,D73,D74)</f>
        <v>363300.81</v>
      </c>
      <c r="E11" s="255"/>
    </row>
    <row r="12" spans="1:5" s="9" customFormat="1" ht="18">
      <c r="A12" s="88">
        <v>1.1000000000000001</v>
      </c>
      <c r="B12" s="88" t="s">
        <v>58</v>
      </c>
      <c r="C12" s="84">
        <f>SUM(C13:C14)</f>
        <v>235875</v>
      </c>
      <c r="D12" s="84">
        <f>SUM(D13:D14)</f>
        <v>238475</v>
      </c>
      <c r="E12" s="94"/>
    </row>
    <row r="13" spans="1:5" s="10" customFormat="1">
      <c r="A13" s="89" t="s">
        <v>30</v>
      </c>
      <c r="B13" s="89" t="s">
        <v>59</v>
      </c>
      <c r="C13" s="4">
        <v>235875</v>
      </c>
      <c r="D13" s="4">
        <f>188700+49775</f>
        <v>238475</v>
      </c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85">
        <f>SUM(C16,C19,C31,C32,C33,C34,C37,C38,C44:C48,C52,C53)</f>
        <v>127561.86</v>
      </c>
      <c r="D15" s="85">
        <f>SUM(D16,D19,D31,D32,D33,D34,D37,D38,D44:D48,D52,D53)</f>
        <v>124825.81</v>
      </c>
      <c r="E15" s="255"/>
    </row>
    <row r="16" spans="1:5" s="3" customFormat="1">
      <c r="A16" s="89" t="s">
        <v>32</v>
      </c>
      <c r="B16" s="89" t="s">
        <v>1</v>
      </c>
      <c r="C16" s="84">
        <f>SUM(C17:C18)</f>
        <v>17704.02</v>
      </c>
      <c r="D16" s="84">
        <f>SUM(D17:D18)</f>
        <v>17104</v>
      </c>
      <c r="E16" s="96"/>
    </row>
    <row r="17" spans="1:6" s="3" customFormat="1">
      <c r="A17" s="98" t="s">
        <v>98</v>
      </c>
      <c r="B17" s="98" t="s">
        <v>61</v>
      </c>
      <c r="C17" s="4">
        <v>600</v>
      </c>
      <c r="D17" s="256">
        <v>0</v>
      </c>
      <c r="E17" s="96"/>
    </row>
    <row r="18" spans="1:6" s="3" customFormat="1">
      <c r="A18" s="98" t="s">
        <v>99</v>
      </c>
      <c r="B18" s="98" t="s">
        <v>62</v>
      </c>
      <c r="C18" s="4">
        <f>17182-77.98</f>
        <v>17104.02</v>
      </c>
      <c r="D18" s="256">
        <v>17104</v>
      </c>
      <c r="E18" s="96"/>
    </row>
    <row r="19" spans="1:6" s="3" customFormat="1">
      <c r="A19" s="89" t="s">
        <v>33</v>
      </c>
      <c r="B19" s="89" t="s">
        <v>2</v>
      </c>
      <c r="C19" s="84">
        <f>SUM(C20:C25,C30)</f>
        <v>14721.8</v>
      </c>
      <c r="D19" s="84">
        <f>SUM(D20:D25,D30)</f>
        <v>13702.759999999998</v>
      </c>
      <c r="E19" s="257"/>
      <c r="F19" s="258"/>
    </row>
    <row r="20" spans="1:6" s="261" customFormat="1" ht="30">
      <c r="A20" s="98" t="s">
        <v>12</v>
      </c>
      <c r="B20" s="98" t="s">
        <v>251</v>
      </c>
      <c r="C20" s="259">
        <v>75</v>
      </c>
      <c r="D20" s="38">
        <v>55</v>
      </c>
      <c r="E20" s="260"/>
    </row>
    <row r="21" spans="1:6" s="261" customFormat="1">
      <c r="A21" s="98" t="s">
        <v>13</v>
      </c>
      <c r="B21" s="98" t="s">
        <v>14</v>
      </c>
      <c r="C21" s="259"/>
      <c r="D21" s="39"/>
      <c r="E21" s="260"/>
    </row>
    <row r="22" spans="1:6" s="261" customFormat="1" ht="30">
      <c r="A22" s="98" t="s">
        <v>283</v>
      </c>
      <c r="B22" s="98" t="s">
        <v>22</v>
      </c>
      <c r="C22" s="259"/>
      <c r="D22" s="40"/>
      <c r="E22" s="260"/>
    </row>
    <row r="23" spans="1:6" s="261" customFormat="1" ht="16.5" customHeight="1">
      <c r="A23" s="98" t="s">
        <v>284</v>
      </c>
      <c r="B23" s="98" t="s">
        <v>15</v>
      </c>
      <c r="C23" s="259">
        <v>5486.79</v>
      </c>
      <c r="D23" s="40">
        <f>C23+4.23+3.68-976.6-30.35</f>
        <v>4487.7499999999991</v>
      </c>
      <c r="E23" s="260"/>
    </row>
    <row r="24" spans="1:6" s="261" customFormat="1" ht="16.5" customHeight="1">
      <c r="A24" s="98" t="s">
        <v>285</v>
      </c>
      <c r="B24" s="98" t="s">
        <v>16</v>
      </c>
      <c r="C24" s="259"/>
      <c r="D24" s="40"/>
      <c r="E24" s="260"/>
    </row>
    <row r="25" spans="1:6" s="261" customFormat="1" ht="16.5" customHeight="1">
      <c r="A25" s="98" t="s">
        <v>286</v>
      </c>
      <c r="B25" s="98" t="s">
        <v>17</v>
      </c>
      <c r="C25" s="84">
        <f>SUM(C26:C29)</f>
        <v>9160.0099999999984</v>
      </c>
      <c r="D25" s="84">
        <f>SUM(D26:D29)</f>
        <v>9160.0099999999984</v>
      </c>
      <c r="E25" s="260"/>
    </row>
    <row r="26" spans="1:6" s="261" customFormat="1" ht="16.5" customHeight="1">
      <c r="A26" s="262" t="s">
        <v>287</v>
      </c>
      <c r="B26" s="262" t="s">
        <v>18</v>
      </c>
      <c r="C26" s="259">
        <v>1764.83</v>
      </c>
      <c r="D26" s="40">
        <f>C26</f>
        <v>1764.83</v>
      </c>
      <c r="E26" s="260"/>
    </row>
    <row r="27" spans="1:6" s="261" customFormat="1" ht="16.5" customHeight="1">
      <c r="A27" s="262" t="s">
        <v>288</v>
      </c>
      <c r="B27" s="262" t="s">
        <v>19</v>
      </c>
      <c r="C27" s="259">
        <v>716.74</v>
      </c>
      <c r="D27" s="40">
        <f>C27</f>
        <v>716.74</v>
      </c>
      <c r="E27" s="260"/>
    </row>
    <row r="28" spans="1:6" s="261" customFormat="1" ht="16.5" customHeight="1">
      <c r="A28" s="262" t="s">
        <v>289</v>
      </c>
      <c r="B28" s="262" t="s">
        <v>20</v>
      </c>
      <c r="C28" s="259">
        <v>6663.44</v>
      </c>
      <c r="D28" s="40">
        <f>C28</f>
        <v>6663.44</v>
      </c>
      <c r="E28" s="260"/>
    </row>
    <row r="29" spans="1:6" s="261" customFormat="1" ht="16.5" customHeight="1">
      <c r="A29" s="262" t="s">
        <v>290</v>
      </c>
      <c r="B29" s="262" t="s">
        <v>23</v>
      </c>
      <c r="C29" s="259">
        <v>15</v>
      </c>
      <c r="D29" s="41">
        <f>C29</f>
        <v>15</v>
      </c>
      <c r="E29" s="260"/>
    </row>
    <row r="30" spans="1:6" s="261" customFormat="1" ht="16.5" customHeight="1">
      <c r="A30" s="98" t="s">
        <v>291</v>
      </c>
      <c r="B30" s="98" t="s">
        <v>21</v>
      </c>
      <c r="C30" s="259"/>
      <c r="D30" s="41"/>
      <c r="E30" s="260"/>
    </row>
    <row r="31" spans="1:6" s="3" customFormat="1" ht="16.5" customHeight="1">
      <c r="A31" s="89" t="s">
        <v>34</v>
      </c>
      <c r="B31" s="89" t="s">
        <v>3</v>
      </c>
      <c r="C31" s="4"/>
      <c r="D31" s="256"/>
      <c r="E31" s="257"/>
    </row>
    <row r="32" spans="1:6" s="3" customFormat="1" ht="16.5" customHeight="1">
      <c r="A32" s="89" t="s">
        <v>35</v>
      </c>
      <c r="B32" s="89" t="s">
        <v>4</v>
      </c>
      <c r="C32" s="4"/>
      <c r="D32" s="256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56"/>
      <c r="E33" s="96"/>
    </row>
    <row r="34" spans="1:5" s="3" customFormat="1">
      <c r="A34" s="89" t="s">
        <v>37</v>
      </c>
      <c r="B34" s="89" t="s">
        <v>63</v>
      </c>
      <c r="C34" s="84">
        <f>SUM(C35:C36)</f>
        <v>11222</v>
      </c>
      <c r="D34" s="84">
        <f>SUM(D35:D36)</f>
        <v>11222</v>
      </c>
      <c r="E34" s="96"/>
    </row>
    <row r="35" spans="1:5" s="3" customFormat="1" ht="16.5" customHeight="1">
      <c r="A35" s="98" t="s">
        <v>292</v>
      </c>
      <c r="B35" s="98" t="s">
        <v>56</v>
      </c>
      <c r="C35" s="4">
        <v>11222</v>
      </c>
      <c r="D35" s="256">
        <f>C35</f>
        <v>11222</v>
      </c>
      <c r="E35" s="96"/>
    </row>
    <row r="36" spans="1:5" s="3" customFormat="1" ht="16.5" customHeight="1">
      <c r="A36" s="98" t="s">
        <v>293</v>
      </c>
      <c r="B36" s="98" t="s">
        <v>55</v>
      </c>
      <c r="C36" s="4"/>
      <c r="D36" s="256"/>
      <c r="E36" s="96"/>
    </row>
    <row r="37" spans="1:5" s="3" customFormat="1" ht="16.5" customHeight="1">
      <c r="A37" s="89" t="s">
        <v>38</v>
      </c>
      <c r="B37" s="89" t="s">
        <v>49</v>
      </c>
      <c r="C37" s="4">
        <v>161.29</v>
      </c>
      <c r="D37" s="256">
        <f>C37</f>
        <v>161.29</v>
      </c>
      <c r="E37" s="96"/>
    </row>
    <row r="38" spans="1:5" s="3" customFormat="1" ht="16.5" customHeight="1">
      <c r="A38" s="89" t="s">
        <v>39</v>
      </c>
      <c r="B38" s="89" t="s">
        <v>411</v>
      </c>
      <c r="C38" s="84">
        <f>SUM(C39:C43)</f>
        <v>0</v>
      </c>
      <c r="D38" s="84">
        <f>SUM(D39:D43)</f>
        <v>0</v>
      </c>
      <c r="E38" s="96"/>
    </row>
    <row r="39" spans="1:5" s="3" customFormat="1" ht="16.5" customHeight="1">
      <c r="A39" s="17" t="s">
        <v>357</v>
      </c>
      <c r="B39" s="17" t="s">
        <v>361</v>
      </c>
      <c r="C39" s="4"/>
      <c r="D39" s="256"/>
      <c r="E39" s="96"/>
    </row>
    <row r="40" spans="1:5" s="3" customFormat="1" ht="16.5" customHeight="1">
      <c r="A40" s="17" t="s">
        <v>358</v>
      </c>
      <c r="B40" s="17" t="s">
        <v>362</v>
      </c>
      <c r="C40" s="4"/>
      <c r="D40" s="256"/>
      <c r="E40" s="96"/>
    </row>
    <row r="41" spans="1:5" s="3" customFormat="1" ht="16.5" customHeight="1">
      <c r="A41" s="17" t="s">
        <v>359</v>
      </c>
      <c r="B41" s="17" t="s">
        <v>365</v>
      </c>
      <c r="C41" s="4"/>
      <c r="D41" s="256"/>
      <c r="E41" s="96"/>
    </row>
    <row r="42" spans="1:5" s="3" customFormat="1" ht="16.5" customHeight="1">
      <c r="A42" s="17" t="s">
        <v>364</v>
      </c>
      <c r="B42" s="17" t="s">
        <v>366</v>
      </c>
      <c r="C42" s="4"/>
      <c r="D42" s="256"/>
      <c r="E42" s="96"/>
    </row>
    <row r="43" spans="1:5" s="3" customFormat="1" ht="16.5" customHeight="1">
      <c r="A43" s="17" t="s">
        <v>367</v>
      </c>
      <c r="B43" s="17" t="s">
        <v>363</v>
      </c>
      <c r="C43" s="4"/>
      <c r="D43" s="256"/>
      <c r="E43" s="96"/>
    </row>
    <row r="44" spans="1:5" s="3" customFormat="1" ht="30">
      <c r="A44" s="89" t="s">
        <v>40</v>
      </c>
      <c r="B44" s="89" t="s">
        <v>28</v>
      </c>
      <c r="C44" s="4"/>
      <c r="D44" s="256"/>
      <c r="E44" s="96"/>
    </row>
    <row r="45" spans="1:5" s="3" customFormat="1" ht="16.5" customHeight="1">
      <c r="A45" s="89" t="s">
        <v>41</v>
      </c>
      <c r="B45" s="89" t="s">
        <v>24</v>
      </c>
      <c r="C45" s="4">
        <v>5655</v>
      </c>
      <c r="D45" s="256">
        <f>C45-1000</f>
        <v>4655</v>
      </c>
      <c r="E45" s="96"/>
    </row>
    <row r="46" spans="1:5" s="3" customFormat="1" ht="16.5" customHeight="1">
      <c r="A46" s="89" t="s">
        <v>42</v>
      </c>
      <c r="B46" s="89" t="s">
        <v>25</v>
      </c>
      <c r="C46" s="4">
        <v>617</v>
      </c>
      <c r="D46" s="256">
        <f>C46-117</f>
        <v>500</v>
      </c>
      <c r="E46" s="96"/>
    </row>
    <row r="47" spans="1:5" s="3" customFormat="1" ht="16.5" customHeight="1">
      <c r="A47" s="89" t="s">
        <v>43</v>
      </c>
      <c r="B47" s="89" t="s">
        <v>26</v>
      </c>
      <c r="C47" s="4"/>
      <c r="D47" s="256"/>
      <c r="E47" s="96"/>
    </row>
    <row r="48" spans="1:5" s="3" customFormat="1" ht="16.5" customHeight="1">
      <c r="A48" s="89" t="s">
        <v>44</v>
      </c>
      <c r="B48" s="89" t="s">
        <v>412</v>
      </c>
      <c r="C48" s="84">
        <f>SUM(C49:C51)</f>
        <v>77480.75</v>
      </c>
      <c r="D48" s="84">
        <f>SUM(D49:D51)</f>
        <v>77480.760000000009</v>
      </c>
      <c r="E48" s="96"/>
    </row>
    <row r="49" spans="1:6" s="3" customFormat="1" ht="16.5" customHeight="1">
      <c r="A49" s="98" t="s">
        <v>373</v>
      </c>
      <c r="B49" s="98" t="s">
        <v>376</v>
      </c>
      <c r="C49" s="4">
        <v>77480.75</v>
      </c>
      <c r="D49" s="256">
        <f>30269.64+4222.62+42988.5</f>
        <v>77480.760000000009</v>
      </c>
      <c r="E49" s="96"/>
    </row>
    <row r="50" spans="1:6" s="3" customFormat="1" ht="16.5" customHeight="1">
      <c r="A50" s="98" t="s">
        <v>374</v>
      </c>
      <c r="B50" s="98" t="s">
        <v>375</v>
      </c>
      <c r="C50" s="4"/>
      <c r="D50" s="256"/>
      <c r="E50" s="96"/>
    </row>
    <row r="51" spans="1:6" s="3" customFormat="1" ht="16.5" customHeight="1">
      <c r="A51" s="98" t="s">
        <v>377</v>
      </c>
      <c r="B51" s="98" t="s">
        <v>378</v>
      </c>
      <c r="C51" s="4"/>
      <c r="D51" s="256"/>
      <c r="E51" s="96"/>
    </row>
    <row r="52" spans="1:6" s="3" customFormat="1">
      <c r="A52" s="89" t="s">
        <v>45</v>
      </c>
      <c r="B52" s="89" t="s">
        <v>29</v>
      </c>
      <c r="C52" s="4"/>
      <c r="D52" s="256"/>
      <c r="E52" s="96"/>
    </row>
    <row r="53" spans="1:6" s="3" customFormat="1" ht="16.5" customHeight="1">
      <c r="A53" s="89" t="s">
        <v>46</v>
      </c>
      <c r="B53" s="89" t="s">
        <v>6</v>
      </c>
      <c r="C53" s="4"/>
      <c r="D53" s="256"/>
      <c r="E53" s="257"/>
      <c r="F53" s="258"/>
    </row>
    <row r="54" spans="1:6" s="3" customFormat="1" ht="30">
      <c r="A54" s="88">
        <v>1.3</v>
      </c>
      <c r="B54" s="88" t="s">
        <v>417</v>
      </c>
      <c r="C54" s="85">
        <f>SUM(C55:C56)</f>
        <v>0</v>
      </c>
      <c r="D54" s="85">
        <f>SUM(D55:D56)</f>
        <v>0</v>
      </c>
      <c r="E54" s="257"/>
      <c r="F54" s="258"/>
    </row>
    <row r="55" spans="1:6" s="3" customFormat="1" ht="30">
      <c r="A55" s="89" t="s">
        <v>50</v>
      </c>
      <c r="B55" s="89" t="s">
        <v>48</v>
      </c>
      <c r="C55" s="4"/>
      <c r="D55" s="256"/>
      <c r="E55" s="257"/>
      <c r="F55" s="258"/>
    </row>
    <row r="56" spans="1:6" s="3" customFormat="1" ht="16.5" customHeight="1">
      <c r="A56" s="89" t="s">
        <v>51</v>
      </c>
      <c r="B56" s="89" t="s">
        <v>47</v>
      </c>
      <c r="C56" s="4"/>
      <c r="D56" s="256"/>
      <c r="E56" s="257"/>
      <c r="F56" s="258"/>
    </row>
    <row r="57" spans="1:6" s="3" customFormat="1">
      <c r="A57" s="88">
        <v>1.4</v>
      </c>
      <c r="B57" s="88" t="s">
        <v>419</v>
      </c>
      <c r="C57" s="4"/>
      <c r="D57" s="256"/>
      <c r="E57" s="257"/>
      <c r="F57" s="258"/>
    </row>
    <row r="58" spans="1:6" s="261" customFormat="1">
      <c r="A58" s="88">
        <v>1.5</v>
      </c>
      <c r="B58" s="88" t="s">
        <v>7</v>
      </c>
      <c r="C58" s="259"/>
      <c r="D58" s="40"/>
      <c r="E58" s="260"/>
    </row>
    <row r="59" spans="1:6" s="261" customFormat="1">
      <c r="A59" s="88">
        <v>1.6</v>
      </c>
      <c r="B59" s="45" t="s">
        <v>8</v>
      </c>
      <c r="C59" s="86">
        <f>SUM(C60:C64)</f>
        <v>0</v>
      </c>
      <c r="D59" s="87">
        <f>SUM(D60:D64)</f>
        <v>0</v>
      </c>
      <c r="E59" s="260"/>
    </row>
    <row r="60" spans="1:6" s="261" customFormat="1">
      <c r="A60" s="89" t="s">
        <v>299</v>
      </c>
      <c r="B60" s="46" t="s">
        <v>52</v>
      </c>
      <c r="C60" s="259"/>
      <c r="D60" s="40"/>
      <c r="E60" s="260"/>
    </row>
    <row r="61" spans="1:6" s="261" customFormat="1" ht="30">
      <c r="A61" s="89" t="s">
        <v>300</v>
      </c>
      <c r="B61" s="46" t="s">
        <v>54</v>
      </c>
      <c r="C61" s="259"/>
      <c r="D61" s="40"/>
      <c r="E61" s="260"/>
    </row>
    <row r="62" spans="1:6" s="261" customFormat="1">
      <c r="A62" s="89" t="s">
        <v>301</v>
      </c>
      <c r="B62" s="46" t="s">
        <v>53</v>
      </c>
      <c r="C62" s="40"/>
      <c r="D62" s="40"/>
      <c r="E62" s="260"/>
    </row>
    <row r="63" spans="1:6" s="261" customFormat="1">
      <c r="A63" s="89" t="s">
        <v>302</v>
      </c>
      <c r="B63" s="46" t="s">
        <v>27</v>
      </c>
      <c r="C63" s="259"/>
      <c r="D63" s="40"/>
      <c r="E63" s="260"/>
    </row>
    <row r="64" spans="1:6" s="261" customFormat="1">
      <c r="A64" s="89" t="s">
        <v>339</v>
      </c>
      <c r="B64" s="46" t="s">
        <v>340</v>
      </c>
      <c r="C64" s="259"/>
      <c r="D64" s="40"/>
      <c r="E64" s="260"/>
    </row>
    <row r="65" spans="1:5">
      <c r="A65" s="254">
        <v>2</v>
      </c>
      <c r="B65" s="254" t="s">
        <v>413</v>
      </c>
      <c r="C65" s="263"/>
      <c r="D65" s="86">
        <f>SUM(D66:D72)</f>
        <v>0</v>
      </c>
      <c r="E65" s="97"/>
    </row>
    <row r="66" spans="1:5">
      <c r="A66" s="99">
        <v>2.1</v>
      </c>
      <c r="B66" s="264" t="s">
        <v>100</v>
      </c>
      <c r="C66" s="265"/>
      <c r="D66" s="22"/>
      <c r="E66" s="97"/>
    </row>
    <row r="67" spans="1:5">
      <c r="A67" s="99">
        <v>2.2000000000000002</v>
      </c>
      <c r="B67" s="264" t="s">
        <v>414</v>
      </c>
      <c r="C67" s="265"/>
      <c r="D67" s="22"/>
      <c r="E67" s="97"/>
    </row>
    <row r="68" spans="1:5">
      <c r="A68" s="99">
        <v>2.2999999999999998</v>
      </c>
      <c r="B68" s="264" t="s">
        <v>104</v>
      </c>
      <c r="C68" s="265"/>
      <c r="D68" s="22"/>
      <c r="E68" s="97"/>
    </row>
    <row r="69" spans="1:5">
      <c r="A69" s="99">
        <v>2.4</v>
      </c>
      <c r="B69" s="264" t="s">
        <v>103</v>
      </c>
      <c r="C69" s="265"/>
      <c r="D69" s="22"/>
      <c r="E69" s="97"/>
    </row>
    <row r="70" spans="1:5">
      <c r="A70" s="99">
        <v>2.5</v>
      </c>
      <c r="B70" s="264" t="s">
        <v>415</v>
      </c>
      <c r="C70" s="265"/>
      <c r="D70" s="22"/>
      <c r="E70" s="97"/>
    </row>
    <row r="71" spans="1:5">
      <c r="A71" s="99">
        <v>2.6</v>
      </c>
      <c r="B71" s="264" t="s">
        <v>101</v>
      </c>
      <c r="C71" s="265"/>
      <c r="D71" s="22"/>
      <c r="E71" s="97"/>
    </row>
    <row r="72" spans="1:5">
      <c r="A72" s="99">
        <v>2.7</v>
      </c>
      <c r="B72" s="264" t="s">
        <v>102</v>
      </c>
      <c r="C72" s="266"/>
      <c r="D72" s="22"/>
      <c r="E72" s="97"/>
    </row>
    <row r="73" spans="1:5">
      <c r="A73" s="254">
        <v>3</v>
      </c>
      <c r="B73" s="254" t="s">
        <v>453</v>
      </c>
      <c r="C73" s="86"/>
      <c r="D73" s="22"/>
      <c r="E73" s="97"/>
    </row>
    <row r="74" spans="1:5">
      <c r="A74" s="254">
        <v>4</v>
      </c>
      <c r="B74" s="254" t="s">
        <v>253</v>
      </c>
      <c r="C74" s="86"/>
      <c r="D74" s="86">
        <f>SUM(D75:D76)</f>
        <v>0</v>
      </c>
      <c r="E74" s="97"/>
    </row>
    <row r="75" spans="1:5">
      <c r="A75" s="99">
        <v>4.0999999999999996</v>
      </c>
      <c r="B75" s="99" t="s">
        <v>254</v>
      </c>
      <c r="C75" s="265"/>
      <c r="D75" s="8"/>
      <c r="E75" s="97"/>
    </row>
    <row r="76" spans="1:5">
      <c r="A76" s="99">
        <v>4.2</v>
      </c>
      <c r="B76" s="99" t="s">
        <v>255</v>
      </c>
      <c r="C76" s="266"/>
      <c r="D76" s="8"/>
      <c r="E76" s="97"/>
    </row>
    <row r="77" spans="1:5">
      <c r="A77" s="254">
        <v>5</v>
      </c>
      <c r="B77" s="254" t="s">
        <v>281</v>
      </c>
      <c r="C77" s="296"/>
      <c r="D77" s="266"/>
      <c r="E77" s="97"/>
    </row>
    <row r="78" spans="1:5">
      <c r="B78" s="44"/>
    </row>
    <row r="79" spans="1:5">
      <c r="E79" s="5"/>
    </row>
    <row r="80" spans="1:5">
      <c r="B80" s="44"/>
    </row>
    <row r="81" spans="1:9" s="23" customFormat="1" ht="12.75"/>
    <row r="82" spans="1:9">
      <c r="A82" s="70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70" t="s">
        <v>450</v>
      </c>
      <c r="D85" s="12"/>
      <c r="E85"/>
      <c r="F85"/>
      <c r="G85"/>
      <c r="H85"/>
      <c r="I85"/>
    </row>
    <row r="86" spans="1:9">
      <c r="A86"/>
      <c r="B86" s="2" t="s">
        <v>451</v>
      </c>
      <c r="D86" s="12"/>
      <c r="E86"/>
      <c r="F86"/>
      <c r="G86"/>
      <c r="H86"/>
      <c r="I86"/>
    </row>
    <row r="87" spans="1:9" customFormat="1" ht="12.75">
      <c r="B87" s="66" t="s">
        <v>140</v>
      </c>
    </row>
    <row r="8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showGridLines="0" view="pageBreakPreview" zoomScale="70" zoomScaleSheetLayoutView="70" workbookViewId="0">
      <selection activeCell="B5" sqref="B5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329</v>
      </c>
      <c r="B1" s="78"/>
      <c r="C1" s="468" t="s">
        <v>110</v>
      </c>
      <c r="D1" s="468"/>
      <c r="E1" s="92"/>
    </row>
    <row r="2" spans="1:5" s="6" customFormat="1">
      <c r="A2" s="75" t="s">
        <v>330</v>
      </c>
      <c r="B2" s="78"/>
      <c r="C2" s="466" t="s">
        <v>512</v>
      </c>
      <c r="D2" s="466"/>
      <c r="E2" s="92"/>
    </row>
    <row r="3" spans="1:5" s="6" customFormat="1">
      <c r="A3" s="77" t="s">
        <v>141</v>
      </c>
      <c r="B3" s="75"/>
      <c r="C3" s="167"/>
      <c r="D3" s="167"/>
      <c r="E3" s="92"/>
    </row>
    <row r="4" spans="1:5" s="6" customFormat="1">
      <c r="A4" s="77"/>
      <c r="B4" s="77"/>
      <c r="C4" s="167"/>
      <c r="D4" s="167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">
        <v>511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6"/>
      <c r="B8" s="166"/>
      <c r="C8" s="79"/>
      <c r="D8" s="79"/>
      <c r="E8" s="92"/>
    </row>
    <row r="9" spans="1:5" s="6" customFormat="1" ht="30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>
      <c r="A10" s="99" t="s">
        <v>331</v>
      </c>
      <c r="B10" s="99"/>
      <c r="C10" s="4"/>
      <c r="D10" s="4"/>
      <c r="E10" s="94"/>
    </row>
    <row r="11" spans="1:5" s="10" customFormat="1">
      <c r="A11" s="99" t="s">
        <v>332</v>
      </c>
      <c r="B11" s="99"/>
      <c r="C11" s="4"/>
      <c r="D11" s="4"/>
      <c r="E11" s="95"/>
    </row>
    <row r="12" spans="1:5" s="10" customFormat="1">
      <c r="A12" s="88" t="s">
        <v>280</v>
      </c>
      <c r="B12" s="88"/>
      <c r="C12" s="4"/>
      <c r="D12" s="4"/>
      <c r="E12" s="95"/>
    </row>
    <row r="13" spans="1:5" s="10" customFormat="1">
      <c r="A13" s="88" t="s">
        <v>280</v>
      </c>
      <c r="B13" s="88"/>
      <c r="C13" s="4"/>
      <c r="D13" s="4"/>
      <c r="E13" s="95"/>
    </row>
    <row r="14" spans="1:5" s="10" customFormat="1">
      <c r="A14" s="88" t="s">
        <v>280</v>
      </c>
      <c r="B14" s="88"/>
      <c r="C14" s="4"/>
      <c r="D14" s="4"/>
      <c r="E14" s="95"/>
    </row>
    <row r="15" spans="1:5" s="10" customFormat="1">
      <c r="A15" s="88" t="s">
        <v>280</v>
      </c>
      <c r="B15" s="88"/>
      <c r="C15" s="4"/>
      <c r="D15" s="4"/>
      <c r="E15" s="95"/>
    </row>
    <row r="16" spans="1:5" s="10" customFormat="1">
      <c r="A16" s="88" t="s">
        <v>280</v>
      </c>
      <c r="B16" s="88"/>
      <c r="C16" s="4"/>
      <c r="D16" s="4"/>
      <c r="E16" s="95"/>
    </row>
    <row r="17" spans="1:5" s="10" customFormat="1" ht="17.25" customHeight="1">
      <c r="A17" s="99" t="s">
        <v>333</v>
      </c>
      <c r="B17" s="88"/>
      <c r="C17" s="4"/>
      <c r="D17" s="4"/>
      <c r="E17" s="95"/>
    </row>
    <row r="18" spans="1:5" s="10" customFormat="1" ht="18" customHeight="1">
      <c r="A18" s="99" t="s">
        <v>334</v>
      </c>
      <c r="B18" s="88"/>
      <c r="C18" s="4"/>
      <c r="D18" s="4"/>
      <c r="E18" s="95"/>
    </row>
    <row r="19" spans="1:5" s="10" customFormat="1">
      <c r="A19" s="88" t="s">
        <v>280</v>
      </c>
      <c r="B19" s="88"/>
      <c r="C19" s="4"/>
      <c r="D19" s="4"/>
      <c r="E19" s="95"/>
    </row>
    <row r="20" spans="1:5" s="10" customFormat="1">
      <c r="A20" s="88" t="s">
        <v>280</v>
      </c>
      <c r="B20" s="88"/>
      <c r="C20" s="4"/>
      <c r="D20" s="4"/>
      <c r="E20" s="95"/>
    </row>
    <row r="21" spans="1:5" s="10" customFormat="1">
      <c r="A21" s="88" t="s">
        <v>280</v>
      </c>
      <c r="B21" s="88"/>
      <c r="C21" s="4"/>
      <c r="D21" s="4"/>
      <c r="E21" s="95"/>
    </row>
    <row r="22" spans="1:5" s="10" customFormat="1">
      <c r="A22" s="88" t="s">
        <v>280</v>
      </c>
      <c r="B22" s="88"/>
      <c r="C22" s="4"/>
      <c r="D22" s="4"/>
      <c r="E22" s="95"/>
    </row>
    <row r="23" spans="1:5" s="10" customFormat="1">
      <c r="A23" s="88" t="s">
        <v>280</v>
      </c>
      <c r="B23" s="88"/>
      <c r="C23" s="4"/>
      <c r="D23" s="4"/>
      <c r="E23" s="95"/>
    </row>
    <row r="24" spans="1:5">
      <c r="A24" s="100"/>
      <c r="B24" s="100" t="s">
        <v>338</v>
      </c>
      <c r="C24" s="87">
        <f>SUM(C10:C23)</f>
        <v>0</v>
      </c>
      <c r="D24" s="87">
        <f>SUM(D10:D23)</f>
        <v>0</v>
      </c>
      <c r="E24" s="97"/>
    </row>
    <row r="25" spans="1:5">
      <c r="A25" s="44"/>
      <c r="B25" s="44"/>
    </row>
    <row r="26" spans="1:5">
      <c r="A26" s="276" t="s">
        <v>443</v>
      </c>
      <c r="E26" s="5"/>
    </row>
    <row r="27" spans="1:5">
      <c r="A27" s="2" t="s">
        <v>444</v>
      </c>
    </row>
    <row r="28" spans="1:5">
      <c r="A28" s="223" t="s">
        <v>445</v>
      </c>
    </row>
    <row r="29" spans="1:5">
      <c r="A29" s="223"/>
    </row>
    <row r="30" spans="1:5">
      <c r="A30" s="223" t="s">
        <v>353</v>
      </c>
    </row>
    <row r="31" spans="1:5" s="23" customFormat="1" ht="12.75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272</v>
      </c>
      <c r="D35" s="12"/>
      <c r="E35"/>
      <c r="F35"/>
      <c r="G35"/>
      <c r="H35"/>
      <c r="I35"/>
    </row>
    <row r="36" spans="1:9">
      <c r="B36" s="2" t="s">
        <v>271</v>
      </c>
      <c r="D36" s="12"/>
      <c r="E36"/>
      <c r="F36"/>
      <c r="G36"/>
      <c r="H36"/>
      <c r="I36"/>
    </row>
    <row r="37" spans="1:9" customFormat="1" ht="12.75">
      <c r="A37" s="66"/>
      <c r="B37" s="66" t="s">
        <v>140</v>
      </c>
    </row>
    <row r="38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8"/>
  <sheetViews>
    <sheetView view="pageBreakPreview" zoomScale="70" zoomScaleSheetLayoutView="70" workbookViewId="0">
      <selection activeCell="D99" sqref="D99"/>
    </sheetView>
  </sheetViews>
  <sheetFormatPr defaultRowHeight="12.75"/>
  <cols>
    <col min="1" max="1" width="5.42578125" style="192" customWidth="1"/>
    <col min="2" max="2" width="20.85546875" style="192" customWidth="1"/>
    <col min="3" max="3" width="26" style="192" customWidth="1"/>
    <col min="4" max="4" width="17" style="192" customWidth="1"/>
    <col min="5" max="5" width="18.140625" style="192" customWidth="1"/>
    <col min="6" max="6" width="14.7109375" style="192" customWidth="1"/>
    <col min="7" max="7" width="15.5703125" style="192" customWidth="1"/>
    <col min="8" max="8" width="14.7109375" style="192" customWidth="1"/>
    <col min="9" max="9" width="29.7109375" style="192" customWidth="1"/>
    <col min="10" max="10" width="0" style="192" hidden="1" customWidth="1"/>
    <col min="11" max="16384" width="9.140625" style="192"/>
  </cols>
  <sheetData>
    <row r="1" spans="1:10" ht="15">
      <c r="A1" s="75" t="s">
        <v>416</v>
      </c>
      <c r="B1" s="75"/>
      <c r="C1" s="78"/>
      <c r="D1" s="78"/>
      <c r="E1" s="78"/>
      <c r="F1" s="78"/>
      <c r="G1" s="238"/>
      <c r="H1" s="238"/>
      <c r="I1" s="468" t="s">
        <v>110</v>
      </c>
      <c r="J1" s="468"/>
    </row>
    <row r="2" spans="1:10" ht="15">
      <c r="A2" s="77" t="s">
        <v>141</v>
      </c>
      <c r="B2" s="75"/>
      <c r="C2" s="78"/>
      <c r="D2" s="78"/>
      <c r="E2" s="78"/>
      <c r="F2" s="78"/>
      <c r="G2" s="238"/>
      <c r="H2" s="238"/>
      <c r="I2" s="466" t="s">
        <v>512</v>
      </c>
      <c r="J2" s="466"/>
    </row>
    <row r="3" spans="1:10" ht="15">
      <c r="A3" s="77"/>
      <c r="B3" s="77"/>
      <c r="C3" s="75"/>
      <c r="D3" s="75"/>
      <c r="E3" s="75"/>
      <c r="F3" s="75"/>
      <c r="G3" s="169"/>
      <c r="H3" s="169"/>
      <c r="I3" s="238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">
        <v>511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168"/>
      <c r="B7" s="168"/>
      <c r="C7" s="168"/>
      <c r="D7" s="231"/>
      <c r="E7" s="168"/>
      <c r="F7" s="168"/>
      <c r="G7" s="79"/>
      <c r="H7" s="79"/>
      <c r="I7" s="79"/>
    </row>
    <row r="8" spans="1:10" ht="45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41" t="s">
        <v>350</v>
      </c>
    </row>
    <row r="9" spans="1:10" ht="15">
      <c r="A9" s="91"/>
      <c r="B9" s="438" t="s">
        <v>536</v>
      </c>
      <c r="C9" s="91"/>
      <c r="D9" s="438" t="s">
        <v>569</v>
      </c>
      <c r="E9" s="91"/>
      <c r="F9" s="91"/>
      <c r="G9" s="438">
        <v>1250</v>
      </c>
      <c r="H9" s="80">
        <f>G9*0.8</f>
        <v>1000</v>
      </c>
      <c r="I9" s="80">
        <f>G9*0.2</f>
        <v>250</v>
      </c>
      <c r="J9" s="241"/>
    </row>
    <row r="10" spans="1:10" ht="15">
      <c r="A10" s="91"/>
      <c r="B10" s="438" t="s">
        <v>536</v>
      </c>
      <c r="C10" s="91"/>
      <c r="D10" s="438" t="s">
        <v>569</v>
      </c>
      <c r="E10" s="91"/>
      <c r="F10" s="91"/>
      <c r="G10" s="438">
        <v>1250</v>
      </c>
      <c r="H10" s="80">
        <f t="shared" ref="H10:H73" si="0">G10*0.8</f>
        <v>1000</v>
      </c>
      <c r="I10" s="80">
        <f t="shared" ref="I10:I73" si="1">G10*0.2</f>
        <v>250</v>
      </c>
      <c r="J10" s="241"/>
    </row>
    <row r="11" spans="1:10" ht="15">
      <c r="A11" s="91"/>
      <c r="B11" s="438" t="s">
        <v>536</v>
      </c>
      <c r="C11" s="91"/>
      <c r="D11" s="438" t="s">
        <v>569</v>
      </c>
      <c r="E11" s="91"/>
      <c r="F11" s="91"/>
      <c r="G11" s="438">
        <v>1250</v>
      </c>
      <c r="H11" s="80">
        <f t="shared" si="0"/>
        <v>1000</v>
      </c>
      <c r="I11" s="80">
        <f t="shared" si="1"/>
        <v>250</v>
      </c>
      <c r="J11" s="241"/>
    </row>
    <row r="12" spans="1:10" ht="15">
      <c r="A12" s="91"/>
      <c r="B12" s="438" t="s">
        <v>537</v>
      </c>
      <c r="C12" s="91"/>
      <c r="D12" s="438" t="s">
        <v>570</v>
      </c>
      <c r="E12" s="91"/>
      <c r="F12" s="91"/>
      <c r="G12" s="438">
        <v>1250</v>
      </c>
      <c r="H12" s="80">
        <f t="shared" si="0"/>
        <v>1000</v>
      </c>
      <c r="I12" s="80">
        <f t="shared" si="1"/>
        <v>250</v>
      </c>
      <c r="J12" s="241"/>
    </row>
    <row r="13" spans="1:10" ht="15">
      <c r="A13" s="91"/>
      <c r="B13" s="438" t="s">
        <v>537</v>
      </c>
      <c r="C13" s="91"/>
      <c r="D13" s="438" t="s">
        <v>570</v>
      </c>
      <c r="E13" s="91"/>
      <c r="F13" s="91"/>
      <c r="G13" s="438">
        <v>1250</v>
      </c>
      <c r="H13" s="80">
        <f t="shared" si="0"/>
        <v>1000</v>
      </c>
      <c r="I13" s="80">
        <f t="shared" si="1"/>
        <v>250</v>
      </c>
      <c r="J13" s="241"/>
    </row>
    <row r="14" spans="1:10" ht="15">
      <c r="A14" s="91"/>
      <c r="B14" s="438" t="s">
        <v>538</v>
      </c>
      <c r="C14" s="91"/>
      <c r="D14" s="438" t="s">
        <v>571</v>
      </c>
      <c r="E14" s="91"/>
      <c r="F14" s="91"/>
      <c r="G14" s="438">
        <v>2500</v>
      </c>
      <c r="H14" s="80">
        <f t="shared" si="0"/>
        <v>2000</v>
      </c>
      <c r="I14" s="80">
        <f t="shared" si="1"/>
        <v>500</v>
      </c>
      <c r="J14" s="241"/>
    </row>
    <row r="15" spans="1:10" ht="15">
      <c r="A15" s="91"/>
      <c r="B15" s="438" t="s">
        <v>538</v>
      </c>
      <c r="C15" s="91"/>
      <c r="D15" s="438" t="s">
        <v>571</v>
      </c>
      <c r="E15" s="91"/>
      <c r="F15" s="91"/>
      <c r="G15" s="438">
        <v>1250</v>
      </c>
      <c r="H15" s="80">
        <f t="shared" si="0"/>
        <v>1000</v>
      </c>
      <c r="I15" s="80">
        <f t="shared" si="1"/>
        <v>250</v>
      </c>
      <c r="J15" s="241"/>
    </row>
    <row r="16" spans="1:10" ht="15">
      <c r="A16" s="91"/>
      <c r="B16" s="438" t="s">
        <v>539</v>
      </c>
      <c r="C16" s="91"/>
      <c r="D16" s="438" t="s">
        <v>572</v>
      </c>
      <c r="E16" s="91"/>
      <c r="F16" s="91"/>
      <c r="G16" s="438">
        <v>1250</v>
      </c>
      <c r="H16" s="80">
        <f t="shared" si="0"/>
        <v>1000</v>
      </c>
      <c r="I16" s="80">
        <f t="shared" si="1"/>
        <v>250</v>
      </c>
      <c r="J16" s="241"/>
    </row>
    <row r="17" spans="1:10" ht="15">
      <c r="A17" s="91"/>
      <c r="B17" s="438" t="s">
        <v>539</v>
      </c>
      <c r="C17" s="91"/>
      <c r="D17" s="438" t="s">
        <v>572</v>
      </c>
      <c r="E17" s="91"/>
      <c r="F17" s="91"/>
      <c r="G17" s="438">
        <v>1250</v>
      </c>
      <c r="H17" s="80">
        <f t="shared" si="0"/>
        <v>1000</v>
      </c>
      <c r="I17" s="80">
        <f t="shared" si="1"/>
        <v>250</v>
      </c>
      <c r="J17" s="241"/>
    </row>
    <row r="18" spans="1:10" ht="15">
      <c r="A18" s="91"/>
      <c r="B18" s="438" t="s">
        <v>540</v>
      </c>
      <c r="C18" s="91"/>
      <c r="D18" s="438" t="s">
        <v>573</v>
      </c>
      <c r="E18" s="91"/>
      <c r="F18" s="91"/>
      <c r="G18" s="438">
        <v>6250</v>
      </c>
      <c r="H18" s="80">
        <f t="shared" si="0"/>
        <v>5000</v>
      </c>
      <c r="I18" s="80">
        <f t="shared" si="1"/>
        <v>1250</v>
      </c>
      <c r="J18" s="241"/>
    </row>
    <row r="19" spans="1:10" ht="15">
      <c r="A19" s="91"/>
      <c r="B19" s="438" t="s">
        <v>540</v>
      </c>
      <c r="C19" s="91"/>
      <c r="D19" s="438" t="s">
        <v>573</v>
      </c>
      <c r="E19" s="91"/>
      <c r="F19" s="91"/>
      <c r="G19" s="438">
        <v>6250</v>
      </c>
      <c r="H19" s="80">
        <f t="shared" si="0"/>
        <v>5000</v>
      </c>
      <c r="I19" s="80">
        <f t="shared" si="1"/>
        <v>1250</v>
      </c>
      <c r="J19" s="241"/>
    </row>
    <row r="20" spans="1:10" ht="15">
      <c r="A20" s="91"/>
      <c r="B20" s="438" t="s">
        <v>541</v>
      </c>
      <c r="C20" s="91"/>
      <c r="D20" s="438" t="s">
        <v>574</v>
      </c>
      <c r="E20" s="91"/>
      <c r="F20" s="91"/>
      <c r="G20" s="438">
        <v>2500</v>
      </c>
      <c r="H20" s="80">
        <f t="shared" si="0"/>
        <v>2000</v>
      </c>
      <c r="I20" s="80">
        <f t="shared" si="1"/>
        <v>500</v>
      </c>
      <c r="J20" s="241"/>
    </row>
    <row r="21" spans="1:10" ht="15">
      <c r="A21" s="91"/>
      <c r="B21" s="438" t="s">
        <v>542</v>
      </c>
      <c r="C21" s="91"/>
      <c r="D21" s="438" t="s">
        <v>575</v>
      </c>
      <c r="E21" s="91"/>
      <c r="F21" s="91"/>
      <c r="G21" s="438">
        <v>1250</v>
      </c>
      <c r="H21" s="80">
        <f t="shared" si="0"/>
        <v>1000</v>
      </c>
      <c r="I21" s="80">
        <f t="shared" si="1"/>
        <v>250</v>
      </c>
      <c r="J21" s="241"/>
    </row>
    <row r="22" spans="1:10" ht="15">
      <c r="A22" s="91"/>
      <c r="B22" s="438" t="s">
        <v>542</v>
      </c>
      <c r="C22" s="91"/>
      <c r="D22" s="438" t="s">
        <v>575</v>
      </c>
      <c r="E22" s="91"/>
      <c r="F22" s="91"/>
      <c r="G22" s="438">
        <v>1250</v>
      </c>
      <c r="H22" s="80">
        <f t="shared" si="0"/>
        <v>1000</v>
      </c>
      <c r="I22" s="80">
        <f t="shared" si="1"/>
        <v>250</v>
      </c>
      <c r="J22" s="241"/>
    </row>
    <row r="23" spans="1:10" ht="15">
      <c r="A23" s="91"/>
      <c r="B23" s="438" t="s">
        <v>542</v>
      </c>
      <c r="C23" s="91"/>
      <c r="D23" s="438" t="s">
        <v>575</v>
      </c>
      <c r="E23" s="91"/>
      <c r="F23" s="91"/>
      <c r="G23" s="438">
        <v>1250</v>
      </c>
      <c r="H23" s="80">
        <f t="shared" si="0"/>
        <v>1000</v>
      </c>
      <c r="I23" s="80">
        <f t="shared" si="1"/>
        <v>250</v>
      </c>
      <c r="J23" s="241"/>
    </row>
    <row r="24" spans="1:10" ht="15">
      <c r="A24" s="91"/>
      <c r="B24" s="438" t="s">
        <v>543</v>
      </c>
      <c r="C24" s="91"/>
      <c r="D24" s="438" t="s">
        <v>576</v>
      </c>
      <c r="E24" s="91"/>
      <c r="F24" s="91"/>
      <c r="G24" s="438">
        <v>2500</v>
      </c>
      <c r="H24" s="80">
        <f t="shared" si="0"/>
        <v>2000</v>
      </c>
      <c r="I24" s="80">
        <f t="shared" si="1"/>
        <v>500</v>
      </c>
      <c r="J24" s="241"/>
    </row>
    <row r="25" spans="1:10" ht="15">
      <c r="A25" s="91"/>
      <c r="B25" s="438" t="s">
        <v>543</v>
      </c>
      <c r="C25" s="91"/>
      <c r="D25" s="438" t="s">
        <v>576</v>
      </c>
      <c r="E25" s="91"/>
      <c r="F25" s="91"/>
      <c r="G25" s="438">
        <v>1250</v>
      </c>
      <c r="H25" s="80">
        <f t="shared" si="0"/>
        <v>1000</v>
      </c>
      <c r="I25" s="80">
        <f t="shared" si="1"/>
        <v>250</v>
      </c>
      <c r="J25" s="241"/>
    </row>
    <row r="26" spans="1:10" ht="15">
      <c r="A26" s="91"/>
      <c r="B26" s="438" t="s">
        <v>544</v>
      </c>
      <c r="C26" s="91"/>
      <c r="D26" s="438" t="s">
        <v>577</v>
      </c>
      <c r="E26" s="91"/>
      <c r="F26" s="91"/>
      <c r="G26" s="438">
        <v>2500</v>
      </c>
      <c r="H26" s="80">
        <f t="shared" si="0"/>
        <v>2000</v>
      </c>
      <c r="I26" s="80">
        <f t="shared" si="1"/>
        <v>500</v>
      </c>
      <c r="J26" s="241"/>
    </row>
    <row r="27" spans="1:10" ht="15">
      <c r="A27" s="91"/>
      <c r="B27" s="438" t="s">
        <v>545</v>
      </c>
      <c r="C27" s="91"/>
      <c r="D27" s="438" t="s">
        <v>578</v>
      </c>
      <c r="E27" s="91"/>
      <c r="F27" s="91"/>
      <c r="G27" s="438">
        <v>1250</v>
      </c>
      <c r="H27" s="80">
        <f t="shared" si="0"/>
        <v>1000</v>
      </c>
      <c r="I27" s="80">
        <f t="shared" si="1"/>
        <v>250</v>
      </c>
      <c r="J27" s="241"/>
    </row>
    <row r="28" spans="1:10" ht="15">
      <c r="A28" s="91"/>
      <c r="B28" s="438" t="s">
        <v>545</v>
      </c>
      <c r="C28" s="91"/>
      <c r="D28" s="438" t="s">
        <v>578</v>
      </c>
      <c r="E28" s="91"/>
      <c r="F28" s="91"/>
      <c r="G28" s="438">
        <v>2500</v>
      </c>
      <c r="H28" s="80">
        <f t="shared" si="0"/>
        <v>2000</v>
      </c>
      <c r="I28" s="80">
        <f t="shared" si="1"/>
        <v>500</v>
      </c>
      <c r="J28" s="241"/>
    </row>
    <row r="29" spans="1:10" ht="15">
      <c r="A29" s="91"/>
      <c r="B29" s="438" t="s">
        <v>546</v>
      </c>
      <c r="C29" s="91"/>
      <c r="D29" s="438" t="s">
        <v>579</v>
      </c>
      <c r="E29" s="91"/>
      <c r="F29" s="91"/>
      <c r="G29" s="438">
        <v>2750</v>
      </c>
      <c r="H29" s="80">
        <f t="shared" si="0"/>
        <v>2200</v>
      </c>
      <c r="I29" s="80">
        <f t="shared" si="1"/>
        <v>550</v>
      </c>
      <c r="J29" s="241"/>
    </row>
    <row r="30" spans="1:10" ht="15">
      <c r="A30" s="91"/>
      <c r="B30" s="438" t="s">
        <v>547</v>
      </c>
      <c r="C30" s="91"/>
      <c r="D30" s="438" t="s">
        <v>580</v>
      </c>
      <c r="E30" s="91"/>
      <c r="F30" s="91"/>
      <c r="G30" s="438">
        <v>1250</v>
      </c>
      <c r="H30" s="80">
        <f t="shared" si="0"/>
        <v>1000</v>
      </c>
      <c r="I30" s="80">
        <f t="shared" si="1"/>
        <v>250</v>
      </c>
      <c r="J30" s="241"/>
    </row>
    <row r="31" spans="1:10" ht="15">
      <c r="A31" s="91"/>
      <c r="B31" s="438" t="s">
        <v>547</v>
      </c>
      <c r="C31" s="91"/>
      <c r="D31" s="438" t="s">
        <v>580</v>
      </c>
      <c r="E31" s="91"/>
      <c r="F31" s="91"/>
      <c r="G31" s="438">
        <v>1250</v>
      </c>
      <c r="H31" s="80">
        <f t="shared" si="0"/>
        <v>1000</v>
      </c>
      <c r="I31" s="80">
        <f t="shared" si="1"/>
        <v>250</v>
      </c>
      <c r="J31" s="241"/>
    </row>
    <row r="32" spans="1:10" ht="15">
      <c r="A32" s="91"/>
      <c r="B32" s="438" t="s">
        <v>547</v>
      </c>
      <c r="C32" s="91"/>
      <c r="D32" s="438" t="s">
        <v>580</v>
      </c>
      <c r="E32" s="91"/>
      <c r="F32" s="91"/>
      <c r="G32" s="438">
        <v>1250</v>
      </c>
      <c r="H32" s="80">
        <f t="shared" si="0"/>
        <v>1000</v>
      </c>
      <c r="I32" s="80">
        <f t="shared" si="1"/>
        <v>250</v>
      </c>
      <c r="J32" s="241"/>
    </row>
    <row r="33" spans="1:10" ht="15">
      <c r="A33" s="91"/>
      <c r="B33" s="438" t="s">
        <v>548</v>
      </c>
      <c r="C33" s="91"/>
      <c r="D33" s="438" t="s">
        <v>581</v>
      </c>
      <c r="E33" s="91"/>
      <c r="F33" s="91"/>
      <c r="G33" s="438">
        <v>1125</v>
      </c>
      <c r="H33" s="80">
        <f t="shared" si="0"/>
        <v>900</v>
      </c>
      <c r="I33" s="80">
        <f t="shared" si="1"/>
        <v>225</v>
      </c>
      <c r="J33" s="241"/>
    </row>
    <row r="34" spans="1:10" ht="15">
      <c r="A34" s="91"/>
      <c r="B34" s="438" t="s">
        <v>549</v>
      </c>
      <c r="C34" s="91"/>
      <c r="D34" s="438" t="s">
        <v>582</v>
      </c>
      <c r="E34" s="91"/>
      <c r="F34" s="91"/>
      <c r="G34" s="438">
        <v>1875</v>
      </c>
      <c r="H34" s="80">
        <f t="shared" si="0"/>
        <v>1500</v>
      </c>
      <c r="I34" s="80">
        <f t="shared" si="1"/>
        <v>375</v>
      </c>
      <c r="J34" s="241"/>
    </row>
    <row r="35" spans="1:10" ht="15">
      <c r="A35" s="91"/>
      <c r="B35" s="438" t="s">
        <v>549</v>
      </c>
      <c r="C35" s="91"/>
      <c r="D35" s="438" t="s">
        <v>582</v>
      </c>
      <c r="E35" s="91"/>
      <c r="F35" s="91"/>
      <c r="G35" s="438">
        <v>1875</v>
      </c>
      <c r="H35" s="80">
        <f t="shared" si="0"/>
        <v>1500</v>
      </c>
      <c r="I35" s="80">
        <f t="shared" si="1"/>
        <v>375</v>
      </c>
      <c r="J35" s="241"/>
    </row>
    <row r="36" spans="1:10" ht="15">
      <c r="A36" s="91"/>
      <c r="B36" s="438" t="s">
        <v>550</v>
      </c>
      <c r="C36" s="91"/>
      <c r="D36" s="438" t="s">
        <v>583</v>
      </c>
      <c r="E36" s="91"/>
      <c r="F36" s="91"/>
      <c r="G36" s="438">
        <v>1875</v>
      </c>
      <c r="H36" s="80">
        <f t="shared" si="0"/>
        <v>1500</v>
      </c>
      <c r="I36" s="80">
        <f t="shared" si="1"/>
        <v>375</v>
      </c>
      <c r="J36" s="241"/>
    </row>
    <row r="37" spans="1:10" ht="15">
      <c r="A37" s="91"/>
      <c r="B37" s="438" t="s">
        <v>551</v>
      </c>
      <c r="C37" s="91"/>
      <c r="D37" s="438" t="s">
        <v>584</v>
      </c>
      <c r="E37" s="91"/>
      <c r="F37" s="91"/>
      <c r="G37" s="438">
        <v>1250</v>
      </c>
      <c r="H37" s="80">
        <f t="shared" si="0"/>
        <v>1000</v>
      </c>
      <c r="I37" s="80">
        <f t="shared" si="1"/>
        <v>250</v>
      </c>
      <c r="J37" s="241"/>
    </row>
    <row r="38" spans="1:10" ht="15">
      <c r="A38" s="91"/>
      <c r="B38" s="438" t="s">
        <v>551</v>
      </c>
      <c r="C38" s="91"/>
      <c r="D38" s="438" t="s">
        <v>584</v>
      </c>
      <c r="E38" s="91"/>
      <c r="F38" s="91"/>
      <c r="G38" s="438">
        <v>1250</v>
      </c>
      <c r="H38" s="80">
        <f t="shared" si="0"/>
        <v>1000</v>
      </c>
      <c r="I38" s="80">
        <f t="shared" si="1"/>
        <v>250</v>
      </c>
      <c r="J38" s="241"/>
    </row>
    <row r="39" spans="1:10" ht="15">
      <c r="A39" s="91"/>
      <c r="B39" s="438" t="s">
        <v>551</v>
      </c>
      <c r="C39" s="91"/>
      <c r="D39" s="438" t="s">
        <v>584</v>
      </c>
      <c r="E39" s="91"/>
      <c r="F39" s="91"/>
      <c r="G39" s="438">
        <v>1250</v>
      </c>
      <c r="H39" s="80">
        <f t="shared" si="0"/>
        <v>1000</v>
      </c>
      <c r="I39" s="80">
        <f t="shared" si="1"/>
        <v>250</v>
      </c>
      <c r="J39" s="241"/>
    </row>
    <row r="40" spans="1:10" ht="15">
      <c r="A40" s="91"/>
      <c r="B40" s="438" t="s">
        <v>552</v>
      </c>
      <c r="C40" s="91"/>
      <c r="D40" s="438" t="s">
        <v>585</v>
      </c>
      <c r="E40" s="91"/>
      <c r="F40" s="91"/>
      <c r="G40" s="438">
        <v>1250</v>
      </c>
      <c r="H40" s="80">
        <f t="shared" si="0"/>
        <v>1000</v>
      </c>
      <c r="I40" s="80">
        <f t="shared" si="1"/>
        <v>250</v>
      </c>
      <c r="J40" s="241"/>
    </row>
    <row r="41" spans="1:10" ht="15">
      <c r="A41" s="91"/>
      <c r="B41" s="438" t="s">
        <v>552</v>
      </c>
      <c r="C41" s="91"/>
      <c r="D41" s="438" t="s">
        <v>585</v>
      </c>
      <c r="E41" s="91"/>
      <c r="F41" s="91"/>
      <c r="G41" s="438">
        <v>1250</v>
      </c>
      <c r="H41" s="80">
        <f t="shared" si="0"/>
        <v>1000</v>
      </c>
      <c r="I41" s="80">
        <f t="shared" si="1"/>
        <v>250</v>
      </c>
      <c r="J41" s="241"/>
    </row>
    <row r="42" spans="1:10" ht="15">
      <c r="A42" s="91"/>
      <c r="B42" s="438" t="s">
        <v>552</v>
      </c>
      <c r="C42" s="91"/>
      <c r="D42" s="438" t="s">
        <v>585</v>
      </c>
      <c r="E42" s="91"/>
      <c r="F42" s="91"/>
      <c r="G42" s="438">
        <v>1250</v>
      </c>
      <c r="H42" s="80">
        <f t="shared" si="0"/>
        <v>1000</v>
      </c>
      <c r="I42" s="80">
        <f t="shared" si="1"/>
        <v>250</v>
      </c>
      <c r="J42" s="241"/>
    </row>
    <row r="43" spans="1:10" ht="15">
      <c r="A43" s="91"/>
      <c r="B43" s="438" t="s">
        <v>553</v>
      </c>
      <c r="C43" s="91"/>
      <c r="D43" s="438" t="s">
        <v>586</v>
      </c>
      <c r="E43" s="91"/>
      <c r="F43" s="91"/>
      <c r="G43" s="438">
        <v>2500</v>
      </c>
      <c r="H43" s="80">
        <f t="shared" si="0"/>
        <v>2000</v>
      </c>
      <c r="I43" s="80">
        <f t="shared" si="1"/>
        <v>500</v>
      </c>
      <c r="J43" s="241"/>
    </row>
    <row r="44" spans="1:10" ht="15">
      <c r="A44" s="91"/>
      <c r="B44" s="438" t="s">
        <v>554</v>
      </c>
      <c r="C44" s="91"/>
      <c r="D44" s="438" t="s">
        <v>587</v>
      </c>
      <c r="E44" s="91"/>
      <c r="F44" s="91"/>
      <c r="G44" s="438">
        <v>2500</v>
      </c>
      <c r="H44" s="80">
        <f t="shared" si="0"/>
        <v>2000</v>
      </c>
      <c r="I44" s="80">
        <f t="shared" si="1"/>
        <v>500</v>
      </c>
      <c r="J44" s="241"/>
    </row>
    <row r="45" spans="1:10" ht="15">
      <c r="A45" s="91"/>
      <c r="B45" s="438" t="s">
        <v>555</v>
      </c>
      <c r="C45" s="91"/>
      <c r="D45" s="438" t="s">
        <v>588</v>
      </c>
      <c r="E45" s="91"/>
      <c r="F45" s="91"/>
      <c r="G45" s="438">
        <v>1875</v>
      </c>
      <c r="H45" s="80">
        <f t="shared" si="0"/>
        <v>1500</v>
      </c>
      <c r="I45" s="80">
        <f t="shared" si="1"/>
        <v>375</v>
      </c>
      <c r="J45" s="241"/>
    </row>
    <row r="46" spans="1:10" ht="15">
      <c r="A46" s="91"/>
      <c r="B46" s="438" t="s">
        <v>555</v>
      </c>
      <c r="C46" s="91"/>
      <c r="D46" s="438" t="s">
        <v>588</v>
      </c>
      <c r="E46" s="91"/>
      <c r="F46" s="91"/>
      <c r="G46" s="438">
        <v>1875</v>
      </c>
      <c r="H46" s="80">
        <f t="shared" si="0"/>
        <v>1500</v>
      </c>
      <c r="I46" s="80">
        <f t="shared" si="1"/>
        <v>375</v>
      </c>
      <c r="J46" s="241"/>
    </row>
    <row r="47" spans="1:10" ht="15">
      <c r="A47" s="91"/>
      <c r="B47" s="438" t="s">
        <v>555</v>
      </c>
      <c r="C47" s="91"/>
      <c r="D47" s="438" t="s">
        <v>588</v>
      </c>
      <c r="E47" s="91"/>
      <c r="F47" s="91"/>
      <c r="G47" s="438">
        <v>1875</v>
      </c>
      <c r="H47" s="80">
        <f t="shared" si="0"/>
        <v>1500</v>
      </c>
      <c r="I47" s="80">
        <f t="shared" si="1"/>
        <v>375</v>
      </c>
      <c r="J47" s="241"/>
    </row>
    <row r="48" spans="1:10" ht="15">
      <c r="A48" s="91"/>
      <c r="B48" s="438" t="s">
        <v>556</v>
      </c>
      <c r="C48" s="91"/>
      <c r="D48" s="438" t="s">
        <v>589</v>
      </c>
      <c r="E48" s="91"/>
      <c r="F48" s="91"/>
      <c r="G48" s="438">
        <v>2500</v>
      </c>
      <c r="H48" s="80">
        <f t="shared" si="0"/>
        <v>2000</v>
      </c>
      <c r="I48" s="80">
        <f t="shared" si="1"/>
        <v>500</v>
      </c>
      <c r="J48" s="241"/>
    </row>
    <row r="49" spans="1:10" ht="15">
      <c r="A49" s="91"/>
      <c r="B49" s="438" t="s">
        <v>556</v>
      </c>
      <c r="C49" s="91"/>
      <c r="D49" s="438" t="s">
        <v>589</v>
      </c>
      <c r="E49" s="91"/>
      <c r="F49" s="91"/>
      <c r="G49" s="438">
        <v>1250</v>
      </c>
      <c r="H49" s="80">
        <f t="shared" si="0"/>
        <v>1000</v>
      </c>
      <c r="I49" s="80">
        <f t="shared" si="1"/>
        <v>250</v>
      </c>
      <c r="J49" s="241"/>
    </row>
    <row r="50" spans="1:10" ht="15">
      <c r="A50" s="91"/>
      <c r="B50" s="438" t="s">
        <v>557</v>
      </c>
      <c r="C50" s="91"/>
      <c r="D50" s="438" t="s">
        <v>590</v>
      </c>
      <c r="E50" s="91"/>
      <c r="F50" s="91"/>
      <c r="G50" s="438">
        <v>1875</v>
      </c>
      <c r="H50" s="80">
        <f t="shared" si="0"/>
        <v>1500</v>
      </c>
      <c r="I50" s="80">
        <f t="shared" si="1"/>
        <v>375</v>
      </c>
      <c r="J50" s="241"/>
    </row>
    <row r="51" spans="1:10" ht="15">
      <c r="A51" s="91"/>
      <c r="B51" s="438" t="s">
        <v>557</v>
      </c>
      <c r="C51" s="91"/>
      <c r="D51" s="438" t="s">
        <v>590</v>
      </c>
      <c r="E51" s="91"/>
      <c r="F51" s="91"/>
      <c r="G51" s="438">
        <v>1875</v>
      </c>
      <c r="H51" s="80">
        <f t="shared" si="0"/>
        <v>1500</v>
      </c>
      <c r="I51" s="80">
        <f t="shared" si="1"/>
        <v>375</v>
      </c>
      <c r="J51" s="241"/>
    </row>
    <row r="52" spans="1:10" ht="15">
      <c r="A52" s="91"/>
      <c r="B52" s="438" t="s">
        <v>557</v>
      </c>
      <c r="C52" s="91"/>
      <c r="D52" s="438" t="s">
        <v>590</v>
      </c>
      <c r="E52" s="91"/>
      <c r="F52" s="91"/>
      <c r="G52" s="438">
        <v>1875</v>
      </c>
      <c r="H52" s="80">
        <f t="shared" si="0"/>
        <v>1500</v>
      </c>
      <c r="I52" s="80">
        <f t="shared" si="1"/>
        <v>375</v>
      </c>
      <c r="J52" s="241"/>
    </row>
    <row r="53" spans="1:10" ht="15">
      <c r="A53" s="91"/>
      <c r="B53" s="438" t="s">
        <v>558</v>
      </c>
      <c r="C53" s="91"/>
      <c r="D53" s="438" t="s">
        <v>591</v>
      </c>
      <c r="E53" s="91"/>
      <c r="F53" s="91"/>
      <c r="G53" s="438">
        <v>1250</v>
      </c>
      <c r="H53" s="80">
        <f t="shared" si="0"/>
        <v>1000</v>
      </c>
      <c r="I53" s="80">
        <f t="shared" si="1"/>
        <v>250</v>
      </c>
      <c r="J53" s="241"/>
    </row>
    <row r="54" spans="1:10" ht="15">
      <c r="A54" s="91"/>
      <c r="B54" s="438" t="s">
        <v>558</v>
      </c>
      <c r="C54" s="91"/>
      <c r="D54" s="438" t="s">
        <v>591</v>
      </c>
      <c r="E54" s="91"/>
      <c r="F54" s="91"/>
      <c r="G54" s="438">
        <v>1250</v>
      </c>
      <c r="H54" s="80">
        <f t="shared" si="0"/>
        <v>1000</v>
      </c>
      <c r="I54" s="80">
        <f t="shared" si="1"/>
        <v>250</v>
      </c>
      <c r="J54" s="241"/>
    </row>
    <row r="55" spans="1:10" ht="15">
      <c r="A55" s="91"/>
      <c r="B55" s="438" t="s">
        <v>558</v>
      </c>
      <c r="C55" s="91"/>
      <c r="D55" s="438" t="s">
        <v>591</v>
      </c>
      <c r="E55" s="91"/>
      <c r="F55" s="91"/>
      <c r="G55" s="438">
        <v>1250</v>
      </c>
      <c r="H55" s="80">
        <f t="shared" si="0"/>
        <v>1000</v>
      </c>
      <c r="I55" s="80">
        <f t="shared" si="1"/>
        <v>250</v>
      </c>
      <c r="J55" s="241"/>
    </row>
    <row r="56" spans="1:10" ht="15">
      <c r="A56" s="91"/>
      <c r="B56" s="438" t="s">
        <v>536</v>
      </c>
      <c r="C56" s="91"/>
      <c r="D56" s="438" t="s">
        <v>569</v>
      </c>
      <c r="E56" s="91"/>
      <c r="F56" s="91"/>
      <c r="G56" s="438">
        <v>1250</v>
      </c>
      <c r="H56" s="80">
        <f t="shared" si="0"/>
        <v>1000</v>
      </c>
      <c r="I56" s="80">
        <f t="shared" si="1"/>
        <v>250</v>
      </c>
      <c r="J56" s="241"/>
    </row>
    <row r="57" spans="1:10" ht="15">
      <c r="A57" s="91"/>
      <c r="B57" s="438" t="s">
        <v>536</v>
      </c>
      <c r="C57" s="91"/>
      <c r="D57" s="438" t="s">
        <v>569</v>
      </c>
      <c r="E57" s="91"/>
      <c r="F57" s="91"/>
      <c r="G57" s="438">
        <v>1250</v>
      </c>
      <c r="H57" s="80">
        <f t="shared" si="0"/>
        <v>1000</v>
      </c>
      <c r="I57" s="80">
        <f t="shared" si="1"/>
        <v>250</v>
      </c>
      <c r="J57" s="241"/>
    </row>
    <row r="58" spans="1:10" ht="15">
      <c r="A58" s="91"/>
      <c r="B58" s="438" t="s">
        <v>537</v>
      </c>
      <c r="C58" s="91"/>
      <c r="D58" s="438" t="s">
        <v>570</v>
      </c>
      <c r="E58" s="91"/>
      <c r="F58" s="91"/>
      <c r="G58" s="438">
        <v>1250</v>
      </c>
      <c r="H58" s="80">
        <f t="shared" si="0"/>
        <v>1000</v>
      </c>
      <c r="I58" s="80">
        <f t="shared" si="1"/>
        <v>250</v>
      </c>
      <c r="J58" s="241"/>
    </row>
    <row r="59" spans="1:10" ht="15">
      <c r="A59" s="91"/>
      <c r="B59" s="438" t="s">
        <v>537</v>
      </c>
      <c r="C59" s="91"/>
      <c r="D59" s="438" t="s">
        <v>570</v>
      </c>
      <c r="E59" s="91"/>
      <c r="F59" s="91"/>
      <c r="G59" s="438">
        <v>2500</v>
      </c>
      <c r="H59" s="80">
        <f t="shared" si="0"/>
        <v>2000</v>
      </c>
      <c r="I59" s="80">
        <f t="shared" si="1"/>
        <v>500</v>
      </c>
      <c r="J59" s="241"/>
    </row>
    <row r="60" spans="1:10" ht="15">
      <c r="A60" s="91"/>
      <c r="B60" s="438" t="s">
        <v>538</v>
      </c>
      <c r="C60" s="91"/>
      <c r="D60" s="438" t="s">
        <v>571</v>
      </c>
      <c r="E60" s="91"/>
      <c r="F60" s="91"/>
      <c r="G60" s="438">
        <v>1250</v>
      </c>
      <c r="H60" s="80">
        <f t="shared" si="0"/>
        <v>1000</v>
      </c>
      <c r="I60" s="80">
        <f t="shared" si="1"/>
        <v>250</v>
      </c>
      <c r="J60" s="241"/>
    </row>
    <row r="61" spans="1:10" ht="15">
      <c r="A61" s="91"/>
      <c r="B61" s="438" t="s">
        <v>538</v>
      </c>
      <c r="C61" s="91"/>
      <c r="D61" s="438" t="s">
        <v>571</v>
      </c>
      <c r="E61" s="91"/>
      <c r="F61" s="91"/>
      <c r="G61" s="438">
        <v>1250</v>
      </c>
      <c r="H61" s="80">
        <f t="shared" si="0"/>
        <v>1000</v>
      </c>
      <c r="I61" s="80">
        <f t="shared" si="1"/>
        <v>250</v>
      </c>
      <c r="J61" s="241"/>
    </row>
    <row r="62" spans="1:10" ht="15">
      <c r="A62" s="91"/>
      <c r="B62" s="438" t="s">
        <v>559</v>
      </c>
      <c r="C62" s="91"/>
      <c r="D62" s="438" t="s">
        <v>592</v>
      </c>
      <c r="E62" s="91"/>
      <c r="F62" s="91"/>
      <c r="G62" s="438">
        <v>2500</v>
      </c>
      <c r="H62" s="80">
        <f t="shared" si="0"/>
        <v>2000</v>
      </c>
      <c r="I62" s="80">
        <f t="shared" si="1"/>
        <v>500</v>
      </c>
      <c r="J62" s="241"/>
    </row>
    <row r="63" spans="1:10" ht="15">
      <c r="A63" s="91"/>
      <c r="B63" s="438" t="s">
        <v>539</v>
      </c>
      <c r="C63" s="91"/>
      <c r="D63" s="438" t="s">
        <v>572</v>
      </c>
      <c r="E63" s="91"/>
      <c r="F63" s="91"/>
      <c r="G63" s="438">
        <v>1250</v>
      </c>
      <c r="H63" s="80">
        <f t="shared" si="0"/>
        <v>1000</v>
      </c>
      <c r="I63" s="80">
        <f t="shared" si="1"/>
        <v>250</v>
      </c>
      <c r="J63" s="241"/>
    </row>
    <row r="64" spans="1:10" ht="15">
      <c r="A64" s="91"/>
      <c r="B64" s="438" t="s">
        <v>539</v>
      </c>
      <c r="C64" s="91"/>
      <c r="D64" s="438" t="s">
        <v>572</v>
      </c>
      <c r="E64" s="91"/>
      <c r="F64" s="91"/>
      <c r="G64" s="438">
        <v>1250</v>
      </c>
      <c r="H64" s="80">
        <f t="shared" si="0"/>
        <v>1000</v>
      </c>
      <c r="I64" s="80">
        <f t="shared" si="1"/>
        <v>250</v>
      </c>
      <c r="J64" s="241"/>
    </row>
    <row r="65" spans="1:10" ht="15">
      <c r="A65" s="91"/>
      <c r="B65" s="438" t="s">
        <v>560</v>
      </c>
      <c r="C65" s="91"/>
      <c r="D65" s="438" t="s">
        <v>593</v>
      </c>
      <c r="E65" s="91"/>
      <c r="F65" s="91"/>
      <c r="G65" s="438">
        <v>2500</v>
      </c>
      <c r="H65" s="80">
        <f t="shared" si="0"/>
        <v>2000</v>
      </c>
      <c r="I65" s="80">
        <f t="shared" si="1"/>
        <v>500</v>
      </c>
      <c r="J65" s="241"/>
    </row>
    <row r="66" spans="1:10" ht="15">
      <c r="A66" s="91"/>
      <c r="B66" s="438" t="s">
        <v>561</v>
      </c>
      <c r="C66" s="91"/>
      <c r="D66" s="438" t="s">
        <v>594</v>
      </c>
      <c r="E66" s="91"/>
      <c r="F66" s="91"/>
      <c r="G66" s="438">
        <v>2500</v>
      </c>
      <c r="H66" s="80">
        <f t="shared" si="0"/>
        <v>2000</v>
      </c>
      <c r="I66" s="80">
        <f t="shared" si="1"/>
        <v>500</v>
      </c>
      <c r="J66" s="241"/>
    </row>
    <row r="67" spans="1:10" ht="15">
      <c r="A67" s="91"/>
      <c r="B67" s="438" t="s">
        <v>562</v>
      </c>
      <c r="C67" s="91"/>
      <c r="D67" s="438" t="s">
        <v>595</v>
      </c>
      <c r="E67" s="91"/>
      <c r="F67" s="91"/>
      <c r="G67" s="438">
        <v>1000</v>
      </c>
      <c r="H67" s="80">
        <f t="shared" si="0"/>
        <v>800</v>
      </c>
      <c r="I67" s="80">
        <f t="shared" si="1"/>
        <v>200</v>
      </c>
      <c r="J67" s="241"/>
    </row>
    <row r="68" spans="1:10" ht="15">
      <c r="A68" s="91"/>
      <c r="B68" s="438" t="s">
        <v>563</v>
      </c>
      <c r="C68" s="91"/>
      <c r="D68" s="438" t="s">
        <v>596</v>
      </c>
      <c r="E68" s="91"/>
      <c r="F68" s="91"/>
      <c r="G68" s="438">
        <v>1250</v>
      </c>
      <c r="H68" s="80">
        <f t="shared" si="0"/>
        <v>1000</v>
      </c>
      <c r="I68" s="80">
        <f t="shared" si="1"/>
        <v>250</v>
      </c>
      <c r="J68" s="241"/>
    </row>
    <row r="69" spans="1:10" ht="15">
      <c r="A69" s="91"/>
      <c r="B69" s="438" t="s">
        <v>563</v>
      </c>
      <c r="C69" s="91"/>
      <c r="D69" s="438" t="s">
        <v>596</v>
      </c>
      <c r="E69" s="91"/>
      <c r="F69" s="91"/>
      <c r="G69" s="438">
        <v>1250</v>
      </c>
      <c r="H69" s="80">
        <f t="shared" si="0"/>
        <v>1000</v>
      </c>
      <c r="I69" s="80">
        <f t="shared" si="1"/>
        <v>250</v>
      </c>
      <c r="J69" s="241"/>
    </row>
    <row r="70" spans="1:10" ht="15">
      <c r="A70" s="91"/>
      <c r="B70" s="438" t="s">
        <v>542</v>
      </c>
      <c r="C70" s="91"/>
      <c r="D70" s="438" t="s">
        <v>575</v>
      </c>
      <c r="E70" s="91"/>
      <c r="F70" s="91"/>
      <c r="G70" s="438">
        <v>1250</v>
      </c>
      <c r="H70" s="80">
        <f t="shared" si="0"/>
        <v>1000</v>
      </c>
      <c r="I70" s="80">
        <f t="shared" si="1"/>
        <v>250</v>
      </c>
      <c r="J70" s="241"/>
    </row>
    <row r="71" spans="1:10" ht="15">
      <c r="A71" s="91"/>
      <c r="B71" s="438" t="s">
        <v>542</v>
      </c>
      <c r="C71" s="91"/>
      <c r="D71" s="438" t="s">
        <v>575</v>
      </c>
      <c r="E71" s="91"/>
      <c r="F71" s="91"/>
      <c r="G71" s="438">
        <v>1250</v>
      </c>
      <c r="H71" s="80">
        <f t="shared" si="0"/>
        <v>1000</v>
      </c>
      <c r="I71" s="80">
        <f t="shared" si="1"/>
        <v>250</v>
      </c>
      <c r="J71" s="241"/>
    </row>
    <row r="72" spans="1:10" ht="15">
      <c r="A72" s="91"/>
      <c r="B72" s="438" t="s">
        <v>543</v>
      </c>
      <c r="C72" s="91"/>
      <c r="D72" s="438" t="s">
        <v>576</v>
      </c>
      <c r="E72" s="91"/>
      <c r="F72" s="91"/>
      <c r="G72" s="438">
        <v>1250</v>
      </c>
      <c r="H72" s="80">
        <f t="shared" si="0"/>
        <v>1000</v>
      </c>
      <c r="I72" s="80">
        <f t="shared" si="1"/>
        <v>250</v>
      </c>
      <c r="J72" s="241"/>
    </row>
    <row r="73" spans="1:10" ht="15">
      <c r="A73" s="91"/>
      <c r="B73" s="438" t="s">
        <v>543</v>
      </c>
      <c r="C73" s="91"/>
      <c r="D73" s="438" t="s">
        <v>576</v>
      </c>
      <c r="E73" s="91"/>
      <c r="F73" s="91"/>
      <c r="G73" s="438">
        <v>1250</v>
      </c>
      <c r="H73" s="80">
        <f t="shared" si="0"/>
        <v>1000</v>
      </c>
      <c r="I73" s="80">
        <f t="shared" si="1"/>
        <v>250</v>
      </c>
      <c r="J73" s="241"/>
    </row>
    <row r="74" spans="1:10" ht="15">
      <c r="A74" s="91"/>
      <c r="B74" s="438" t="s">
        <v>545</v>
      </c>
      <c r="C74" s="91"/>
      <c r="D74" s="438" t="s">
        <v>578</v>
      </c>
      <c r="E74" s="91"/>
      <c r="F74" s="91"/>
      <c r="G74" s="438">
        <v>1250</v>
      </c>
      <c r="H74" s="80">
        <f t="shared" ref="H74:H137" si="2">G74*0.8</f>
        <v>1000</v>
      </c>
      <c r="I74" s="80">
        <f t="shared" ref="I74:I137" si="3">G74*0.2</f>
        <v>250</v>
      </c>
      <c r="J74" s="241"/>
    </row>
    <row r="75" spans="1:10" ht="15">
      <c r="A75" s="91"/>
      <c r="B75" s="438" t="s">
        <v>545</v>
      </c>
      <c r="C75" s="91"/>
      <c r="D75" s="438" t="s">
        <v>578</v>
      </c>
      <c r="E75" s="91"/>
      <c r="F75" s="91"/>
      <c r="G75" s="438">
        <v>1250</v>
      </c>
      <c r="H75" s="80">
        <f t="shared" si="2"/>
        <v>1000</v>
      </c>
      <c r="I75" s="80">
        <f t="shared" si="3"/>
        <v>250</v>
      </c>
      <c r="J75" s="241"/>
    </row>
    <row r="76" spans="1:10" ht="15">
      <c r="A76" s="91"/>
      <c r="B76" s="438" t="s">
        <v>545</v>
      </c>
      <c r="C76" s="91"/>
      <c r="D76" s="438" t="s">
        <v>578</v>
      </c>
      <c r="E76" s="91"/>
      <c r="F76" s="91"/>
      <c r="G76" s="438">
        <v>1250</v>
      </c>
      <c r="H76" s="80">
        <f t="shared" si="2"/>
        <v>1000</v>
      </c>
      <c r="I76" s="80">
        <f t="shared" si="3"/>
        <v>250</v>
      </c>
      <c r="J76" s="241"/>
    </row>
    <row r="77" spans="1:10" ht="15">
      <c r="A77" s="91"/>
      <c r="B77" s="438" t="s">
        <v>546</v>
      </c>
      <c r="C77" s="91"/>
      <c r="D77" s="438" t="s">
        <v>579</v>
      </c>
      <c r="E77" s="91"/>
      <c r="F77" s="91"/>
      <c r="G77" s="438">
        <v>2750</v>
      </c>
      <c r="H77" s="80">
        <f t="shared" si="2"/>
        <v>2200</v>
      </c>
      <c r="I77" s="80">
        <f t="shared" si="3"/>
        <v>550</v>
      </c>
      <c r="J77" s="241"/>
    </row>
    <row r="78" spans="1:10" ht="15">
      <c r="A78" s="91"/>
      <c r="B78" s="438" t="s">
        <v>547</v>
      </c>
      <c r="C78" s="91"/>
      <c r="D78" s="438" t="s">
        <v>580</v>
      </c>
      <c r="E78" s="91"/>
      <c r="F78" s="91"/>
      <c r="G78" s="438">
        <v>1250</v>
      </c>
      <c r="H78" s="80">
        <f t="shared" si="2"/>
        <v>1000</v>
      </c>
      <c r="I78" s="80">
        <f t="shared" si="3"/>
        <v>250</v>
      </c>
      <c r="J78" s="241"/>
    </row>
    <row r="79" spans="1:10" ht="15">
      <c r="A79" s="91"/>
      <c r="B79" s="438" t="s">
        <v>547</v>
      </c>
      <c r="C79" s="91"/>
      <c r="D79" s="438" t="s">
        <v>580</v>
      </c>
      <c r="E79" s="91"/>
      <c r="F79" s="91"/>
      <c r="G79" s="438">
        <v>1250</v>
      </c>
      <c r="H79" s="80">
        <f t="shared" si="2"/>
        <v>1000</v>
      </c>
      <c r="I79" s="80">
        <f t="shared" si="3"/>
        <v>250</v>
      </c>
      <c r="J79" s="241"/>
    </row>
    <row r="80" spans="1:10" ht="15">
      <c r="A80" s="91"/>
      <c r="B80" s="438" t="s">
        <v>548</v>
      </c>
      <c r="C80" s="91"/>
      <c r="D80" s="438" t="s">
        <v>581</v>
      </c>
      <c r="E80" s="91"/>
      <c r="F80" s="91"/>
      <c r="G80" s="438">
        <v>1125</v>
      </c>
      <c r="H80" s="80">
        <f t="shared" si="2"/>
        <v>900</v>
      </c>
      <c r="I80" s="80">
        <f t="shared" si="3"/>
        <v>225</v>
      </c>
      <c r="J80" s="241"/>
    </row>
    <row r="81" spans="1:10" ht="15">
      <c r="A81" s="91"/>
      <c r="B81" s="438" t="s">
        <v>549</v>
      </c>
      <c r="C81" s="91"/>
      <c r="D81" s="438" t="s">
        <v>582</v>
      </c>
      <c r="E81" s="91"/>
      <c r="F81" s="91"/>
      <c r="G81" s="438">
        <v>2500</v>
      </c>
      <c r="H81" s="80">
        <f t="shared" si="2"/>
        <v>2000</v>
      </c>
      <c r="I81" s="80">
        <f t="shared" si="3"/>
        <v>500</v>
      </c>
      <c r="J81" s="241"/>
    </row>
    <row r="82" spans="1:10" ht="15">
      <c r="A82" s="91"/>
      <c r="B82" s="438" t="s">
        <v>549</v>
      </c>
      <c r="C82" s="91"/>
      <c r="D82" s="438" t="s">
        <v>582</v>
      </c>
      <c r="E82" s="91"/>
      <c r="F82" s="91"/>
      <c r="G82" s="438">
        <v>1875</v>
      </c>
      <c r="H82" s="80">
        <f t="shared" si="2"/>
        <v>1500</v>
      </c>
      <c r="I82" s="80">
        <f t="shared" si="3"/>
        <v>375</v>
      </c>
      <c r="J82" s="241"/>
    </row>
    <row r="83" spans="1:10" ht="15">
      <c r="A83" s="91"/>
      <c r="B83" s="438" t="s">
        <v>550</v>
      </c>
      <c r="C83" s="91"/>
      <c r="D83" s="438" t="s">
        <v>583</v>
      </c>
      <c r="E83" s="91"/>
      <c r="F83" s="91"/>
      <c r="G83" s="438">
        <v>1875</v>
      </c>
      <c r="H83" s="80">
        <f t="shared" si="2"/>
        <v>1500</v>
      </c>
      <c r="I83" s="80">
        <f t="shared" si="3"/>
        <v>375</v>
      </c>
      <c r="J83" s="241"/>
    </row>
    <row r="84" spans="1:10" ht="15">
      <c r="A84" s="91"/>
      <c r="B84" s="438" t="s">
        <v>551</v>
      </c>
      <c r="C84" s="91"/>
      <c r="D84" s="438" t="s">
        <v>584</v>
      </c>
      <c r="E84" s="91"/>
      <c r="F84" s="91"/>
      <c r="G84" s="438">
        <v>1250</v>
      </c>
      <c r="H84" s="80">
        <f t="shared" si="2"/>
        <v>1000</v>
      </c>
      <c r="I84" s="80">
        <f t="shared" si="3"/>
        <v>250</v>
      </c>
      <c r="J84" s="241"/>
    </row>
    <row r="85" spans="1:10" ht="15">
      <c r="A85" s="91"/>
      <c r="B85" s="438" t="s">
        <v>551</v>
      </c>
      <c r="C85" s="91"/>
      <c r="D85" s="438" t="s">
        <v>584</v>
      </c>
      <c r="E85" s="91"/>
      <c r="F85" s="91"/>
      <c r="G85" s="438">
        <v>1250</v>
      </c>
      <c r="H85" s="80">
        <f t="shared" si="2"/>
        <v>1000</v>
      </c>
      <c r="I85" s="80">
        <f t="shared" si="3"/>
        <v>250</v>
      </c>
      <c r="J85" s="241"/>
    </row>
    <row r="86" spans="1:10" ht="15">
      <c r="A86" s="91"/>
      <c r="B86" s="438" t="s">
        <v>552</v>
      </c>
      <c r="C86" s="91"/>
      <c r="D86" s="438" t="s">
        <v>585</v>
      </c>
      <c r="E86" s="91"/>
      <c r="F86" s="91"/>
      <c r="G86" s="438">
        <v>1250</v>
      </c>
      <c r="H86" s="80">
        <f t="shared" si="2"/>
        <v>1000</v>
      </c>
      <c r="I86" s="80">
        <f t="shared" si="3"/>
        <v>250</v>
      </c>
      <c r="J86" s="241"/>
    </row>
    <row r="87" spans="1:10" ht="15">
      <c r="A87" s="91"/>
      <c r="B87" s="438" t="s">
        <v>553</v>
      </c>
      <c r="C87" s="91"/>
      <c r="D87" s="438" t="s">
        <v>586</v>
      </c>
      <c r="E87" s="91"/>
      <c r="F87" s="91"/>
      <c r="G87" s="438">
        <v>2500</v>
      </c>
      <c r="H87" s="80">
        <f t="shared" si="2"/>
        <v>2000</v>
      </c>
      <c r="I87" s="80">
        <f t="shared" si="3"/>
        <v>500</v>
      </c>
      <c r="J87" s="241"/>
    </row>
    <row r="88" spans="1:10" ht="15">
      <c r="A88" s="91"/>
      <c r="B88" s="438" t="s">
        <v>564</v>
      </c>
      <c r="C88" s="91"/>
      <c r="D88" s="438" t="s">
        <v>587</v>
      </c>
      <c r="E88" s="91"/>
      <c r="F88" s="91"/>
      <c r="G88" s="438">
        <v>1250</v>
      </c>
      <c r="H88" s="80">
        <f t="shared" si="2"/>
        <v>1000</v>
      </c>
      <c r="I88" s="80">
        <f t="shared" si="3"/>
        <v>250</v>
      </c>
      <c r="J88" s="241"/>
    </row>
    <row r="89" spans="1:10" ht="15">
      <c r="A89" s="91"/>
      <c r="B89" s="438" t="s">
        <v>564</v>
      </c>
      <c r="C89" s="91"/>
      <c r="D89" s="438" t="s">
        <v>587</v>
      </c>
      <c r="E89" s="91"/>
      <c r="F89" s="91"/>
      <c r="G89" s="438">
        <v>2500</v>
      </c>
      <c r="H89" s="80">
        <f t="shared" si="2"/>
        <v>2000</v>
      </c>
      <c r="I89" s="80">
        <f t="shared" si="3"/>
        <v>500</v>
      </c>
      <c r="J89" s="241"/>
    </row>
    <row r="90" spans="1:10" ht="15">
      <c r="A90" s="91"/>
      <c r="B90" s="438" t="s">
        <v>555</v>
      </c>
      <c r="C90" s="91"/>
      <c r="D90" s="438" t="s">
        <v>588</v>
      </c>
      <c r="E90" s="91"/>
      <c r="F90" s="91"/>
      <c r="G90" s="438">
        <v>1875</v>
      </c>
      <c r="H90" s="80">
        <f t="shared" si="2"/>
        <v>1500</v>
      </c>
      <c r="I90" s="80">
        <f t="shared" si="3"/>
        <v>375</v>
      </c>
      <c r="J90" s="241"/>
    </row>
    <row r="91" spans="1:10" ht="15">
      <c r="A91" s="91"/>
      <c r="B91" s="438" t="s">
        <v>555</v>
      </c>
      <c r="C91" s="91"/>
      <c r="D91" s="438" t="s">
        <v>588</v>
      </c>
      <c r="E91" s="91"/>
      <c r="F91" s="91"/>
      <c r="G91" s="438">
        <v>3750</v>
      </c>
      <c r="H91" s="80">
        <f t="shared" si="2"/>
        <v>3000</v>
      </c>
      <c r="I91" s="80">
        <f t="shared" si="3"/>
        <v>750</v>
      </c>
      <c r="J91" s="241"/>
    </row>
    <row r="92" spans="1:10" ht="15">
      <c r="A92" s="91"/>
      <c r="B92" s="438" t="s">
        <v>556</v>
      </c>
      <c r="C92" s="91"/>
      <c r="D92" s="438" t="s">
        <v>589</v>
      </c>
      <c r="E92" s="91"/>
      <c r="F92" s="91"/>
      <c r="G92" s="438">
        <v>1250</v>
      </c>
      <c r="H92" s="80">
        <f t="shared" si="2"/>
        <v>1000</v>
      </c>
      <c r="I92" s="80">
        <f t="shared" si="3"/>
        <v>250</v>
      </c>
      <c r="J92" s="241"/>
    </row>
    <row r="93" spans="1:10" ht="15">
      <c r="A93" s="91"/>
      <c r="B93" s="438" t="s">
        <v>556</v>
      </c>
      <c r="C93" s="91"/>
      <c r="D93" s="438" t="s">
        <v>589</v>
      </c>
      <c r="E93" s="91"/>
      <c r="F93" s="91"/>
      <c r="G93" s="438">
        <v>1250</v>
      </c>
      <c r="H93" s="80">
        <f t="shared" si="2"/>
        <v>1000</v>
      </c>
      <c r="I93" s="80">
        <f t="shared" si="3"/>
        <v>250</v>
      </c>
      <c r="J93" s="241"/>
    </row>
    <row r="94" spans="1:10" ht="15">
      <c r="A94" s="91"/>
      <c r="B94" s="438" t="s">
        <v>557</v>
      </c>
      <c r="C94" s="91"/>
      <c r="D94" s="438" t="s">
        <v>590</v>
      </c>
      <c r="E94" s="91"/>
      <c r="F94" s="91"/>
      <c r="G94" s="438">
        <v>1875</v>
      </c>
      <c r="H94" s="80">
        <f t="shared" si="2"/>
        <v>1500</v>
      </c>
      <c r="I94" s="80">
        <f t="shared" si="3"/>
        <v>375</v>
      </c>
      <c r="J94" s="241"/>
    </row>
    <row r="95" spans="1:10" ht="15">
      <c r="A95" s="91"/>
      <c r="B95" s="438" t="s">
        <v>557</v>
      </c>
      <c r="C95" s="91"/>
      <c r="D95" s="438" t="s">
        <v>590</v>
      </c>
      <c r="E95" s="91"/>
      <c r="F95" s="91"/>
      <c r="G95" s="438">
        <v>1875</v>
      </c>
      <c r="H95" s="80">
        <f t="shared" si="2"/>
        <v>1500</v>
      </c>
      <c r="I95" s="80">
        <f t="shared" si="3"/>
        <v>375</v>
      </c>
      <c r="J95" s="241"/>
    </row>
    <row r="96" spans="1:10" ht="15">
      <c r="A96" s="91"/>
      <c r="B96" s="438" t="s">
        <v>558</v>
      </c>
      <c r="C96" s="91"/>
      <c r="D96" s="438" t="s">
        <v>591</v>
      </c>
      <c r="E96" s="91"/>
      <c r="F96" s="91"/>
      <c r="G96" s="438">
        <v>1250</v>
      </c>
      <c r="H96" s="80">
        <f t="shared" si="2"/>
        <v>1000</v>
      </c>
      <c r="I96" s="80">
        <f t="shared" si="3"/>
        <v>250</v>
      </c>
      <c r="J96" s="241"/>
    </row>
    <row r="97" spans="1:10" ht="15">
      <c r="A97" s="91"/>
      <c r="B97" s="438" t="s">
        <v>558</v>
      </c>
      <c r="C97" s="91"/>
      <c r="D97" s="438" t="s">
        <v>591</v>
      </c>
      <c r="E97" s="91"/>
      <c r="F97" s="91"/>
      <c r="G97" s="438">
        <v>1250</v>
      </c>
      <c r="H97" s="80">
        <f t="shared" si="2"/>
        <v>1000</v>
      </c>
      <c r="I97" s="80">
        <f t="shared" si="3"/>
        <v>250</v>
      </c>
      <c r="J97" s="241"/>
    </row>
    <row r="98" spans="1:10" ht="15">
      <c r="A98" s="91"/>
      <c r="B98" s="438" t="s">
        <v>565</v>
      </c>
      <c r="C98" s="91"/>
      <c r="D98" s="438" t="s">
        <v>597</v>
      </c>
      <c r="E98" s="91"/>
      <c r="F98" s="91"/>
      <c r="G98" s="438">
        <v>2500</v>
      </c>
      <c r="H98" s="80">
        <f t="shared" si="2"/>
        <v>2000</v>
      </c>
      <c r="I98" s="80">
        <f t="shared" si="3"/>
        <v>500</v>
      </c>
      <c r="J98" s="241"/>
    </row>
    <row r="99" spans="1:10" ht="15">
      <c r="A99" s="91"/>
      <c r="B99" s="438" t="s">
        <v>536</v>
      </c>
      <c r="C99" s="91"/>
      <c r="D99" s="438" t="s">
        <v>569</v>
      </c>
      <c r="E99" s="91"/>
      <c r="F99" s="91"/>
      <c r="G99" s="438">
        <v>1250</v>
      </c>
      <c r="H99" s="80">
        <f t="shared" si="2"/>
        <v>1000</v>
      </c>
      <c r="I99" s="80">
        <f t="shared" si="3"/>
        <v>250</v>
      </c>
      <c r="J99" s="241"/>
    </row>
    <row r="100" spans="1:10" ht="15">
      <c r="A100" s="91"/>
      <c r="B100" s="438" t="s">
        <v>536</v>
      </c>
      <c r="C100" s="91"/>
      <c r="D100" s="438" t="s">
        <v>569</v>
      </c>
      <c r="E100" s="91"/>
      <c r="F100" s="91"/>
      <c r="G100" s="438">
        <v>1250</v>
      </c>
      <c r="H100" s="80">
        <f t="shared" si="2"/>
        <v>1000</v>
      </c>
      <c r="I100" s="80">
        <f t="shared" si="3"/>
        <v>250</v>
      </c>
      <c r="J100" s="241"/>
    </row>
    <row r="101" spans="1:10" ht="15">
      <c r="A101" s="91"/>
      <c r="B101" s="438" t="s">
        <v>537</v>
      </c>
      <c r="C101" s="91"/>
      <c r="D101" s="438" t="s">
        <v>570</v>
      </c>
      <c r="E101" s="91"/>
      <c r="F101" s="91"/>
      <c r="G101" s="438">
        <v>1250</v>
      </c>
      <c r="H101" s="80">
        <f t="shared" si="2"/>
        <v>1000</v>
      </c>
      <c r="I101" s="80">
        <f t="shared" si="3"/>
        <v>250</v>
      </c>
      <c r="J101" s="241"/>
    </row>
    <row r="102" spans="1:10" ht="15">
      <c r="A102" s="91"/>
      <c r="B102" s="438" t="s">
        <v>537</v>
      </c>
      <c r="C102" s="91"/>
      <c r="D102" s="438" t="s">
        <v>570</v>
      </c>
      <c r="E102" s="91"/>
      <c r="F102" s="91"/>
      <c r="G102" s="438">
        <v>2500</v>
      </c>
      <c r="H102" s="80">
        <f t="shared" si="2"/>
        <v>2000</v>
      </c>
      <c r="I102" s="80">
        <f t="shared" si="3"/>
        <v>500</v>
      </c>
      <c r="J102" s="241"/>
    </row>
    <row r="103" spans="1:10" ht="15">
      <c r="A103" s="91"/>
      <c r="B103" s="438" t="s">
        <v>538</v>
      </c>
      <c r="C103" s="91"/>
      <c r="D103" s="438" t="s">
        <v>571</v>
      </c>
      <c r="E103" s="91"/>
      <c r="F103" s="91"/>
      <c r="G103" s="438">
        <v>1250</v>
      </c>
      <c r="H103" s="80">
        <f t="shared" si="2"/>
        <v>1000</v>
      </c>
      <c r="I103" s="80">
        <f t="shared" si="3"/>
        <v>250</v>
      </c>
      <c r="J103" s="241"/>
    </row>
    <row r="104" spans="1:10" ht="15">
      <c r="A104" s="91"/>
      <c r="B104" s="438" t="s">
        <v>538</v>
      </c>
      <c r="C104" s="91"/>
      <c r="D104" s="438" t="s">
        <v>571</v>
      </c>
      <c r="E104" s="91"/>
      <c r="F104" s="91"/>
      <c r="G104" s="438">
        <v>1250</v>
      </c>
      <c r="H104" s="80">
        <f t="shared" si="2"/>
        <v>1000</v>
      </c>
      <c r="I104" s="80">
        <f t="shared" si="3"/>
        <v>250</v>
      </c>
      <c r="J104" s="241"/>
    </row>
    <row r="105" spans="1:10" ht="15">
      <c r="A105" s="91"/>
      <c r="B105" s="438" t="s">
        <v>559</v>
      </c>
      <c r="C105" s="91"/>
      <c r="D105" s="438" t="s">
        <v>592</v>
      </c>
      <c r="E105" s="91"/>
      <c r="F105" s="91"/>
      <c r="G105" s="438">
        <v>2500</v>
      </c>
      <c r="H105" s="80">
        <f t="shared" si="2"/>
        <v>2000</v>
      </c>
      <c r="I105" s="80">
        <f t="shared" si="3"/>
        <v>500</v>
      </c>
      <c r="J105" s="241"/>
    </row>
    <row r="106" spans="1:10" ht="15">
      <c r="A106" s="91"/>
      <c r="B106" s="438" t="s">
        <v>539</v>
      </c>
      <c r="C106" s="91"/>
      <c r="D106" s="438" t="s">
        <v>572</v>
      </c>
      <c r="E106" s="91"/>
      <c r="F106" s="91"/>
      <c r="G106" s="438">
        <v>1250</v>
      </c>
      <c r="H106" s="80">
        <f t="shared" si="2"/>
        <v>1000</v>
      </c>
      <c r="I106" s="80">
        <f t="shared" si="3"/>
        <v>250</v>
      </c>
      <c r="J106" s="241"/>
    </row>
    <row r="107" spans="1:10" ht="15">
      <c r="A107" s="91"/>
      <c r="B107" s="438" t="s">
        <v>539</v>
      </c>
      <c r="C107" s="91"/>
      <c r="D107" s="438" t="s">
        <v>572</v>
      </c>
      <c r="E107" s="91"/>
      <c r="F107" s="91"/>
      <c r="G107" s="438">
        <v>1250</v>
      </c>
      <c r="H107" s="80">
        <f t="shared" si="2"/>
        <v>1000</v>
      </c>
      <c r="I107" s="80">
        <f t="shared" si="3"/>
        <v>250</v>
      </c>
      <c r="J107" s="241"/>
    </row>
    <row r="108" spans="1:10" ht="15">
      <c r="A108" s="91"/>
      <c r="B108" s="438" t="s">
        <v>561</v>
      </c>
      <c r="C108" s="91"/>
      <c r="D108" s="438" t="s">
        <v>594</v>
      </c>
      <c r="E108" s="91"/>
      <c r="F108" s="91"/>
      <c r="G108" s="438">
        <v>2500</v>
      </c>
      <c r="H108" s="80">
        <f t="shared" si="2"/>
        <v>2000</v>
      </c>
      <c r="I108" s="80">
        <f t="shared" si="3"/>
        <v>500</v>
      </c>
      <c r="J108" s="241"/>
    </row>
    <row r="109" spans="1:10" ht="15">
      <c r="A109" s="91"/>
      <c r="B109" s="438" t="s">
        <v>541</v>
      </c>
      <c r="C109" s="91"/>
      <c r="D109" s="438" t="s">
        <v>574</v>
      </c>
      <c r="E109" s="91"/>
      <c r="F109" s="91"/>
      <c r="G109" s="438">
        <v>1250</v>
      </c>
      <c r="H109" s="80">
        <f t="shared" si="2"/>
        <v>1000</v>
      </c>
      <c r="I109" s="80">
        <f t="shared" si="3"/>
        <v>250</v>
      </c>
      <c r="J109" s="241"/>
    </row>
    <row r="110" spans="1:10" ht="15">
      <c r="A110" s="91"/>
      <c r="B110" s="438" t="s">
        <v>562</v>
      </c>
      <c r="C110" s="91"/>
      <c r="D110" s="438" t="s">
        <v>595</v>
      </c>
      <c r="E110" s="91"/>
      <c r="F110" s="91"/>
      <c r="G110" s="438">
        <v>1000</v>
      </c>
      <c r="H110" s="80">
        <f t="shared" si="2"/>
        <v>800</v>
      </c>
      <c r="I110" s="80">
        <f t="shared" si="3"/>
        <v>200</v>
      </c>
      <c r="J110" s="241"/>
    </row>
    <row r="111" spans="1:10" ht="15">
      <c r="A111" s="91"/>
      <c r="B111" s="438" t="s">
        <v>563</v>
      </c>
      <c r="C111" s="91"/>
      <c r="D111" s="438" t="s">
        <v>596</v>
      </c>
      <c r="E111" s="91"/>
      <c r="F111" s="91"/>
      <c r="G111" s="438">
        <v>1250</v>
      </c>
      <c r="H111" s="80">
        <f t="shared" si="2"/>
        <v>1000</v>
      </c>
      <c r="I111" s="80">
        <f t="shared" si="3"/>
        <v>250</v>
      </c>
      <c r="J111" s="241"/>
    </row>
    <row r="112" spans="1:10" ht="15">
      <c r="A112" s="91"/>
      <c r="B112" s="438" t="s">
        <v>542</v>
      </c>
      <c r="C112" s="91"/>
      <c r="D112" s="438" t="s">
        <v>575</v>
      </c>
      <c r="E112" s="91"/>
      <c r="F112" s="91"/>
      <c r="G112" s="438">
        <v>1250</v>
      </c>
      <c r="H112" s="80">
        <f t="shared" si="2"/>
        <v>1000</v>
      </c>
      <c r="I112" s="80">
        <f t="shared" si="3"/>
        <v>250</v>
      </c>
      <c r="J112" s="241"/>
    </row>
    <row r="113" spans="1:10" ht="15">
      <c r="A113" s="91"/>
      <c r="B113" s="438" t="s">
        <v>542</v>
      </c>
      <c r="C113" s="91"/>
      <c r="D113" s="438" t="s">
        <v>575</v>
      </c>
      <c r="E113" s="91"/>
      <c r="F113" s="91"/>
      <c r="G113" s="438">
        <v>1250</v>
      </c>
      <c r="H113" s="80">
        <f t="shared" si="2"/>
        <v>1000</v>
      </c>
      <c r="I113" s="80">
        <f t="shared" si="3"/>
        <v>250</v>
      </c>
      <c r="J113" s="241"/>
    </row>
    <row r="114" spans="1:10" ht="15">
      <c r="A114" s="91"/>
      <c r="B114" s="438" t="s">
        <v>560</v>
      </c>
      <c r="C114" s="91"/>
      <c r="D114" s="438" t="s">
        <v>593</v>
      </c>
      <c r="E114" s="91"/>
      <c r="F114" s="91"/>
      <c r="G114" s="438">
        <v>2500</v>
      </c>
      <c r="H114" s="80">
        <f t="shared" si="2"/>
        <v>2000</v>
      </c>
      <c r="I114" s="80">
        <f t="shared" si="3"/>
        <v>500</v>
      </c>
      <c r="J114" s="241"/>
    </row>
    <row r="115" spans="1:10" ht="15">
      <c r="A115" s="91"/>
      <c r="B115" s="438" t="s">
        <v>548</v>
      </c>
      <c r="C115" s="91"/>
      <c r="D115" s="438" t="s">
        <v>581</v>
      </c>
      <c r="E115" s="91"/>
      <c r="F115" s="91"/>
      <c r="G115" s="438">
        <v>1125</v>
      </c>
      <c r="H115" s="80">
        <f t="shared" si="2"/>
        <v>900</v>
      </c>
      <c r="I115" s="80">
        <f t="shared" si="3"/>
        <v>225</v>
      </c>
      <c r="J115" s="241"/>
    </row>
    <row r="116" spans="1:10" ht="15">
      <c r="A116" s="91"/>
      <c r="B116" s="438" t="s">
        <v>543</v>
      </c>
      <c r="C116" s="91"/>
      <c r="D116" s="438" t="s">
        <v>576</v>
      </c>
      <c r="E116" s="91"/>
      <c r="F116" s="91"/>
      <c r="G116" s="438">
        <v>1250</v>
      </c>
      <c r="H116" s="80">
        <f t="shared" si="2"/>
        <v>1000</v>
      </c>
      <c r="I116" s="80">
        <f t="shared" si="3"/>
        <v>250</v>
      </c>
      <c r="J116" s="241"/>
    </row>
    <row r="117" spans="1:10" ht="15">
      <c r="A117" s="91"/>
      <c r="B117" s="438" t="s">
        <v>543</v>
      </c>
      <c r="C117" s="91"/>
      <c r="D117" s="438" t="s">
        <v>576</v>
      </c>
      <c r="E117" s="91"/>
      <c r="F117" s="91"/>
      <c r="G117" s="438">
        <v>1250</v>
      </c>
      <c r="H117" s="80">
        <f t="shared" si="2"/>
        <v>1000</v>
      </c>
      <c r="I117" s="80">
        <f t="shared" si="3"/>
        <v>250</v>
      </c>
      <c r="J117" s="241"/>
    </row>
    <row r="118" spans="1:10" ht="15">
      <c r="A118" s="91"/>
      <c r="B118" s="438" t="s">
        <v>566</v>
      </c>
      <c r="C118" s="91"/>
      <c r="D118" s="438" t="s">
        <v>598</v>
      </c>
      <c r="E118" s="91"/>
      <c r="F118" s="91"/>
      <c r="G118" s="438">
        <v>375</v>
      </c>
      <c r="H118" s="80">
        <f t="shared" si="2"/>
        <v>300</v>
      </c>
      <c r="I118" s="80">
        <f t="shared" si="3"/>
        <v>75</v>
      </c>
      <c r="J118" s="241"/>
    </row>
    <row r="119" spans="1:10" ht="15">
      <c r="A119" s="91"/>
      <c r="B119" s="438" t="s">
        <v>544</v>
      </c>
      <c r="C119" s="91"/>
      <c r="D119" s="438" t="s">
        <v>577</v>
      </c>
      <c r="E119" s="91"/>
      <c r="F119" s="91"/>
      <c r="G119" s="438">
        <v>1250</v>
      </c>
      <c r="H119" s="80">
        <f t="shared" si="2"/>
        <v>1000</v>
      </c>
      <c r="I119" s="80">
        <f t="shared" si="3"/>
        <v>250</v>
      </c>
      <c r="J119" s="241"/>
    </row>
    <row r="120" spans="1:10" ht="15">
      <c r="A120" s="91"/>
      <c r="B120" s="438" t="s">
        <v>545</v>
      </c>
      <c r="C120" s="91"/>
      <c r="D120" s="438" t="s">
        <v>578</v>
      </c>
      <c r="E120" s="91"/>
      <c r="F120" s="91"/>
      <c r="G120" s="438">
        <v>2500</v>
      </c>
      <c r="H120" s="80">
        <f t="shared" si="2"/>
        <v>2000</v>
      </c>
      <c r="I120" s="80">
        <f t="shared" si="3"/>
        <v>500</v>
      </c>
      <c r="J120" s="241"/>
    </row>
    <row r="121" spans="1:10" ht="15">
      <c r="A121" s="91"/>
      <c r="B121" s="438" t="s">
        <v>545</v>
      </c>
      <c r="C121" s="91"/>
      <c r="D121" s="438" t="s">
        <v>578</v>
      </c>
      <c r="E121" s="91"/>
      <c r="F121" s="91"/>
      <c r="G121" s="438">
        <v>1250</v>
      </c>
      <c r="H121" s="80">
        <f t="shared" si="2"/>
        <v>1000</v>
      </c>
      <c r="I121" s="80">
        <f t="shared" si="3"/>
        <v>250</v>
      </c>
      <c r="J121" s="241"/>
    </row>
    <row r="122" spans="1:10" ht="15">
      <c r="A122" s="91"/>
      <c r="B122" s="438" t="s">
        <v>546</v>
      </c>
      <c r="C122" s="91"/>
      <c r="D122" s="438" t="s">
        <v>579</v>
      </c>
      <c r="E122" s="91"/>
      <c r="F122" s="91"/>
      <c r="G122" s="438">
        <v>2500</v>
      </c>
      <c r="H122" s="80">
        <f t="shared" si="2"/>
        <v>2000</v>
      </c>
      <c r="I122" s="80">
        <f t="shared" si="3"/>
        <v>500</v>
      </c>
      <c r="J122" s="241"/>
    </row>
    <row r="123" spans="1:10" ht="15">
      <c r="A123" s="91"/>
      <c r="B123" s="438" t="s">
        <v>546</v>
      </c>
      <c r="C123" s="91"/>
      <c r="D123" s="438" t="s">
        <v>579</v>
      </c>
      <c r="E123" s="91"/>
      <c r="F123" s="91"/>
      <c r="G123" s="438">
        <v>2750</v>
      </c>
      <c r="H123" s="80">
        <f t="shared" si="2"/>
        <v>2200</v>
      </c>
      <c r="I123" s="80">
        <f t="shared" si="3"/>
        <v>550</v>
      </c>
      <c r="J123" s="241"/>
    </row>
    <row r="124" spans="1:10" ht="15">
      <c r="A124" s="91"/>
      <c r="B124" s="438" t="s">
        <v>547</v>
      </c>
      <c r="C124" s="91"/>
      <c r="D124" s="438" t="s">
        <v>580</v>
      </c>
      <c r="E124" s="91"/>
      <c r="F124" s="91"/>
      <c r="G124" s="438">
        <v>1250</v>
      </c>
      <c r="H124" s="80">
        <f t="shared" si="2"/>
        <v>1000</v>
      </c>
      <c r="I124" s="80">
        <f t="shared" si="3"/>
        <v>250</v>
      </c>
      <c r="J124" s="241"/>
    </row>
    <row r="125" spans="1:10" ht="15">
      <c r="A125" s="91"/>
      <c r="B125" s="438" t="s">
        <v>547</v>
      </c>
      <c r="C125" s="91"/>
      <c r="D125" s="438" t="s">
        <v>580</v>
      </c>
      <c r="E125" s="91"/>
      <c r="F125" s="91"/>
      <c r="G125" s="438">
        <v>1250</v>
      </c>
      <c r="H125" s="80">
        <f t="shared" si="2"/>
        <v>1000</v>
      </c>
      <c r="I125" s="80">
        <f t="shared" si="3"/>
        <v>250</v>
      </c>
      <c r="J125" s="241"/>
    </row>
    <row r="126" spans="1:10" ht="15">
      <c r="A126" s="91"/>
      <c r="B126" s="438" t="s">
        <v>549</v>
      </c>
      <c r="C126" s="91"/>
      <c r="D126" s="438" t="s">
        <v>582</v>
      </c>
      <c r="E126" s="91"/>
      <c r="F126" s="91"/>
      <c r="G126" s="438">
        <v>1875</v>
      </c>
      <c r="H126" s="80">
        <f t="shared" si="2"/>
        <v>1500</v>
      </c>
      <c r="I126" s="80">
        <f t="shared" si="3"/>
        <v>375</v>
      </c>
      <c r="J126" s="241"/>
    </row>
    <row r="127" spans="1:10" ht="15">
      <c r="A127" s="91"/>
      <c r="B127" s="438" t="s">
        <v>549</v>
      </c>
      <c r="C127" s="91"/>
      <c r="D127" s="438" t="s">
        <v>582</v>
      </c>
      <c r="E127" s="91"/>
      <c r="F127" s="91"/>
      <c r="G127" s="438">
        <v>2500</v>
      </c>
      <c r="H127" s="80">
        <f t="shared" si="2"/>
        <v>2000</v>
      </c>
      <c r="I127" s="80">
        <f t="shared" si="3"/>
        <v>500</v>
      </c>
      <c r="J127" s="241"/>
    </row>
    <row r="128" spans="1:10" ht="15">
      <c r="A128" s="91"/>
      <c r="B128" s="438" t="s">
        <v>567</v>
      </c>
      <c r="C128" s="91"/>
      <c r="D128" s="438" t="s">
        <v>599</v>
      </c>
      <c r="E128" s="91"/>
      <c r="F128" s="91"/>
      <c r="G128" s="438">
        <v>2500</v>
      </c>
      <c r="H128" s="80">
        <f t="shared" si="2"/>
        <v>2000</v>
      </c>
      <c r="I128" s="80">
        <f t="shared" si="3"/>
        <v>500</v>
      </c>
      <c r="J128" s="241"/>
    </row>
    <row r="129" spans="1:10" ht="15">
      <c r="A129" s="91"/>
      <c r="B129" s="438" t="s">
        <v>550</v>
      </c>
      <c r="C129" s="91"/>
      <c r="D129" s="438" t="s">
        <v>583</v>
      </c>
      <c r="E129" s="91"/>
      <c r="F129" s="91"/>
      <c r="G129" s="438">
        <v>1875</v>
      </c>
      <c r="H129" s="80">
        <f t="shared" si="2"/>
        <v>1500</v>
      </c>
      <c r="I129" s="80">
        <f t="shared" si="3"/>
        <v>375</v>
      </c>
      <c r="J129" s="241"/>
    </row>
    <row r="130" spans="1:10" ht="15">
      <c r="A130" s="91"/>
      <c r="B130" s="438" t="s">
        <v>551</v>
      </c>
      <c r="C130" s="91"/>
      <c r="D130" s="438" t="s">
        <v>584</v>
      </c>
      <c r="E130" s="91"/>
      <c r="F130" s="91"/>
      <c r="G130" s="438">
        <v>1250</v>
      </c>
      <c r="H130" s="80">
        <f t="shared" si="2"/>
        <v>1000</v>
      </c>
      <c r="I130" s="80">
        <f t="shared" si="3"/>
        <v>250</v>
      </c>
      <c r="J130" s="241"/>
    </row>
    <row r="131" spans="1:10" ht="15">
      <c r="A131" s="91"/>
      <c r="B131" s="438" t="s">
        <v>551</v>
      </c>
      <c r="C131" s="91"/>
      <c r="D131" s="438" t="s">
        <v>584</v>
      </c>
      <c r="E131" s="91"/>
      <c r="F131" s="91"/>
      <c r="G131" s="438">
        <v>1250</v>
      </c>
      <c r="H131" s="80">
        <f t="shared" si="2"/>
        <v>1000</v>
      </c>
      <c r="I131" s="80">
        <f t="shared" si="3"/>
        <v>250</v>
      </c>
      <c r="J131" s="241"/>
    </row>
    <row r="132" spans="1:10" ht="15">
      <c r="A132" s="91"/>
      <c r="B132" s="438" t="s">
        <v>552</v>
      </c>
      <c r="C132" s="91"/>
      <c r="D132" s="438" t="s">
        <v>585</v>
      </c>
      <c r="E132" s="91"/>
      <c r="F132" s="91"/>
      <c r="G132" s="438">
        <v>1250</v>
      </c>
      <c r="H132" s="80">
        <f t="shared" si="2"/>
        <v>1000</v>
      </c>
      <c r="I132" s="80">
        <f t="shared" si="3"/>
        <v>250</v>
      </c>
      <c r="J132" s="241"/>
    </row>
    <row r="133" spans="1:10" ht="15">
      <c r="A133" s="91"/>
      <c r="B133" s="438" t="s">
        <v>552</v>
      </c>
      <c r="C133" s="91"/>
      <c r="D133" s="438" t="s">
        <v>585</v>
      </c>
      <c r="E133" s="91"/>
      <c r="F133" s="91"/>
      <c r="G133" s="438">
        <v>1250</v>
      </c>
      <c r="H133" s="80">
        <f t="shared" si="2"/>
        <v>1000</v>
      </c>
      <c r="I133" s="80">
        <f t="shared" si="3"/>
        <v>250</v>
      </c>
      <c r="J133" s="241"/>
    </row>
    <row r="134" spans="1:10" ht="15">
      <c r="A134" s="91"/>
      <c r="B134" s="438" t="s">
        <v>553</v>
      </c>
      <c r="C134" s="91"/>
      <c r="D134" s="438" t="s">
        <v>586</v>
      </c>
      <c r="E134" s="91"/>
      <c r="F134" s="91"/>
      <c r="G134" s="438">
        <v>2500</v>
      </c>
      <c r="H134" s="80">
        <f t="shared" si="2"/>
        <v>2000</v>
      </c>
      <c r="I134" s="80">
        <f t="shared" si="3"/>
        <v>500</v>
      </c>
      <c r="J134" s="241"/>
    </row>
    <row r="135" spans="1:10" ht="15">
      <c r="A135" s="91"/>
      <c r="B135" s="438" t="s">
        <v>568</v>
      </c>
      <c r="C135" s="91"/>
      <c r="D135" s="438" t="s">
        <v>600</v>
      </c>
      <c r="E135" s="91"/>
      <c r="F135" s="91"/>
      <c r="G135" s="438">
        <v>2500</v>
      </c>
      <c r="H135" s="80">
        <f t="shared" si="2"/>
        <v>2000</v>
      </c>
      <c r="I135" s="80">
        <f t="shared" si="3"/>
        <v>500</v>
      </c>
      <c r="J135" s="241"/>
    </row>
    <row r="136" spans="1:10" ht="15">
      <c r="A136" s="91"/>
      <c r="B136" s="438" t="s">
        <v>564</v>
      </c>
      <c r="C136" s="91"/>
      <c r="D136" s="438" t="s">
        <v>587</v>
      </c>
      <c r="E136" s="91"/>
      <c r="F136" s="91"/>
      <c r="G136" s="438">
        <v>2500</v>
      </c>
      <c r="H136" s="80">
        <f t="shared" si="2"/>
        <v>2000</v>
      </c>
      <c r="I136" s="80">
        <f t="shared" si="3"/>
        <v>500</v>
      </c>
      <c r="J136" s="241"/>
    </row>
    <row r="137" spans="1:10" ht="15">
      <c r="A137" s="91"/>
      <c r="B137" s="438" t="s">
        <v>555</v>
      </c>
      <c r="C137" s="91"/>
      <c r="D137" s="438" t="s">
        <v>588</v>
      </c>
      <c r="E137" s="91"/>
      <c r="F137" s="91"/>
      <c r="G137" s="438">
        <v>1875</v>
      </c>
      <c r="H137" s="80">
        <f t="shared" si="2"/>
        <v>1500</v>
      </c>
      <c r="I137" s="80">
        <f t="shared" si="3"/>
        <v>375</v>
      </c>
      <c r="J137" s="241"/>
    </row>
    <row r="138" spans="1:10" ht="15">
      <c r="A138" s="91"/>
      <c r="B138" s="438" t="s">
        <v>555</v>
      </c>
      <c r="C138" s="91"/>
      <c r="D138" s="438" t="s">
        <v>588</v>
      </c>
      <c r="E138" s="91"/>
      <c r="F138" s="91"/>
      <c r="G138" s="438">
        <v>3750</v>
      </c>
      <c r="H138" s="80">
        <f t="shared" ref="H138:H145" si="4">G138*0.8</f>
        <v>3000</v>
      </c>
      <c r="I138" s="80">
        <f t="shared" ref="I138:I145" si="5">G138*0.2</f>
        <v>750</v>
      </c>
      <c r="J138" s="241"/>
    </row>
    <row r="139" spans="1:10" ht="15">
      <c r="A139" s="91"/>
      <c r="B139" s="438" t="s">
        <v>556</v>
      </c>
      <c r="C139" s="91"/>
      <c r="D139" s="438" t="s">
        <v>589</v>
      </c>
      <c r="E139" s="91"/>
      <c r="F139" s="91"/>
      <c r="G139" s="438">
        <v>1250</v>
      </c>
      <c r="H139" s="80">
        <f t="shared" si="4"/>
        <v>1000</v>
      </c>
      <c r="I139" s="80">
        <f t="shared" si="5"/>
        <v>250</v>
      </c>
      <c r="J139" s="241"/>
    </row>
    <row r="140" spans="1:10" ht="15">
      <c r="A140" s="91"/>
      <c r="B140" s="438" t="s">
        <v>556</v>
      </c>
      <c r="C140" s="91"/>
      <c r="D140" s="438" t="s">
        <v>589</v>
      </c>
      <c r="E140" s="91"/>
      <c r="F140" s="91"/>
      <c r="G140" s="438">
        <v>1250</v>
      </c>
      <c r="H140" s="80">
        <f t="shared" si="4"/>
        <v>1000</v>
      </c>
      <c r="I140" s="80">
        <f t="shared" si="5"/>
        <v>250</v>
      </c>
      <c r="J140" s="241"/>
    </row>
    <row r="141" spans="1:10" ht="15">
      <c r="A141" s="91"/>
      <c r="B141" s="438" t="s">
        <v>557</v>
      </c>
      <c r="C141" s="91"/>
      <c r="D141" s="438" t="s">
        <v>590</v>
      </c>
      <c r="E141" s="91"/>
      <c r="F141" s="91"/>
      <c r="G141" s="438">
        <v>1875</v>
      </c>
      <c r="H141" s="80">
        <f t="shared" si="4"/>
        <v>1500</v>
      </c>
      <c r="I141" s="80">
        <f t="shared" si="5"/>
        <v>375</v>
      </c>
      <c r="J141" s="241"/>
    </row>
    <row r="142" spans="1:10" ht="15">
      <c r="A142" s="91"/>
      <c r="B142" s="438" t="s">
        <v>557</v>
      </c>
      <c r="C142" s="91"/>
      <c r="D142" s="438" t="s">
        <v>590</v>
      </c>
      <c r="E142" s="91"/>
      <c r="F142" s="91"/>
      <c r="G142" s="438">
        <v>1875</v>
      </c>
      <c r="H142" s="80">
        <f t="shared" si="4"/>
        <v>1500</v>
      </c>
      <c r="I142" s="80">
        <f t="shared" si="5"/>
        <v>375</v>
      </c>
      <c r="J142" s="241"/>
    </row>
    <row r="143" spans="1:10" ht="15">
      <c r="A143" s="91"/>
      <c r="B143" s="438" t="s">
        <v>558</v>
      </c>
      <c r="C143" s="91"/>
      <c r="D143" s="438" t="s">
        <v>591</v>
      </c>
      <c r="E143" s="91"/>
      <c r="F143" s="91"/>
      <c r="G143" s="438">
        <v>1250</v>
      </c>
      <c r="H143" s="80">
        <f t="shared" si="4"/>
        <v>1000</v>
      </c>
      <c r="I143" s="80">
        <f t="shared" si="5"/>
        <v>250</v>
      </c>
      <c r="J143" s="241"/>
    </row>
    <row r="144" spans="1:10" ht="15">
      <c r="A144" s="91"/>
      <c r="B144" s="438" t="s">
        <v>558</v>
      </c>
      <c r="C144" s="91"/>
      <c r="D144" s="438" t="s">
        <v>591</v>
      </c>
      <c r="E144" s="91"/>
      <c r="F144" s="91"/>
      <c r="G144" s="438">
        <v>1250</v>
      </c>
      <c r="H144" s="80">
        <f t="shared" si="4"/>
        <v>1000</v>
      </c>
      <c r="I144" s="80">
        <f t="shared" si="5"/>
        <v>250</v>
      </c>
      <c r="J144" s="241"/>
    </row>
    <row r="145" spans="1:10" ht="15">
      <c r="A145" s="91"/>
      <c r="B145" s="438" t="s">
        <v>565</v>
      </c>
      <c r="C145" s="91"/>
      <c r="D145" s="438" t="s">
        <v>597</v>
      </c>
      <c r="E145" s="91"/>
      <c r="F145" s="91"/>
      <c r="G145" s="438">
        <v>2500</v>
      </c>
      <c r="H145" s="80">
        <f t="shared" si="4"/>
        <v>2000</v>
      </c>
      <c r="I145" s="80">
        <f t="shared" si="5"/>
        <v>500</v>
      </c>
      <c r="J145" s="241"/>
    </row>
    <row r="146" spans="1:10" ht="15">
      <c r="A146" s="88"/>
      <c r="B146" s="100"/>
      <c r="C146" s="100"/>
      <c r="D146" s="100"/>
      <c r="E146" s="100"/>
      <c r="F146" s="88" t="s">
        <v>459</v>
      </c>
      <c r="G146" s="87">
        <f>SUM(G9:G145)</f>
        <v>235875</v>
      </c>
      <c r="H146" s="87">
        <f>SUM(H9:H145)</f>
        <v>188700</v>
      </c>
      <c r="I146" s="87">
        <f>SUM(I9:I145)</f>
        <v>47175</v>
      </c>
    </row>
    <row r="147" spans="1:10" ht="15">
      <c r="A147" s="239"/>
      <c r="B147" s="239"/>
      <c r="C147" s="239"/>
      <c r="D147" s="239"/>
      <c r="E147" s="239"/>
      <c r="F147" s="239"/>
      <c r="G147" s="239"/>
      <c r="H147" s="191"/>
      <c r="I147" s="191"/>
    </row>
    <row r="148" spans="1:10" ht="15">
      <c r="A148" s="240" t="s">
        <v>447</v>
      </c>
      <c r="B148" s="240"/>
      <c r="C148" s="239"/>
      <c r="D148" s="239"/>
      <c r="E148" s="239"/>
      <c r="F148" s="239"/>
      <c r="G148" s="239"/>
      <c r="H148" s="191"/>
      <c r="I148" s="191"/>
    </row>
    <row r="149" spans="1:10" ht="15">
      <c r="A149" s="240"/>
      <c r="B149" s="240"/>
      <c r="C149" s="239"/>
      <c r="D149" s="239"/>
      <c r="E149" s="239"/>
      <c r="F149" s="239"/>
      <c r="G149" s="239"/>
      <c r="H149" s="191"/>
      <c r="I149" s="191"/>
    </row>
    <row r="150" spans="1:10" ht="15">
      <c r="A150" s="240"/>
      <c r="B150" s="240"/>
      <c r="C150" s="191"/>
      <c r="D150" s="191"/>
      <c r="E150" s="191"/>
      <c r="F150" s="191"/>
      <c r="G150" s="191"/>
      <c r="H150" s="191"/>
      <c r="I150" s="191"/>
    </row>
    <row r="151" spans="1:10" ht="15">
      <c r="A151" s="240"/>
      <c r="B151" s="240"/>
      <c r="C151" s="191"/>
      <c r="D151" s="191"/>
      <c r="E151" s="191"/>
      <c r="F151" s="191"/>
      <c r="G151" s="191"/>
      <c r="H151" s="191"/>
      <c r="I151" s="191"/>
    </row>
    <row r="152" spans="1:10">
      <c r="A152" s="236"/>
      <c r="B152" s="236"/>
      <c r="C152" s="236"/>
      <c r="D152" s="236"/>
      <c r="E152" s="236"/>
      <c r="F152" s="236"/>
      <c r="G152" s="236"/>
      <c r="H152" s="236"/>
      <c r="I152" s="236"/>
    </row>
    <row r="153" spans="1:10" ht="15">
      <c r="A153" s="197" t="s">
        <v>107</v>
      </c>
      <c r="B153" s="197"/>
      <c r="C153" s="191"/>
      <c r="D153" s="191"/>
      <c r="E153" s="191"/>
      <c r="F153" s="191"/>
      <c r="G153" s="191"/>
      <c r="H153" s="191"/>
      <c r="I153" s="191"/>
    </row>
    <row r="154" spans="1:10" ht="15">
      <c r="A154" s="191"/>
      <c r="B154" s="191"/>
      <c r="C154" s="191"/>
      <c r="D154" s="191"/>
      <c r="E154" s="191"/>
      <c r="F154" s="191"/>
      <c r="G154" s="191"/>
      <c r="H154" s="191"/>
      <c r="I154" s="191"/>
    </row>
    <row r="155" spans="1:10" ht="15">
      <c r="A155" s="191"/>
      <c r="B155" s="191"/>
      <c r="C155" s="191"/>
      <c r="D155" s="191"/>
      <c r="E155" s="195"/>
      <c r="F155" s="195"/>
      <c r="G155" s="195"/>
      <c r="H155" s="191"/>
      <c r="I155" s="191"/>
    </row>
    <row r="156" spans="1:10" ht="15">
      <c r="A156" s="197"/>
      <c r="B156" s="197"/>
      <c r="C156" s="197" t="s">
        <v>397</v>
      </c>
      <c r="D156" s="197"/>
      <c r="E156" s="197"/>
      <c r="F156" s="197"/>
      <c r="G156" s="197"/>
      <c r="H156" s="191"/>
      <c r="I156" s="191"/>
    </row>
    <row r="157" spans="1:10" ht="15">
      <c r="A157" s="191"/>
      <c r="B157" s="191"/>
      <c r="C157" s="191" t="s">
        <v>396</v>
      </c>
      <c r="D157" s="191"/>
      <c r="E157" s="191"/>
      <c r="F157" s="191"/>
      <c r="G157" s="191"/>
      <c r="H157" s="191"/>
      <c r="I157" s="191"/>
    </row>
    <row r="158" spans="1:10">
      <c r="A158" s="199"/>
      <c r="B158" s="199"/>
      <c r="C158" s="199" t="s">
        <v>140</v>
      </c>
      <c r="D158" s="199"/>
      <c r="E158" s="199"/>
      <c r="F158" s="199"/>
      <c r="G158" s="199"/>
    </row>
  </sheetData>
  <mergeCells count="2">
    <mergeCell ref="I1:J1"/>
    <mergeCell ref="I2:J2"/>
  </mergeCells>
  <printOptions gridLines="1"/>
  <pageMargins left="0.25" right="0.25" top="0.75" bottom="0.75" header="0.3" footer="0.3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view="pageBreakPreview" zoomScale="70" zoomScaleSheetLayoutView="70" workbookViewId="0">
      <selection activeCell="C12" sqref="C12:C13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75" t="s">
        <v>368</v>
      </c>
      <c r="B1" s="78"/>
      <c r="C1" s="78"/>
      <c r="D1" s="78"/>
      <c r="E1" s="78"/>
      <c r="F1" s="78"/>
      <c r="G1" s="468" t="s">
        <v>110</v>
      </c>
      <c r="H1" s="468"/>
    </row>
    <row r="2" spans="1:8" ht="15">
      <c r="A2" s="77" t="s">
        <v>141</v>
      </c>
      <c r="B2" s="78"/>
      <c r="C2" s="78"/>
      <c r="D2" s="78"/>
      <c r="E2" s="78"/>
      <c r="F2" s="78"/>
      <c r="G2" s="466" t="s">
        <v>512</v>
      </c>
      <c r="H2" s="466"/>
    </row>
    <row r="3" spans="1:8" ht="15">
      <c r="A3" s="77"/>
      <c r="B3" s="77"/>
      <c r="C3" s="77"/>
      <c r="D3" s="77"/>
      <c r="E3" s="77"/>
      <c r="F3" s="77"/>
      <c r="G3" s="169"/>
      <c r="H3" s="169"/>
    </row>
    <row r="4" spans="1:8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8" ht="15">
      <c r="A5" s="81" t="s">
        <v>511</v>
      </c>
      <c r="B5" s="81"/>
      <c r="C5" s="81"/>
      <c r="D5" s="81"/>
      <c r="E5" s="81"/>
      <c r="F5" s="81"/>
      <c r="G5" s="82"/>
      <c r="H5" s="82"/>
    </row>
    <row r="6" spans="1:8" ht="15">
      <c r="A6" s="78"/>
      <c r="B6" s="78"/>
      <c r="C6" s="78"/>
      <c r="D6" s="78"/>
      <c r="E6" s="78"/>
      <c r="F6" s="78"/>
      <c r="G6" s="77"/>
      <c r="H6" s="77"/>
    </row>
    <row r="7" spans="1:8" ht="15">
      <c r="A7" s="168"/>
      <c r="B7" s="168"/>
      <c r="C7" s="289"/>
      <c r="D7" s="168"/>
      <c r="E7" s="168"/>
      <c r="F7" s="168"/>
      <c r="G7" s="79"/>
      <c r="H7" s="79"/>
    </row>
    <row r="8" spans="1:8" ht="45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8" ht="15">
      <c r="A9" s="99" t="s">
        <v>601</v>
      </c>
      <c r="B9" s="99" t="s">
        <v>602</v>
      </c>
      <c r="C9" s="439" t="s">
        <v>573</v>
      </c>
      <c r="D9" s="99"/>
      <c r="E9" s="99" t="s">
        <v>607</v>
      </c>
      <c r="F9" s="15">
        <v>8</v>
      </c>
      <c r="G9" s="440">
        <v>3447.9</v>
      </c>
      <c r="H9" s="440">
        <v>3447.9</v>
      </c>
    </row>
    <row r="10" spans="1:8" ht="15">
      <c r="A10" s="99" t="s">
        <v>601</v>
      </c>
      <c r="B10" s="99" t="s">
        <v>602</v>
      </c>
      <c r="C10" s="439" t="s">
        <v>573</v>
      </c>
      <c r="D10" s="99"/>
      <c r="E10" s="99" t="s">
        <v>603</v>
      </c>
      <c r="F10" s="15">
        <v>4</v>
      </c>
      <c r="G10" s="440">
        <v>6828</v>
      </c>
      <c r="H10" s="440">
        <v>6828</v>
      </c>
    </row>
    <row r="11" spans="1:8" ht="15">
      <c r="A11" s="99" t="s">
        <v>604</v>
      </c>
      <c r="B11" s="99" t="s">
        <v>605</v>
      </c>
      <c r="C11" s="439" t="s">
        <v>606</v>
      </c>
      <c r="D11" s="99"/>
      <c r="E11" s="99" t="s">
        <v>603</v>
      </c>
      <c r="F11" s="15">
        <v>4</v>
      </c>
      <c r="G11" s="440">
        <v>6828</v>
      </c>
      <c r="H11" s="440">
        <v>6828</v>
      </c>
    </row>
    <row r="12" spans="1:8" ht="15">
      <c r="A12" s="88" t="s">
        <v>609</v>
      </c>
      <c r="B12" s="88" t="s">
        <v>610</v>
      </c>
      <c r="C12" s="441" t="s">
        <v>617</v>
      </c>
      <c r="D12" s="88"/>
      <c r="E12" s="88" t="s">
        <v>608</v>
      </c>
      <c r="F12" s="14">
        <v>2</v>
      </c>
      <c r="G12" s="4">
        <v>150</v>
      </c>
      <c r="H12" s="4"/>
    </row>
    <row r="13" spans="1:8" ht="15">
      <c r="A13" s="88" t="s">
        <v>611</v>
      </c>
      <c r="B13" s="88" t="s">
        <v>612</v>
      </c>
      <c r="C13" s="441" t="s">
        <v>618</v>
      </c>
      <c r="D13" s="88"/>
      <c r="E13" s="88" t="s">
        <v>608</v>
      </c>
      <c r="F13" s="14">
        <v>2</v>
      </c>
      <c r="G13" s="4">
        <v>150</v>
      </c>
      <c r="H13" s="4"/>
    </row>
    <row r="14" spans="1:8" ht="15">
      <c r="A14" s="88" t="s">
        <v>615</v>
      </c>
      <c r="B14" s="88" t="s">
        <v>616</v>
      </c>
      <c r="C14" s="88">
        <v>40001005904</v>
      </c>
      <c r="D14" s="88"/>
      <c r="E14" s="88" t="s">
        <v>608</v>
      </c>
      <c r="F14" s="88">
        <v>2</v>
      </c>
      <c r="G14" s="4">
        <v>150</v>
      </c>
      <c r="H14" s="4"/>
    </row>
    <row r="15" spans="1:8" ht="15">
      <c r="A15" s="88" t="s">
        <v>613</v>
      </c>
      <c r="B15" s="88" t="s">
        <v>614</v>
      </c>
      <c r="C15" s="88">
        <v>62001000351</v>
      </c>
      <c r="D15" s="88"/>
      <c r="E15" s="88" t="s">
        <v>608</v>
      </c>
      <c r="F15" s="88">
        <v>2</v>
      </c>
      <c r="G15" s="4">
        <v>150</v>
      </c>
      <c r="H15" s="4"/>
    </row>
    <row r="16" spans="1:8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100"/>
      <c r="B25" s="100"/>
      <c r="C25" s="100"/>
      <c r="D25" s="100"/>
      <c r="E25" s="100"/>
      <c r="F25" s="100" t="s">
        <v>341</v>
      </c>
      <c r="G25" s="87">
        <f>SUM(G9:G24)</f>
        <v>17703.900000000001</v>
      </c>
      <c r="H25" s="87">
        <f>SUM(H9:H24)</f>
        <v>17103.900000000001</v>
      </c>
    </row>
    <row r="26" spans="1:8" ht="15">
      <c r="A26" s="239"/>
      <c r="B26" s="239"/>
      <c r="C26" s="239"/>
      <c r="D26" s="239"/>
      <c r="E26" s="239"/>
      <c r="F26" s="239"/>
      <c r="G26" s="191"/>
      <c r="H26" s="191"/>
    </row>
    <row r="27" spans="1:8" ht="15">
      <c r="A27" s="240" t="s">
        <v>352</v>
      </c>
      <c r="B27" s="239"/>
      <c r="C27" s="239"/>
      <c r="D27" s="239"/>
      <c r="E27" s="239"/>
      <c r="F27" s="239"/>
      <c r="G27" s="191"/>
      <c r="H27" s="191"/>
    </row>
    <row r="28" spans="1:8" ht="15">
      <c r="A28" s="240" t="s">
        <v>355</v>
      </c>
      <c r="B28" s="239"/>
      <c r="C28" s="239"/>
      <c r="D28" s="239"/>
      <c r="E28" s="239"/>
      <c r="F28" s="239"/>
      <c r="G28" s="191"/>
      <c r="H28" s="191"/>
    </row>
    <row r="29" spans="1:8" ht="15">
      <c r="A29" s="240"/>
      <c r="B29" s="191"/>
      <c r="C29" s="191"/>
      <c r="D29" s="191"/>
      <c r="E29" s="191"/>
      <c r="F29" s="191"/>
      <c r="G29" s="191"/>
      <c r="H29" s="191"/>
    </row>
    <row r="30" spans="1:8" ht="15">
      <c r="A30" s="240"/>
      <c r="B30" s="191"/>
      <c r="C30" s="191"/>
      <c r="D30" s="191"/>
      <c r="E30" s="191"/>
      <c r="F30" s="191"/>
      <c r="G30" s="191"/>
      <c r="H30" s="191"/>
    </row>
    <row r="31" spans="1:8">
      <c r="A31" s="236"/>
      <c r="B31" s="236"/>
      <c r="C31" s="236"/>
      <c r="D31" s="236"/>
      <c r="E31" s="236"/>
      <c r="F31" s="236"/>
      <c r="G31" s="236"/>
      <c r="H31" s="236"/>
    </row>
    <row r="32" spans="1:8" ht="15">
      <c r="A32" s="197" t="s">
        <v>107</v>
      </c>
      <c r="B32" s="191"/>
      <c r="C32" s="191"/>
      <c r="D32" s="191"/>
      <c r="E32" s="191"/>
      <c r="F32" s="191"/>
      <c r="G32" s="191"/>
      <c r="H32" s="191"/>
    </row>
    <row r="33" spans="1:8" ht="15">
      <c r="A33" s="191"/>
      <c r="B33" s="191"/>
      <c r="C33" s="191"/>
      <c r="D33" s="191"/>
      <c r="E33" s="191"/>
      <c r="F33" s="191"/>
      <c r="G33" s="191"/>
      <c r="H33" s="191"/>
    </row>
    <row r="34" spans="1:8" ht="15">
      <c r="A34" s="191"/>
      <c r="B34" s="191"/>
      <c r="C34" s="191"/>
      <c r="D34" s="191"/>
      <c r="E34" s="191"/>
      <c r="F34" s="191"/>
      <c r="G34" s="191"/>
      <c r="H34" s="198"/>
    </row>
    <row r="35" spans="1:8" ht="15">
      <c r="A35" s="197"/>
      <c r="B35" s="197" t="s">
        <v>272</v>
      </c>
      <c r="C35" s="197"/>
      <c r="D35" s="197"/>
      <c r="E35" s="197"/>
      <c r="F35" s="197"/>
      <c r="G35" s="191"/>
      <c r="H35" s="198"/>
    </row>
    <row r="36" spans="1:8" ht="15">
      <c r="A36" s="191"/>
      <c r="B36" s="191" t="s">
        <v>271</v>
      </c>
      <c r="C36" s="191"/>
      <c r="D36" s="191"/>
      <c r="E36" s="191"/>
      <c r="F36" s="191"/>
      <c r="G36" s="191"/>
      <c r="H36" s="198"/>
    </row>
    <row r="37" spans="1:8">
      <c r="A37" s="199"/>
      <c r="B37" s="199" t="s">
        <v>140</v>
      </c>
      <c r="C37" s="199"/>
      <c r="D37" s="199"/>
      <c r="E37" s="199"/>
      <c r="F37" s="199"/>
      <c r="G37" s="192"/>
      <c r="H37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192" customWidth="1"/>
    <col min="2" max="2" width="13.140625" style="192" customWidth="1"/>
    <col min="3" max="3" width="15.140625" style="192" customWidth="1"/>
    <col min="4" max="4" width="18" style="192" customWidth="1"/>
    <col min="5" max="5" width="20.5703125" style="192" customWidth="1"/>
    <col min="6" max="6" width="21.28515625" style="192" customWidth="1"/>
    <col min="7" max="7" width="15.140625" style="192" customWidth="1"/>
    <col min="8" max="8" width="15.5703125" style="192" customWidth="1"/>
    <col min="9" max="9" width="13.42578125" style="192" customWidth="1"/>
    <col min="10" max="10" width="0" style="192" hidden="1" customWidth="1"/>
    <col min="11" max="16384" width="9.140625" style="192"/>
  </cols>
  <sheetData>
    <row r="1" spans="1:10" ht="15">
      <c r="A1" s="75" t="s">
        <v>468</v>
      </c>
      <c r="B1" s="75"/>
      <c r="C1" s="78"/>
      <c r="D1" s="78"/>
      <c r="E1" s="78"/>
      <c r="F1" s="78"/>
      <c r="G1" s="468" t="s">
        <v>110</v>
      </c>
      <c r="H1" s="468"/>
    </row>
    <row r="2" spans="1:10" ht="15">
      <c r="A2" s="77" t="s">
        <v>141</v>
      </c>
      <c r="B2" s="75"/>
      <c r="C2" s="78"/>
      <c r="D2" s="78"/>
      <c r="E2" s="78"/>
      <c r="F2" s="78"/>
      <c r="G2" s="466" t="s">
        <v>512</v>
      </c>
      <c r="H2" s="466"/>
    </row>
    <row r="3" spans="1:10" ht="15">
      <c r="A3" s="77"/>
      <c r="B3" s="77"/>
      <c r="C3" s="77"/>
      <c r="D3" s="77"/>
      <c r="E3" s="77"/>
      <c r="F3" s="77"/>
      <c r="G3" s="228"/>
      <c r="H3" s="228"/>
    </row>
    <row r="4" spans="1:10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>
      <c r="A5" s="81" t="s">
        <v>511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27"/>
      <c r="B7" s="227"/>
      <c r="C7" s="227"/>
      <c r="D7" s="231"/>
      <c r="E7" s="227"/>
      <c r="F7" s="227"/>
      <c r="G7" s="79"/>
      <c r="H7" s="79"/>
    </row>
    <row r="8" spans="1:10" ht="30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41" t="s">
        <v>350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41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5">
      <c r="A35" s="239"/>
      <c r="B35" s="239"/>
      <c r="C35" s="239"/>
      <c r="D35" s="239"/>
      <c r="E35" s="239"/>
      <c r="F35" s="239"/>
      <c r="G35" s="239"/>
      <c r="H35" s="191"/>
      <c r="I35" s="191"/>
    </row>
    <row r="36" spans="1:9" ht="15">
      <c r="A36" s="240" t="s">
        <v>403</v>
      </c>
      <c r="B36" s="240"/>
      <c r="C36" s="239"/>
      <c r="D36" s="239"/>
      <c r="E36" s="239"/>
      <c r="F36" s="239"/>
      <c r="G36" s="239"/>
      <c r="H36" s="191"/>
      <c r="I36" s="191"/>
    </row>
    <row r="37" spans="1:9" ht="15">
      <c r="A37" s="240" t="s">
        <v>348</v>
      </c>
      <c r="B37" s="240"/>
      <c r="C37" s="239"/>
      <c r="D37" s="239"/>
      <c r="E37" s="239"/>
      <c r="F37" s="239"/>
      <c r="G37" s="239"/>
      <c r="H37" s="191"/>
      <c r="I37" s="191"/>
    </row>
    <row r="38" spans="1:9" ht="15">
      <c r="A38" s="240"/>
      <c r="B38" s="240"/>
      <c r="C38" s="191"/>
      <c r="D38" s="191"/>
      <c r="E38" s="191"/>
      <c r="F38" s="191"/>
      <c r="G38" s="191"/>
      <c r="H38" s="191"/>
      <c r="I38" s="191"/>
    </row>
    <row r="39" spans="1:9" ht="15">
      <c r="A39" s="240"/>
      <c r="B39" s="240"/>
      <c r="C39" s="191"/>
      <c r="D39" s="191"/>
      <c r="E39" s="191"/>
      <c r="F39" s="191"/>
      <c r="G39" s="191"/>
      <c r="H39" s="191"/>
      <c r="I39" s="191"/>
    </row>
    <row r="40" spans="1:9">
      <c r="A40" s="236"/>
      <c r="B40" s="236"/>
      <c r="C40" s="236"/>
      <c r="D40" s="236"/>
      <c r="E40" s="236"/>
      <c r="F40" s="236"/>
      <c r="G40" s="236"/>
      <c r="H40" s="236"/>
      <c r="I40" s="236"/>
    </row>
    <row r="41" spans="1:9" ht="15">
      <c r="A41" s="197" t="s">
        <v>107</v>
      </c>
      <c r="B41" s="197"/>
      <c r="C41" s="191"/>
      <c r="D41" s="191"/>
      <c r="E41" s="191"/>
      <c r="F41" s="191"/>
      <c r="G41" s="191"/>
      <c r="H41" s="191"/>
      <c r="I41" s="191"/>
    </row>
    <row r="42" spans="1:9" ht="15">
      <c r="A42" s="191"/>
      <c r="B42" s="191"/>
      <c r="C42" s="191"/>
      <c r="D42" s="191"/>
      <c r="E42" s="191"/>
      <c r="F42" s="191"/>
      <c r="G42" s="191"/>
      <c r="H42" s="191"/>
      <c r="I42" s="191"/>
    </row>
    <row r="43" spans="1:9" ht="15">
      <c r="A43" s="191"/>
      <c r="B43" s="191"/>
      <c r="C43" s="191"/>
      <c r="D43" s="191"/>
      <c r="E43" s="191"/>
      <c r="F43" s="191"/>
      <c r="G43" s="191"/>
      <c r="H43" s="191"/>
      <c r="I43" s="198"/>
    </row>
    <row r="44" spans="1:9" ht="15">
      <c r="A44" s="197"/>
      <c r="B44" s="197"/>
      <c r="C44" s="197" t="s">
        <v>436</v>
      </c>
      <c r="D44" s="197"/>
      <c r="E44" s="239"/>
      <c r="F44" s="197"/>
      <c r="G44" s="197"/>
      <c r="H44" s="191"/>
      <c r="I44" s="198"/>
    </row>
    <row r="45" spans="1:9" ht="15">
      <c r="A45" s="191"/>
      <c r="B45" s="191"/>
      <c r="C45" s="191" t="s">
        <v>271</v>
      </c>
      <c r="D45" s="191"/>
      <c r="E45" s="191"/>
      <c r="F45" s="191"/>
      <c r="G45" s="191"/>
      <c r="H45" s="191"/>
      <c r="I45" s="198"/>
    </row>
    <row r="46" spans="1:9">
      <c r="A46" s="199"/>
      <c r="B46" s="199"/>
      <c r="C46" s="199" t="s">
        <v>140</v>
      </c>
      <c r="D46" s="199"/>
      <c r="E46" s="199"/>
      <c r="F46" s="199"/>
      <c r="G46" s="199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304</v>
      </c>
      <c r="B1" s="116"/>
      <c r="C1" s="468" t="s">
        <v>110</v>
      </c>
      <c r="D1" s="468"/>
      <c r="E1" s="157"/>
    </row>
    <row r="2" spans="1:12">
      <c r="A2" s="77" t="s">
        <v>141</v>
      </c>
      <c r="B2" s="116"/>
      <c r="C2" s="466" t="s">
        <v>512</v>
      </c>
      <c r="D2" s="467"/>
      <c r="E2" s="157"/>
    </row>
    <row r="3" spans="1:12">
      <c r="A3" s="77"/>
      <c r="B3" s="116"/>
      <c r="C3" s="395"/>
      <c r="D3" s="395"/>
      <c r="E3" s="157"/>
    </row>
    <row r="4" spans="1:12" s="2" customFormat="1">
      <c r="A4" s="78" t="str">
        <f>'[2]ფორმა N2'!A4</f>
        <v>ანგარიშვალდებული პირის დასახელება:</v>
      </c>
      <c r="B4" s="78"/>
      <c r="C4" s="77"/>
      <c r="D4" s="77"/>
      <c r="E4" s="109"/>
      <c r="L4" s="21"/>
    </row>
    <row r="5" spans="1:12" s="2" customFormat="1">
      <c r="A5" s="122" t="s">
        <v>511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94"/>
      <c r="B7" s="394"/>
      <c r="C7" s="79"/>
      <c r="D7" s="79"/>
      <c r="E7" s="158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8"/>
    </row>
    <row r="9" spans="1:12" s="9" customFormat="1" ht="18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9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9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9"/>
    </row>
    <row r="12" spans="1:12" ht="16.5" customHeight="1">
      <c r="A12" s="16" t="s">
        <v>31</v>
      </c>
      <c r="B12" s="16" t="s">
        <v>0</v>
      </c>
      <c r="C12" s="33"/>
      <c r="D12" s="34"/>
      <c r="E12" s="157"/>
    </row>
    <row r="13" spans="1:12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7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7"/>
    </row>
    <row r="15" spans="1:12" ht="17.25" customHeight="1">
      <c r="A15" s="17" t="s">
        <v>98</v>
      </c>
      <c r="B15" s="17" t="s">
        <v>61</v>
      </c>
      <c r="C15" s="35"/>
      <c r="D15" s="36"/>
      <c r="E15" s="157"/>
    </row>
    <row r="16" spans="1:12" ht="17.25" customHeight="1">
      <c r="A16" s="17" t="s">
        <v>99</v>
      </c>
      <c r="B16" s="17" t="s">
        <v>62</v>
      </c>
      <c r="C16" s="35"/>
      <c r="D16" s="36"/>
      <c r="E16" s="157"/>
    </row>
    <row r="17" spans="1:5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7"/>
    </row>
    <row r="18" spans="1:5" ht="30">
      <c r="A18" s="17" t="s">
        <v>12</v>
      </c>
      <c r="B18" s="17" t="s">
        <v>251</v>
      </c>
      <c r="C18" s="37"/>
      <c r="D18" s="38"/>
      <c r="E18" s="157"/>
    </row>
    <row r="19" spans="1:5">
      <c r="A19" s="17" t="s">
        <v>13</v>
      </c>
      <c r="B19" s="17" t="s">
        <v>14</v>
      </c>
      <c r="C19" s="37"/>
      <c r="D19" s="39"/>
      <c r="E19" s="157"/>
    </row>
    <row r="20" spans="1:5" ht="30">
      <c r="A20" s="17" t="s">
        <v>283</v>
      </c>
      <c r="B20" s="17" t="s">
        <v>22</v>
      </c>
      <c r="C20" s="37"/>
      <c r="D20" s="40"/>
      <c r="E20" s="157"/>
    </row>
    <row r="21" spans="1:5">
      <c r="A21" s="17" t="s">
        <v>284</v>
      </c>
      <c r="B21" s="17" t="s">
        <v>15</v>
      </c>
      <c r="C21" s="37"/>
      <c r="D21" s="40"/>
      <c r="E21" s="157"/>
    </row>
    <row r="22" spans="1:5">
      <c r="A22" s="17" t="s">
        <v>285</v>
      </c>
      <c r="B22" s="17" t="s">
        <v>16</v>
      </c>
      <c r="C22" s="37"/>
      <c r="D22" s="40"/>
      <c r="E22" s="157"/>
    </row>
    <row r="23" spans="1:5">
      <c r="A23" s="17" t="s">
        <v>286</v>
      </c>
      <c r="B23" s="17" t="s">
        <v>17</v>
      </c>
      <c r="C23" s="119">
        <f>SUM(C24:C27)</f>
        <v>0</v>
      </c>
      <c r="D23" s="119">
        <f>SUM(D24:D27)</f>
        <v>0</v>
      </c>
      <c r="E23" s="157"/>
    </row>
    <row r="24" spans="1:5" ht="16.5" customHeight="1">
      <c r="A24" s="18" t="s">
        <v>287</v>
      </c>
      <c r="B24" s="18" t="s">
        <v>18</v>
      </c>
      <c r="C24" s="37"/>
      <c r="D24" s="40"/>
      <c r="E24" s="157"/>
    </row>
    <row r="25" spans="1:5" ht="16.5" customHeight="1">
      <c r="A25" s="18" t="s">
        <v>288</v>
      </c>
      <c r="B25" s="18" t="s">
        <v>19</v>
      </c>
      <c r="C25" s="37"/>
      <c r="D25" s="40"/>
      <c r="E25" s="157"/>
    </row>
    <row r="26" spans="1:5" ht="16.5" customHeight="1">
      <c r="A26" s="18" t="s">
        <v>289</v>
      </c>
      <c r="B26" s="18" t="s">
        <v>20</v>
      </c>
      <c r="C26" s="37"/>
      <c r="D26" s="40"/>
      <c r="E26" s="157"/>
    </row>
    <row r="27" spans="1:5" ht="16.5" customHeight="1">
      <c r="A27" s="18" t="s">
        <v>290</v>
      </c>
      <c r="B27" s="18" t="s">
        <v>23</v>
      </c>
      <c r="C27" s="37"/>
      <c r="D27" s="41"/>
      <c r="E27" s="157"/>
    </row>
    <row r="28" spans="1:5">
      <c r="A28" s="17" t="s">
        <v>291</v>
      </c>
      <c r="B28" s="17" t="s">
        <v>21</v>
      </c>
      <c r="C28" s="37"/>
      <c r="D28" s="41"/>
      <c r="E28" s="157"/>
    </row>
    <row r="29" spans="1:5">
      <c r="A29" s="16" t="s">
        <v>34</v>
      </c>
      <c r="B29" s="16" t="s">
        <v>3</v>
      </c>
      <c r="C29" s="33"/>
      <c r="D29" s="34"/>
      <c r="E29" s="157"/>
    </row>
    <row r="30" spans="1:5">
      <c r="A30" s="16" t="s">
        <v>35</v>
      </c>
      <c r="B30" s="16" t="s">
        <v>4</v>
      </c>
      <c r="C30" s="33"/>
      <c r="D30" s="34"/>
      <c r="E30" s="157"/>
    </row>
    <row r="31" spans="1:5">
      <c r="A31" s="16" t="s">
        <v>36</v>
      </c>
      <c r="B31" s="16" t="s">
        <v>5</v>
      </c>
      <c r="C31" s="33"/>
      <c r="D31" s="34"/>
      <c r="E31" s="157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7"/>
    </row>
    <row r="33" spans="1:5">
      <c r="A33" s="17" t="s">
        <v>292</v>
      </c>
      <c r="B33" s="17" t="s">
        <v>56</v>
      </c>
      <c r="C33" s="33"/>
      <c r="D33" s="34"/>
      <c r="E33" s="157"/>
    </row>
    <row r="34" spans="1:5">
      <c r="A34" s="17" t="s">
        <v>293</v>
      </c>
      <c r="B34" s="17" t="s">
        <v>55</v>
      </c>
      <c r="C34" s="33"/>
      <c r="D34" s="34"/>
      <c r="E34" s="157"/>
    </row>
    <row r="35" spans="1:5">
      <c r="A35" s="16" t="s">
        <v>38</v>
      </c>
      <c r="B35" s="16" t="s">
        <v>49</v>
      </c>
      <c r="C35" s="33"/>
      <c r="D35" s="34"/>
      <c r="E35" s="157"/>
    </row>
    <row r="36" spans="1:5">
      <c r="A36" s="16" t="s">
        <v>39</v>
      </c>
      <c r="B36" s="16" t="s">
        <v>360</v>
      </c>
      <c r="C36" s="84">
        <f>SUM(C37:C42)</f>
        <v>0</v>
      </c>
      <c r="D36" s="84">
        <f>SUM(D37:D42)</f>
        <v>0</v>
      </c>
      <c r="E36" s="157"/>
    </row>
    <row r="37" spans="1:5">
      <c r="A37" s="17" t="s">
        <v>357</v>
      </c>
      <c r="B37" s="17" t="s">
        <v>361</v>
      </c>
      <c r="C37" s="33"/>
      <c r="D37" s="33"/>
      <c r="E37" s="157"/>
    </row>
    <row r="38" spans="1:5">
      <c r="A38" s="17" t="s">
        <v>358</v>
      </c>
      <c r="B38" s="17" t="s">
        <v>362</v>
      </c>
      <c r="C38" s="33"/>
      <c r="D38" s="33"/>
      <c r="E38" s="157"/>
    </row>
    <row r="39" spans="1:5">
      <c r="A39" s="17" t="s">
        <v>359</v>
      </c>
      <c r="B39" s="17" t="s">
        <v>365</v>
      </c>
      <c r="C39" s="33"/>
      <c r="D39" s="34"/>
      <c r="E39" s="157"/>
    </row>
    <row r="40" spans="1:5">
      <c r="A40" s="17" t="s">
        <v>364</v>
      </c>
      <c r="B40" s="17" t="s">
        <v>366</v>
      </c>
      <c r="C40" s="33"/>
      <c r="D40" s="34"/>
      <c r="E40" s="157"/>
    </row>
    <row r="41" spans="1:5">
      <c r="A41" s="17" t="s">
        <v>367</v>
      </c>
      <c r="B41" s="17" t="s">
        <v>504</v>
      </c>
      <c r="C41" s="33"/>
      <c r="D41" s="34"/>
      <c r="E41" s="157"/>
    </row>
    <row r="42" spans="1:5">
      <c r="A42" s="17" t="s">
        <v>505</v>
      </c>
      <c r="B42" s="17" t="s">
        <v>363</v>
      </c>
      <c r="C42" s="33"/>
      <c r="D42" s="34"/>
      <c r="E42" s="157"/>
    </row>
    <row r="43" spans="1:5" ht="30">
      <c r="A43" s="16" t="s">
        <v>40</v>
      </c>
      <c r="B43" s="16" t="s">
        <v>28</v>
      </c>
      <c r="C43" s="33"/>
      <c r="D43" s="34"/>
      <c r="E43" s="157"/>
    </row>
    <row r="44" spans="1:5">
      <c r="A44" s="16" t="s">
        <v>41</v>
      </c>
      <c r="B44" s="16" t="s">
        <v>24</v>
      </c>
      <c r="C44" s="33"/>
      <c r="D44" s="34"/>
      <c r="E44" s="157"/>
    </row>
    <row r="45" spans="1:5">
      <c r="A45" s="16" t="s">
        <v>42</v>
      </c>
      <c r="B45" s="16" t="s">
        <v>25</v>
      </c>
      <c r="C45" s="33"/>
      <c r="D45" s="34"/>
      <c r="E45" s="157"/>
    </row>
    <row r="46" spans="1:5">
      <c r="A46" s="16" t="s">
        <v>43</v>
      </c>
      <c r="B46" s="16" t="s">
        <v>26</v>
      </c>
      <c r="C46" s="33"/>
      <c r="D46" s="34"/>
      <c r="E46" s="157"/>
    </row>
    <row r="47" spans="1:5">
      <c r="A47" s="16" t="s">
        <v>44</v>
      </c>
      <c r="B47" s="16" t="s">
        <v>298</v>
      </c>
      <c r="C47" s="84">
        <f>SUM(C48:C50)</f>
        <v>0</v>
      </c>
      <c r="D47" s="84">
        <f>SUM(D48:D50)</f>
        <v>0</v>
      </c>
      <c r="E47" s="157"/>
    </row>
    <row r="48" spans="1:5">
      <c r="A48" s="98" t="s">
        <v>373</v>
      </c>
      <c r="B48" s="98" t="s">
        <v>376</v>
      </c>
      <c r="C48" s="33"/>
      <c r="D48" s="34"/>
      <c r="E48" s="157"/>
    </row>
    <row r="49" spans="1:5">
      <c r="A49" s="98" t="s">
        <v>374</v>
      </c>
      <c r="B49" s="98" t="s">
        <v>375</v>
      </c>
      <c r="C49" s="33"/>
      <c r="D49" s="34"/>
      <c r="E49" s="157"/>
    </row>
    <row r="50" spans="1:5">
      <c r="A50" s="98" t="s">
        <v>377</v>
      </c>
      <c r="B50" s="98" t="s">
        <v>378</v>
      </c>
      <c r="C50" s="33"/>
      <c r="D50" s="34"/>
      <c r="E50" s="157"/>
    </row>
    <row r="51" spans="1:5" ht="26.25" customHeight="1">
      <c r="A51" s="16" t="s">
        <v>45</v>
      </c>
      <c r="B51" s="16" t="s">
        <v>29</v>
      </c>
      <c r="C51" s="33"/>
      <c r="D51" s="34"/>
      <c r="E51" s="157"/>
    </row>
    <row r="52" spans="1:5">
      <c r="A52" s="16" t="s">
        <v>46</v>
      </c>
      <c r="B52" s="16" t="s">
        <v>6</v>
      </c>
      <c r="C52" s="33"/>
      <c r="D52" s="34"/>
      <c r="E52" s="157"/>
    </row>
    <row r="53" spans="1:5" ht="30">
      <c r="A53" s="14">
        <v>1.3</v>
      </c>
      <c r="B53" s="88" t="s">
        <v>417</v>
      </c>
      <c r="C53" s="85">
        <f>SUM(C54:C55)</f>
        <v>0</v>
      </c>
      <c r="D53" s="85">
        <f>SUM(D54:D55)</f>
        <v>0</v>
      </c>
      <c r="E53" s="157"/>
    </row>
    <row r="54" spans="1:5" ht="30">
      <c r="A54" s="16" t="s">
        <v>50</v>
      </c>
      <c r="B54" s="16" t="s">
        <v>48</v>
      </c>
      <c r="C54" s="33"/>
      <c r="D54" s="34"/>
      <c r="E54" s="157"/>
    </row>
    <row r="55" spans="1:5">
      <c r="A55" s="16" t="s">
        <v>51</v>
      </c>
      <c r="B55" s="16" t="s">
        <v>47</v>
      </c>
      <c r="C55" s="33"/>
      <c r="D55" s="34"/>
      <c r="E55" s="157"/>
    </row>
    <row r="56" spans="1:5">
      <c r="A56" s="14">
        <v>1.4</v>
      </c>
      <c r="B56" s="14" t="s">
        <v>419</v>
      </c>
      <c r="C56" s="33"/>
      <c r="D56" s="34"/>
      <c r="E56" s="157"/>
    </row>
    <row r="57" spans="1:5">
      <c r="A57" s="14">
        <v>1.5</v>
      </c>
      <c r="B57" s="14" t="s">
        <v>7</v>
      </c>
      <c r="C57" s="37"/>
      <c r="D57" s="40"/>
      <c r="E57" s="157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7"/>
    </row>
    <row r="59" spans="1:5">
      <c r="A59" s="16" t="s">
        <v>299</v>
      </c>
      <c r="B59" s="46" t="s">
        <v>52</v>
      </c>
      <c r="C59" s="37"/>
      <c r="D59" s="40"/>
      <c r="E59" s="157"/>
    </row>
    <row r="60" spans="1:5" ht="30">
      <c r="A60" s="16" t="s">
        <v>300</v>
      </c>
      <c r="B60" s="46" t="s">
        <v>54</v>
      </c>
      <c r="C60" s="37"/>
      <c r="D60" s="40"/>
      <c r="E60" s="157"/>
    </row>
    <row r="61" spans="1:5">
      <c r="A61" s="16" t="s">
        <v>301</v>
      </c>
      <c r="B61" s="46" t="s">
        <v>53</v>
      </c>
      <c r="C61" s="40"/>
      <c r="D61" s="40"/>
      <c r="E61" s="157"/>
    </row>
    <row r="62" spans="1:5">
      <c r="A62" s="16" t="s">
        <v>302</v>
      </c>
      <c r="B62" s="46" t="s">
        <v>27</v>
      </c>
      <c r="C62" s="37"/>
      <c r="D62" s="40"/>
      <c r="E62" s="157"/>
    </row>
    <row r="63" spans="1:5">
      <c r="A63" s="16" t="s">
        <v>339</v>
      </c>
      <c r="B63" s="224" t="s">
        <v>340</v>
      </c>
      <c r="C63" s="37"/>
      <c r="D63" s="225"/>
      <c r="E63" s="157"/>
    </row>
    <row r="64" spans="1:5">
      <c r="A64" s="13">
        <v>2</v>
      </c>
      <c r="B64" s="47" t="s">
        <v>106</v>
      </c>
      <c r="C64" s="299"/>
      <c r="D64" s="120">
        <f>SUM(D65:D70)</f>
        <v>0</v>
      </c>
      <c r="E64" s="157"/>
    </row>
    <row r="65" spans="1:5">
      <c r="A65" s="15">
        <v>2.1</v>
      </c>
      <c r="B65" s="48" t="s">
        <v>100</v>
      </c>
      <c r="C65" s="299"/>
      <c r="D65" s="42"/>
      <c r="E65" s="157"/>
    </row>
    <row r="66" spans="1:5">
      <c r="A66" s="15">
        <v>2.2000000000000002</v>
      </c>
      <c r="B66" s="48" t="s">
        <v>104</v>
      </c>
      <c r="C66" s="301"/>
      <c r="D66" s="43"/>
      <c r="E66" s="157"/>
    </row>
    <row r="67" spans="1:5">
      <c r="A67" s="15">
        <v>2.2999999999999998</v>
      </c>
      <c r="B67" s="48" t="s">
        <v>103</v>
      </c>
      <c r="C67" s="301"/>
      <c r="D67" s="43"/>
      <c r="E67" s="157"/>
    </row>
    <row r="68" spans="1:5">
      <c r="A68" s="15">
        <v>2.4</v>
      </c>
      <c r="B68" s="48" t="s">
        <v>105</v>
      </c>
      <c r="C68" s="301"/>
      <c r="D68" s="43"/>
      <c r="E68" s="157"/>
    </row>
    <row r="69" spans="1:5">
      <c r="A69" s="15">
        <v>2.5</v>
      </c>
      <c r="B69" s="48" t="s">
        <v>101</v>
      </c>
      <c r="C69" s="301"/>
      <c r="D69" s="43"/>
      <c r="E69" s="157"/>
    </row>
    <row r="70" spans="1:5">
      <c r="A70" s="15">
        <v>2.6</v>
      </c>
      <c r="B70" s="48" t="s">
        <v>102</v>
      </c>
      <c r="C70" s="301"/>
      <c r="D70" s="43"/>
      <c r="E70" s="157"/>
    </row>
    <row r="71" spans="1:5" s="2" customFormat="1">
      <c r="A71" s="13">
        <v>3</v>
      </c>
      <c r="B71" s="297" t="s">
        <v>453</v>
      </c>
      <c r="C71" s="300"/>
      <c r="D71" s="298"/>
      <c r="E71" s="106"/>
    </row>
    <row r="72" spans="1:5" s="2" customFormat="1">
      <c r="A72" s="13">
        <v>4</v>
      </c>
      <c r="B72" s="13" t="s">
        <v>253</v>
      </c>
      <c r="C72" s="300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254</v>
      </c>
      <c r="C73" s="8"/>
      <c r="D73" s="8"/>
      <c r="E73" s="106"/>
    </row>
    <row r="74" spans="1:5" s="2" customFormat="1">
      <c r="A74" s="15">
        <v>4.2</v>
      </c>
      <c r="B74" s="15" t="s">
        <v>255</v>
      </c>
      <c r="C74" s="8"/>
      <c r="D74" s="8"/>
      <c r="E74" s="106"/>
    </row>
    <row r="75" spans="1:5" s="2" customFormat="1">
      <c r="A75" s="13">
        <v>5</v>
      </c>
      <c r="B75" s="295" t="s">
        <v>281</v>
      </c>
      <c r="C75" s="8"/>
      <c r="D75" s="86"/>
      <c r="E75" s="106"/>
    </row>
    <row r="76" spans="1:5" s="2" customFormat="1">
      <c r="A76" s="405"/>
      <c r="B76" s="405"/>
      <c r="C76" s="12"/>
      <c r="D76" s="12"/>
      <c r="E76" s="106"/>
    </row>
    <row r="77" spans="1:5" s="2" customFormat="1">
      <c r="A77" s="471" t="s">
        <v>506</v>
      </c>
      <c r="B77" s="471"/>
      <c r="C77" s="471"/>
      <c r="D77" s="471"/>
      <c r="E77" s="106"/>
    </row>
    <row r="78" spans="1:5" s="2" customFormat="1">
      <c r="A78" s="405"/>
      <c r="B78" s="405"/>
      <c r="C78" s="12"/>
      <c r="D78" s="12"/>
      <c r="E78" s="106"/>
    </row>
    <row r="79" spans="1:5" s="23" customFormat="1" ht="12.75"/>
    <row r="80" spans="1:5" s="2" customFormat="1">
      <c r="A80" s="70" t="s">
        <v>107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507</v>
      </c>
      <c r="D83" s="12"/>
      <c r="E83"/>
      <c r="F83"/>
      <c r="G83"/>
      <c r="H83"/>
      <c r="I83"/>
    </row>
    <row r="84" spans="1:9" s="2" customFormat="1">
      <c r="A84"/>
      <c r="B84" s="472" t="s">
        <v>508</v>
      </c>
      <c r="C84" s="472"/>
      <c r="D84" s="472"/>
      <c r="E84"/>
      <c r="F84"/>
      <c r="G84"/>
      <c r="H84"/>
      <c r="I84"/>
    </row>
    <row r="85" spans="1:9" customFormat="1" ht="12.75">
      <c r="B85" s="66" t="s">
        <v>509</v>
      </c>
    </row>
    <row r="86" spans="1:9" s="2" customFormat="1">
      <c r="A86" s="11"/>
      <c r="B86" s="472" t="s">
        <v>510</v>
      </c>
      <c r="C86" s="472"/>
      <c r="D86" s="472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2016-04-27T11:43:55Z</cp:lastPrinted>
  <dcterms:created xsi:type="dcterms:W3CDTF">2011-12-27T13:20:18Z</dcterms:created>
  <dcterms:modified xsi:type="dcterms:W3CDTF">2016-04-27T12:39:11Z</dcterms:modified>
</cp:coreProperties>
</file>