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510" windowWidth="14940" windowHeight="715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  <sheet name="Sheet1" sheetId="48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0" hidden="1">'ფორმა N1'!$A$11:$L$11</definedName>
    <definedName name="_xlnm._FilterDatabase" localSheetId="1" hidden="1">'ფორმა N2'!$A$8:$H$8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5">'ფორმა 4.2'!$A$1:$M$47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9.5'!$A$1:$L$34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N7'!$A$1:$E$88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44525"/>
</workbook>
</file>

<file path=xl/calcChain.xml><?xml version="1.0" encoding="utf-8"?>
<calcChain xmlns="http://schemas.openxmlformats.org/spreadsheetml/2006/main">
  <c r="D17" i="40" l="1"/>
  <c r="C17" i="40" l="1"/>
  <c r="C53" i="40" l="1"/>
  <c r="D53" i="40"/>
  <c r="C31" i="40" l="1"/>
  <c r="D60" i="40" l="1"/>
  <c r="C60" i="40"/>
  <c r="H58" i="30" l="1"/>
  <c r="H57" i="30"/>
  <c r="H53" i="30"/>
  <c r="H56" i="30"/>
  <c r="H52" i="30"/>
  <c r="H51" i="30"/>
  <c r="H50" i="30"/>
  <c r="H55" i="30"/>
  <c r="H43" i="30" l="1"/>
  <c r="H42" i="30"/>
  <c r="H41" i="30"/>
  <c r="I21" i="29" l="1"/>
  <c r="M21" i="29" s="1"/>
  <c r="I33" i="29"/>
  <c r="M33" i="29" s="1"/>
  <c r="D47" i="12" l="1"/>
  <c r="H54" i="30" l="1"/>
  <c r="H40" i="30"/>
  <c r="I10" i="29"/>
  <c r="M10" i="29" s="1"/>
  <c r="I11" i="29"/>
  <c r="M11" i="29" s="1"/>
  <c r="I12" i="29"/>
  <c r="M12" i="29" s="1"/>
  <c r="I13" i="29"/>
  <c r="M13" i="29" s="1"/>
  <c r="I14" i="29"/>
  <c r="M14" i="29" s="1"/>
  <c r="I15" i="29"/>
  <c r="M15" i="29" s="1"/>
  <c r="I16" i="29"/>
  <c r="M16" i="29" s="1"/>
  <c r="I17" i="29"/>
  <c r="M17" i="29" s="1"/>
  <c r="I18" i="29"/>
  <c r="M18" i="29" s="1"/>
  <c r="I19" i="29"/>
  <c r="M19" i="29" s="1"/>
  <c r="I20" i="29"/>
  <c r="M20" i="29" s="1"/>
  <c r="I22" i="29"/>
  <c r="M22" i="29" s="1"/>
  <c r="I23" i="29"/>
  <c r="M23" i="29" s="1"/>
  <c r="I24" i="29"/>
  <c r="M24" i="29" s="1"/>
  <c r="I25" i="29"/>
  <c r="M25" i="29" s="1"/>
  <c r="I26" i="29"/>
  <c r="M26" i="29" s="1"/>
  <c r="I27" i="29"/>
  <c r="M27" i="29" s="1"/>
  <c r="I28" i="29"/>
  <c r="M28" i="29" s="1"/>
  <c r="I29" i="29"/>
  <c r="M29" i="29" s="1"/>
  <c r="I30" i="29"/>
  <c r="M30" i="29" s="1"/>
  <c r="I31" i="29"/>
  <c r="M31" i="29" s="1"/>
  <c r="I32" i="29"/>
  <c r="M32" i="29" s="1"/>
  <c r="D14" i="10" l="1"/>
  <c r="E14" i="10"/>
  <c r="H17" i="10"/>
  <c r="H14" i="10"/>
  <c r="H19" i="10"/>
  <c r="D65" i="40" l="1"/>
  <c r="D74" i="40" l="1"/>
  <c r="C59" i="40"/>
  <c r="D59" i="40"/>
  <c r="D54" i="40"/>
  <c r="C54" i="40"/>
  <c r="D48" i="40"/>
  <c r="C48" i="40"/>
  <c r="D38" i="40"/>
  <c r="C38" i="40"/>
  <c r="D34" i="40"/>
  <c r="C34" i="40"/>
  <c r="D25" i="40"/>
  <c r="D19" i="40" s="1"/>
  <c r="C25" i="40"/>
  <c r="C19" i="40" s="1"/>
  <c r="C16" i="40"/>
  <c r="D16" i="40"/>
  <c r="D12" i="40"/>
  <c r="C12" i="40"/>
  <c r="D15" i="40" l="1"/>
  <c r="D11" i="40" s="1"/>
  <c r="C15" i="40"/>
  <c r="C11" i="40" s="1"/>
  <c r="G19" i="35" l="1"/>
  <c r="I19" i="35" s="1"/>
  <c r="G18" i="35"/>
  <c r="I18" i="35" s="1"/>
  <c r="H17" i="35"/>
  <c r="G17" i="35"/>
  <c r="H16" i="35"/>
  <c r="G16" i="35"/>
  <c r="I16" i="35" s="1"/>
  <c r="I15" i="35"/>
  <c r="I14" i="35"/>
  <c r="F14" i="35"/>
  <c r="I13" i="35"/>
  <c r="F13" i="35"/>
  <c r="I12" i="35"/>
  <c r="F12" i="35"/>
  <c r="I11" i="35"/>
  <c r="F11" i="35"/>
  <c r="I10" i="35"/>
  <c r="F10" i="35"/>
  <c r="I9" i="35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A4" i="18"/>
  <c r="I17" i="35" l="1"/>
  <c r="H39" i="30"/>
  <c r="A4" i="30"/>
  <c r="H59" i="30" l="1"/>
  <c r="G59" i="30"/>
  <c r="I9" i="29"/>
  <c r="M9" i="29" s="1"/>
  <c r="D72" i="47" l="1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C23" i="47"/>
  <c r="D17" i="47"/>
  <c r="D13" i="47" s="1"/>
  <c r="C17" i="47"/>
  <c r="D14" i="47"/>
  <c r="C14" i="47"/>
  <c r="C13" i="47"/>
  <c r="C9" i="47" s="1"/>
  <c r="D10" i="47"/>
  <c r="C10" i="47"/>
  <c r="A4" i="47"/>
  <c r="D9" i="47" l="1"/>
  <c r="K35" i="46"/>
  <c r="H34" i="45"/>
  <c r="G34" i="45"/>
  <c r="H34" i="44"/>
  <c r="G34" i="44"/>
  <c r="I34" i="43"/>
  <c r="H34" i="43"/>
  <c r="G34" i="43"/>
  <c r="I38" i="35" l="1"/>
  <c r="D26" i="7" l="1"/>
  <c r="C26" i="7"/>
  <c r="D26" i="3"/>
  <c r="C26" i="3"/>
  <c r="D17" i="28" l="1"/>
  <c r="C17" i="28"/>
  <c r="C18" i="7" l="1"/>
  <c r="C12" i="3" l="1"/>
  <c r="I3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s="1"/>
  <c r="D10" i="7" l="1"/>
  <c r="D9" i="7" s="1"/>
  <c r="C9" i="7"/>
  <c r="A6" i="40"/>
  <c r="H39" i="10" l="1"/>
  <c r="H36" i="10" s="1"/>
  <c r="H32" i="10"/>
  <c r="H24" i="10"/>
  <c r="A5" i="39" l="1"/>
  <c r="A4" i="39"/>
  <c r="A4" i="35" l="1"/>
  <c r="H34" i="34" l="1"/>
  <c r="G34" i="34"/>
  <c r="A4" i="34"/>
  <c r="A5" i="33" l="1"/>
  <c r="A4" i="33"/>
  <c r="A4" i="32"/>
  <c r="H35" i="29" l="1"/>
  <c r="G35" i="29"/>
  <c r="A4" i="29"/>
  <c r="A5" i="28" l="1"/>
  <c r="D25" i="27"/>
  <c r="C25" i="27"/>
  <c r="A5" i="27"/>
  <c r="D24" i="26"/>
  <c r="C24" i="26"/>
  <c r="A5" i="26"/>
  <c r="A5" i="3" l="1"/>
  <c r="H10" i="10" l="1"/>
  <c r="H9" i="10" s="1"/>
  <c r="A5" i="17" l="1"/>
  <c r="A5" i="9"/>
  <c r="A5" i="16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0" i="10"/>
  <c r="C39" i="10"/>
  <c r="C36" i="10" s="1"/>
  <c r="C32" i="10"/>
  <c r="C19" i="10"/>
  <c r="C17" i="10" s="1"/>
  <c r="C14" i="10"/>
  <c r="C10" i="10"/>
  <c r="I9" i="10" l="1"/>
  <c r="E9" i="10"/>
  <c r="G9" i="10"/>
  <c r="C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B14" i="10"/>
  <c r="J10" i="10"/>
  <c r="F10" i="10"/>
  <c r="D10" i="10"/>
  <c r="B10" i="10"/>
  <c r="D17" i="5"/>
  <c r="C17" i="5"/>
  <c r="D14" i="5"/>
  <c r="C14" i="5"/>
  <c r="D11" i="5"/>
  <c r="C11" i="5"/>
  <c r="D18" i="3"/>
  <c r="C18" i="3"/>
  <c r="D15" i="3"/>
  <c r="C15" i="3"/>
  <c r="C10" i="3" s="1"/>
  <c r="D12" i="3"/>
  <c r="D10" i="5" l="1"/>
  <c r="J9" i="10"/>
  <c r="C10" i="5"/>
  <c r="C25" i="3"/>
  <c r="D10" i="3"/>
  <c r="B9" i="10"/>
  <c r="D10" i="12"/>
  <c r="D44" i="12"/>
  <c r="D25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<sst xmlns="http://schemas.openxmlformats.org/spreadsheetml/2006/main" count="1645" uniqueCount="720">
  <si>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</si>
  <si>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</si>
  <si>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</si>
  <si>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</si>
  <si>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</si>
  <si>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</si>
  <si>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</si>
  <si>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</si>
  <si>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</si>
  <si>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</si>
  <si>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</si>
  <si>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</si>
  <si>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</si>
  <si>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</si>
  <si>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</si>
  <si>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</si>
  <si>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</si>
  <si>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</si>
  <si>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</si>
  <si>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</si>
  <si>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</si>
  <si>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</si>
  <si>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</si>
  <si>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</si>
  <si>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</si>
  <si>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</si>
  <si>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</si>
  <si>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</si>
  <si>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</si>
  <si>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</si>
  <si>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</si>
  <si>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</si>
  <si>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</si>
  <si>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</si>
  <si>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</si>
  <si>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</si>
  <si>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</si>
  <si>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</si>
  <si>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</si>
  <si>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</si>
  <si>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</si>
  <si>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</si>
  <si>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</si>
  <si>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</si>
  <si>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</si>
  <si>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</si>
  <si>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</si>
  <si>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</si>
  <si>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</si>
  <si>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</si>
  <si>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</si>
  <si>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</si>
  <si>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</si>
  <si>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</si>
  <si>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</si>
  <si>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</si>
  <si>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</si>
  <si>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</si>
  <si>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</si>
  <si>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</si>
  <si>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</si>
  <si>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</si>
  <si>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</si>
  <si>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</si>
  <si>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</si>
  <si>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</si>
  <si>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</si>
  <si>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</si>
  <si>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</si>
  <si>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</si>
  <si>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</si>
  <si>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</si>
  <si>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</si>
  <si>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</si>
  <si>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</si>
  <si>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</si>
  <si>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</si>
  <si>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</si>
  <si>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</si>
  <si>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</si>
  <si>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</si>
  <si>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</si>
  <si>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</si>
  <si>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</si>
  <si>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</si>
  <si>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</si>
  <si>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</si>
  <si>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</si>
  <si>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</si>
  <si>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</si>
  <si>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</si>
  <si>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</si>
  <si>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</si>
  <si>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</si>
  <si>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</si>
  <si>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</si>
  <si>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</si>
  <si>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</si>
  <si>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</si>
  <si>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</si>
  <si>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</si>
  <si>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</si>
  <si>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</si>
  <si>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</si>
  <si>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</si>
  <si>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</si>
  <si>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</si>
  <si>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</si>
  <si>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</si>
  <si>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</si>
  <si>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</si>
  <si>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</si>
  <si>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</si>
  <si>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</si>
  <si>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</si>
  <si>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</si>
  <si>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</si>
  <si>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</si>
  <si>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</si>
  <si>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</si>
  <si>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</si>
  <si>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</si>
  <si>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</si>
  <si>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</si>
  <si>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</si>
  <si>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</si>
  <si>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</si>
  <si>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</si>
  <si>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</si>
  <si>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</si>
  <si>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</si>
  <si>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</si>
  <si>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</si>
  <si>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</si>
  <si>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</si>
  <si>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</si>
  <si>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</si>
  <si>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</si>
  <si>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</si>
  <si>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</si>
  <si>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</si>
  <si>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</si>
  <si>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</si>
  <si>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</si>
  <si>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</si>
  <si>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</si>
  <si>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</si>
  <si>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</si>
  <si>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</si>
  <si>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</si>
  <si>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</si>
  <si>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</si>
  <si>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</si>
  <si>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</si>
  <si>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</si>
  <si>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</si>
  <si>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</si>
  <si>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</si>
  <si>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</si>
  <si>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</si>
  <si>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</si>
  <si>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</si>
  <si>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</si>
  <si>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</si>
  <si>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</si>
  <si>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</si>
  <si>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</si>
  <si>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</si>
  <si>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</si>
  <si>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</si>
  <si>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</si>
  <si>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</si>
  <si>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</si>
  <si>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</si>
  <si>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</si>
  <si>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</si>
  <si>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</si>
  <si>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</si>
  <si>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</si>
  <si>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</si>
  <si>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</si>
  <si>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</si>
  <si>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</si>
  <si>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</si>
  <si>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</si>
  <si>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</si>
  <si>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</si>
  <si>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</si>
  <si>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</si>
  <si>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</si>
  <si>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</si>
  <si>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</si>
  <si>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</si>
  <si>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</si>
  <si>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</si>
  <si>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</si>
  <si>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</si>
  <si>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</si>
  <si>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</si>
  <si>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</si>
  <si>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</si>
  <si>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</si>
  <si>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</si>
  <si>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</si>
  <si>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</si>
  <si>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</si>
  <si>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</si>
  <si>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</si>
  <si>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</si>
  <si>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</si>
  <si>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</si>
  <si>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</si>
  <si>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</si>
  <si>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</si>
  <si>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</si>
  <si>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</si>
  <si>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</si>
  <si>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</si>
  <si>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</si>
  <si>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</si>
  <si>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</si>
  <si>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</si>
  <si>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</si>
  <si>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</si>
  <si>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</si>
  <si>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</si>
  <si>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</si>
  <si>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</si>
  <si>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</si>
  <si>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</si>
  <si>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</si>
  <si>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</si>
  <si>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</si>
  <si>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</si>
  <si>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</si>
  <si>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</si>
  <si>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</si>
  <si>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</si>
  <si>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</si>
  <si>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</si>
  <si>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</si>
  <si>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</si>
  <si>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</si>
  <si>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</si>
  <si>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</si>
  <si>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</si>
  <si>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</si>
  <si>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</si>
  <si>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</si>
  <si>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</si>
  <si>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</si>
  <si>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</si>
  <si>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</si>
  <si>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</si>
  <si>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</si>
  <si>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</si>
  <si>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</si>
  <si>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</si>
  <si>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</si>
  <si>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</si>
  <si>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</si>
  <si>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</si>
  <si>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</si>
  <si>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</si>
  <si>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</si>
  <si>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</si>
  <si>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</si>
  <si>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</si>
  <si>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</si>
  <si>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</si>
  <si>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</si>
  <si>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</si>
  <si>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</si>
  <si>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</si>
  <si>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</si>
  <si>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</si>
  <si>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</si>
  <si>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</si>
  <si>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</si>
  <si>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</si>
  <si>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</si>
  <si>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</si>
  <si>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</si>
  <si>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</si>
  <si>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</si>
  <si>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</si>
  <si>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</si>
  <si>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</si>
  <si>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</si>
  <si>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</si>
  <si>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</si>
  <si>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</si>
  <si>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</si>
  <si>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</si>
  <si>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</si>
  <si>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</si>
  <si>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</si>
  <si>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</si>
  <si>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</si>
  <si>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</si>
  <si>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</si>
  <si>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</si>
  <si>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</si>
  <si>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</si>
  <si>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</si>
  <si>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</si>
  <si>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</si>
  <si>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</si>
  <si>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</si>
  <si>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</si>
  <si>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</si>
  <si>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</si>
  <si>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</si>
  <si>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</si>
  <si>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</si>
  <si>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</si>
  <si>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</si>
  <si>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</si>
  <si>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</si>
  <si>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</si>
  <si>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</si>
  <si>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</si>
  <si>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</si>
  <si>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</si>
  <si>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</si>
  <si>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</si>
  <si>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</si>
  <si>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</si>
  <si>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</si>
  <si>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</si>
  <si>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</si>
  <si>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</si>
  <si>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</si>
  <si>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</si>
  <si>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</si>
  <si>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</si>
  <si>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</si>
  <si>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</si>
  <si>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</si>
  <si>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</si>
  <si>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</si>
  <si>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</si>
  <si>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</si>
  <si>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</si>
  <si>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</si>
  <si>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</si>
  <si>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</si>
  <si>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</si>
  <si>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</si>
  <si>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</si>
  <si>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</si>
  <si>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</si>
  <si>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</si>
  <si>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</si>
  <si>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</si>
  <si>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</si>
  <si>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</si>
  <si>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</si>
  <si>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</si>
  <si>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</si>
  <si>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</si>
  <si>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</si>
  <si>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</si>
  <si>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</si>
  <si>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</si>
  <si>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</si>
  <si>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</si>
  <si>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</si>
  <si>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</si>
  <si>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</si>
  <si>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</si>
  <si>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</si>
  <si>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</si>
  <si>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</si>
  <si>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</si>
  <si>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</si>
  <si>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</si>
  <si>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</si>
  <si>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</si>
  <si>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</si>
  <si>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</si>
  <si>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</si>
  <si>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</si>
  <si>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</si>
  <si>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</si>
  <si>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</si>
  <si>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</si>
  <si>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</si>
  <si>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</si>
  <si>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</si>
  <si>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</si>
  <si>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</si>
  <si>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</si>
  <si>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</si>
  <si>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</si>
  <si>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</si>
  <si>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</si>
  <si>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</si>
  <si>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</si>
  <si>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</si>
  <si>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</si>
  <si>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</si>
  <si>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</si>
  <si>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</si>
  <si>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</si>
  <si>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</si>
  <si>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</si>
  <si>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</si>
  <si>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</si>
  <si>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</si>
  <si>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</si>
  <si>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</si>
  <si>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</si>
  <si>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</si>
  <si>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</si>
  <si>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</si>
  <si>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</si>
  <si>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</si>
  <si>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</si>
  <si>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</si>
  <si>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</si>
  <si>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</si>
  <si>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</si>
  <si>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</si>
  <si>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</si>
  <si>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</si>
  <si>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</si>
  <si>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</si>
  <si>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</si>
  <si>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</si>
  <si>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</si>
  <si>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</si>
  <si>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</si>
  <si>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</si>
  <si>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</si>
  <si>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</si>
  <si>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</si>
  <si>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</si>
  <si>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</si>
  <si>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</si>
  <si>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</si>
  <si>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</si>
  <si>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</si>
  <si>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</si>
  <si>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</si>
  <si>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</si>
  <si>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</si>
  <si>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</si>
  <si>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</si>
  <si>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</si>
  <si>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</si>
  <si>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</si>
  <si>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</si>
  <si>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</si>
  <si>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</si>
  <si>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</si>
  <si>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</si>
  <si>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</si>
  <si>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</si>
  <si>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</si>
  <si>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</si>
  <si>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</si>
  <si>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</si>
  <si>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</si>
  <si>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</si>
  <si>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</si>
  <si>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</si>
  <si>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</si>
  <si>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</si>
  <si>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</si>
  <si>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</si>
  <si>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</si>
  <si>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</si>
  <si>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</si>
  <si>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</si>
  <si>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</si>
  <si>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</si>
  <si>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</si>
  <si>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</si>
  <si>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</si>
  <si>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</si>
  <si>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</si>
  <si>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</si>
  <si>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</si>
  <si>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</si>
  <si>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</si>
  <si>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</si>
  <si>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</si>
  <si>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</si>
  <si>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</si>
  <si>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</si>
  <si>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</si>
  <si>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</si>
  <si>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</si>
  <si>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</si>
  <si>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</si>
  <si>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</si>
  <si>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</si>
  <si>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</si>
  <si>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</si>
  <si>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</si>
  <si>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</si>
  <si>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</si>
  <si>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</si>
  <si>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</si>
  <si>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</si>
  <si>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</si>
  <si>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</si>
  <si>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</si>
  <si>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</si>
  <si>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</si>
  <si>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მოქალაქეთა  პოლიტიკური გაერთიანება "ეროვნული ფორუმი"</t>
  </si>
  <si>
    <t>გოჩა</t>
  </si>
  <si>
    <t>ჯაბიძე</t>
  </si>
  <si>
    <t>01026011115</t>
  </si>
  <si>
    <t>პარტიის წევრი</t>
  </si>
  <si>
    <t xml:space="preserve">    კახაბერ</t>
  </si>
  <si>
    <t xml:space="preserve">   შარტავა</t>
  </si>
  <si>
    <t>01008005455</t>
  </si>
  <si>
    <t>რევაზ</t>
  </si>
  <si>
    <t>შავიშვილი</t>
  </si>
  <si>
    <t>01024006197</t>
  </si>
  <si>
    <t>დავით</t>
  </si>
  <si>
    <t>კაკაბაძე</t>
  </si>
  <si>
    <t xml:space="preserve">დავით </t>
  </si>
  <si>
    <t>ანანიძე</t>
  </si>
  <si>
    <t>შორენა</t>
  </si>
  <si>
    <t>ხორბალაძე</t>
  </si>
  <si>
    <t>01024036001</t>
  </si>
  <si>
    <t>კახა</t>
  </si>
  <si>
    <t>ჩაკვეტაძე</t>
  </si>
  <si>
    <t>01015007988</t>
  </si>
  <si>
    <t>კობა</t>
  </si>
  <si>
    <t>ძაძამია</t>
  </si>
  <si>
    <t>51001001535</t>
  </si>
  <si>
    <t>მარინე</t>
  </si>
  <si>
    <t>პოლიანსკაია</t>
  </si>
  <si>
    <t>57001018889</t>
  </si>
  <si>
    <t>ხათუნა</t>
  </si>
  <si>
    <t>გურჯიშვილი</t>
  </si>
  <si>
    <t>01010002624</t>
  </si>
  <si>
    <t xml:space="preserve">    გიული</t>
  </si>
  <si>
    <t xml:space="preserve">  შუღლიაშვილი</t>
  </si>
  <si>
    <t>01024057988</t>
  </si>
  <si>
    <t>ტარიელ</t>
  </si>
  <si>
    <t>სოფრომაძე</t>
  </si>
  <si>
    <t>01030005290</t>
  </si>
  <si>
    <t>კუპატაშვილი</t>
  </si>
  <si>
    <t>01024033013</t>
  </si>
  <si>
    <t>მალხაზ</t>
  </si>
  <si>
    <t>გოშუანი</t>
  </si>
  <si>
    <t>10001009482</t>
  </si>
  <si>
    <t>ირაკლი</t>
  </si>
  <si>
    <t>სარიდისი</t>
  </si>
  <si>
    <t>01030045168</t>
  </si>
  <si>
    <t>ლეილა</t>
  </si>
  <si>
    <t>ვარდოსანიძე</t>
  </si>
  <si>
    <t>13001037715</t>
  </si>
  <si>
    <t>ზურაბ</t>
  </si>
  <si>
    <t>ჩიკვაიძე</t>
  </si>
  <si>
    <t>01006006283</t>
  </si>
  <si>
    <t>კარლო</t>
  </si>
  <si>
    <t>გაგნიძე</t>
  </si>
  <si>
    <t>01021002259</t>
  </si>
  <si>
    <t>გივი</t>
  </si>
  <si>
    <t>მეზურნიშვილი</t>
  </si>
  <si>
    <t>01007002036</t>
  </si>
  <si>
    <t>სოსელია</t>
  </si>
  <si>
    <t>01006006284</t>
  </si>
  <si>
    <t xml:space="preserve">ვახტანგ </t>
  </si>
  <si>
    <t>შუკვანი</t>
  </si>
  <si>
    <t>01023007693</t>
  </si>
  <si>
    <t>ჩაგუნავა</t>
  </si>
  <si>
    <t>01005000119</t>
  </si>
  <si>
    <t>გიორგი</t>
  </si>
  <si>
    <t>კარჭაული</t>
  </si>
  <si>
    <t>20001049651</t>
  </si>
  <si>
    <t xml:space="preserve">ზურაბ </t>
  </si>
  <si>
    <t>ვახტანგ</t>
  </si>
  <si>
    <t xml:space="preserve"> 01006006283</t>
  </si>
  <si>
    <t>იმერეთის რეგიონში</t>
  </si>
  <si>
    <t>პარტიულ ორგანიზაციებთან შეხვედრები</t>
  </si>
  <si>
    <t xml:space="preserve">ბესიკ </t>
  </si>
  <si>
    <t>მამულაშვილი</t>
  </si>
  <si>
    <t>01026007844</t>
  </si>
  <si>
    <t xml:space="preserve">გოჩა </t>
  </si>
  <si>
    <t>მჭედლიძე</t>
  </si>
  <si>
    <t xml:space="preserve">ავთანდილ </t>
  </si>
  <si>
    <t>დავითაძე</t>
  </si>
  <si>
    <t>გრიგორ</t>
  </si>
  <si>
    <t>ნიშნიანიძე</t>
  </si>
  <si>
    <t>01018001399</t>
  </si>
  <si>
    <t>საქართველოს ბანკი</t>
  </si>
  <si>
    <t>GE172BG0000000187727300</t>
  </si>
  <si>
    <t>07.15.2008</t>
  </si>
  <si>
    <t>ბანკიდან თანხის გამოტანა</t>
  </si>
  <si>
    <t>წარმომადგენლობითი ხარჯი</t>
  </si>
  <si>
    <t>მივლინება</t>
  </si>
  <si>
    <t>ქ. თბილისი, ლვოვის ქ. 80-82 გ</t>
  </si>
  <si>
    <t>საოფისე ფართი</t>
  </si>
  <si>
    <t>437.30 კვ.მ</t>
  </si>
  <si>
    <t>01024025071</t>
  </si>
  <si>
    <t>ვიოლეტა</t>
  </si>
  <si>
    <t>ქ. თბილისი, ლ. ასათიანის ქ. 52</t>
  </si>
  <si>
    <t>80.კვ.მ</t>
  </si>
  <si>
    <t>01024027019</t>
  </si>
  <si>
    <t>ქვარცხავა</t>
  </si>
  <si>
    <t>ქ. თბილისი, ირ. აბაშიძის ქ. 40, ბ.5</t>
  </si>
  <si>
    <t>76 კვ.მ</t>
  </si>
  <si>
    <t>01008020585</t>
  </si>
  <si>
    <t>მიხეილ</t>
  </si>
  <si>
    <t>ბენდიაშვილი</t>
  </si>
  <si>
    <t>ქ. თბილისი, გ. გორგასალის  ქ. 11</t>
  </si>
  <si>
    <t>71,68 კვ.მ</t>
  </si>
  <si>
    <t>35001020069</t>
  </si>
  <si>
    <t>ლევანი</t>
  </si>
  <si>
    <t>ბარბაქაძე</t>
  </si>
  <si>
    <t>ქ. თბილისი, წმინსდა ქ. დედოფლის გამზ.  63-ც, ბ.20</t>
  </si>
  <si>
    <t>79,14 კვ.მ</t>
  </si>
  <si>
    <t>თამარ</t>
  </si>
  <si>
    <t>გეგია</t>
  </si>
  <si>
    <t>ქ. თბილისი, კალოუბნის  ქ. 6, მე-2 სართ.</t>
  </si>
  <si>
    <t>81,67 კვ.მ</t>
  </si>
  <si>
    <t>გოგილავა</t>
  </si>
  <si>
    <t>ქ. თბილისი, ტურგენევის ქ. 5, 1 სართული</t>
  </si>
  <si>
    <t>45 კვ.მ</t>
  </si>
  <si>
    <t>სოფიო</t>
  </si>
  <si>
    <t>გურული</t>
  </si>
  <si>
    <t>ქ. თბილისი, წერეთლის ქ. 113, ბ.2</t>
  </si>
  <si>
    <t>48 კვ.მ</t>
  </si>
  <si>
    <t>ვაშაკიძე</t>
  </si>
  <si>
    <t>ქ. თბილისი, ც. დადიანის  ქ. 104</t>
  </si>
  <si>
    <t>84,15 კვ.მ</t>
  </si>
  <si>
    <t>მედეა</t>
  </si>
  <si>
    <t>გველესიანი</t>
  </si>
  <si>
    <t>ქ. თბილისი, ფორე მოსულიშვილის ქ. 1</t>
  </si>
  <si>
    <t>85 კვ.მ</t>
  </si>
  <si>
    <t>01019021695</t>
  </si>
  <si>
    <t>თამაზ</t>
  </si>
  <si>
    <t>მარღიშვილი</t>
  </si>
  <si>
    <r>
      <rPr>
        <sz val="10"/>
        <color theme="1"/>
        <rFont val="Sylfaen"/>
        <family val="1"/>
      </rPr>
      <t xml:space="preserve">დ. შუახევი თამარ მეფის  </t>
    </r>
    <r>
      <rPr>
        <sz val="10"/>
        <color theme="1"/>
        <rFont val="AcadNusx"/>
      </rPr>
      <t>#</t>
    </r>
    <r>
      <rPr>
        <sz val="10"/>
        <color theme="1"/>
        <rFont val="Sylfaen"/>
        <family val="1"/>
      </rPr>
      <t>21</t>
    </r>
    <r>
      <rPr>
        <sz val="10"/>
        <color theme="1"/>
        <rFont val="AcadNusx"/>
      </rPr>
      <t xml:space="preserve"> </t>
    </r>
  </si>
  <si>
    <t>68,4 კვ.მ</t>
  </si>
  <si>
    <t>ფრიდონ</t>
  </si>
  <si>
    <t>ქ. ბათუმი, გორგასლის ქ. 93</t>
  </si>
  <si>
    <t>173,39 კვ.მ</t>
  </si>
  <si>
    <t>ირა</t>
  </si>
  <si>
    <t>ბაბილოძე</t>
  </si>
  <si>
    <t>ქ. თელავი, ბარათაშვილის  ქ. 20</t>
  </si>
  <si>
    <t>22,1 კვ.მ</t>
  </si>
  <si>
    <t>20001027429</t>
  </si>
  <si>
    <t xml:space="preserve">გურამ </t>
  </si>
  <si>
    <t>პაპალაშვილი</t>
  </si>
  <si>
    <t>ქ. გურჯაანი, ნონეშვილის ქ. 2</t>
  </si>
  <si>
    <t>89,70 კვ.მ</t>
  </si>
  <si>
    <t>გურჯაანის მუნიციპალიტეტი</t>
  </si>
  <si>
    <t>სედანი</t>
  </si>
  <si>
    <t>აუდი A6</t>
  </si>
  <si>
    <t>LJA 001</t>
  </si>
  <si>
    <t>მსუბუქი მაღალი გამავლობის</t>
  </si>
  <si>
    <t>ტოიოტა ლენდკუიზერი</t>
  </si>
  <si>
    <t>FRM 777</t>
  </si>
  <si>
    <t xml:space="preserve">კახა </t>
  </si>
  <si>
    <t xml:space="preserve">მსუბუქი </t>
  </si>
  <si>
    <t>მერსედეს-ბენცი</t>
  </si>
  <si>
    <t>OLO 820</t>
  </si>
  <si>
    <t>ტოიოტა სიენტა</t>
  </si>
  <si>
    <t>NG054NA</t>
  </si>
  <si>
    <t>06.29.2012</t>
  </si>
  <si>
    <t>შპს "ლაქტოზა"</t>
  </si>
  <si>
    <t>დარბაზის ქირავნობა</t>
  </si>
  <si>
    <t>ედუარდ აივაზიან</t>
  </si>
  <si>
    <t>ოფისის იჯარა</t>
  </si>
  <si>
    <t>08.13.2012</t>
  </si>
  <si>
    <t>ნიკოლოზ მესაბლიშვილი</t>
  </si>
  <si>
    <t>ბელა ნაკუდაიძე</t>
  </si>
  <si>
    <t>ქეთევან ჭანტურია</t>
  </si>
  <si>
    <t>დავით ბებერაშვილი</t>
  </si>
  <si>
    <t>შპს "მენეჯმენტ სერვისი"</t>
  </si>
  <si>
    <t>ოფისების იჯარა</t>
  </si>
  <si>
    <t>შპს "ახალი კაპიტალი"</t>
  </si>
  <si>
    <t>კომუნალური გადასახადები</t>
  </si>
  <si>
    <t>თურქული კომპანია "MALIYE BAKANLIGI"</t>
  </si>
  <si>
    <t>მაისურების ღირებულება</t>
  </si>
  <si>
    <t>08.31.2012</t>
  </si>
  <si>
    <t>თურქული კომპანია "YILMAZ TEXTIL ABDULLAH YILMAZ"</t>
  </si>
  <si>
    <t>ბანერების დამზადება პარტიის ოფისებისათვის</t>
  </si>
  <si>
    <t>პოლიგრაფიული მომსახურება</t>
  </si>
  <si>
    <t>1.2.15.3</t>
  </si>
  <si>
    <t>01.02.2016- 01.07.2016</t>
  </si>
  <si>
    <t>01.01.2016-01.04.2016</t>
  </si>
  <si>
    <t>01.01.2016- 01.07.2016</t>
  </si>
  <si>
    <t>ქ. რუსტავი, მ.კოსტავას გამზ. კ.14, ბ.7</t>
  </si>
  <si>
    <t>04.02.2016- 05.11.2016</t>
  </si>
  <si>
    <t>20.02.2016- 20.08.2016</t>
  </si>
  <si>
    <t>35001028741</t>
  </si>
  <si>
    <t>პაპშვილი</t>
  </si>
  <si>
    <t>56.04 კვ.მ</t>
  </si>
  <si>
    <t>04.01.2016-06.07.2016</t>
  </si>
  <si>
    <t>ვაჟა</t>
  </si>
  <si>
    <t>სამუშია</t>
  </si>
  <si>
    <t>01012025335</t>
  </si>
  <si>
    <t>ბანკიდან თანხის გამოტანა (წარმომადგენლობითი ხარჯებისათვის)</t>
  </si>
  <si>
    <t>ქ.ჭიათურა , ყაზბეგის ქ.  6.</t>
  </si>
  <si>
    <t>15.05.2016–15.11.2016</t>
  </si>
  <si>
    <t>01026001725</t>
  </si>
  <si>
    <t>ნოდარ</t>
  </si>
  <si>
    <t>ნადირაშვილი</t>
  </si>
  <si>
    <t>ახმეტის, ლაგოდეხის რაიონებში</t>
  </si>
  <si>
    <t xml:space="preserve">სიღნაღის, გურჯაანის, თელავის, საგარეჯოს რაიონებში </t>
  </si>
  <si>
    <t>ქვემო ქართლის რეგიონში</t>
  </si>
  <si>
    <t>სამცხე-ჯავახეთის რეგიონში</t>
  </si>
  <si>
    <t>დაბა ბაზალეთი</t>
  </si>
  <si>
    <t>საერთაშორისო რესპუბლიკური ინსტიტუტის დაგეგმილი პარტიული ტრენინგი</t>
  </si>
  <si>
    <t>ქ. ქუთაისის საქალაქო ორგანიზაციის აქტივთან და პარტიის წევრებთან შეხვედრები</t>
  </si>
  <si>
    <t>ქ. ქუთაისი</t>
  </si>
  <si>
    <t>პარტიულ დავალებათა შესასრულებლად</t>
  </si>
  <si>
    <t>ქ. ზუგდიდი</t>
  </si>
  <si>
    <t>ქ. ფოთში, ქ. ბათუმში და ჩხოროწყუს რაიონში</t>
  </si>
  <si>
    <t>მცხეთა-თიანეთის რეგიონში</t>
  </si>
  <si>
    <t>შიდა ქართლის რეგიონში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</si>
</sst>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8"/>
      <name val="Sylfaen"/>
      <family val="1"/>
    </font>
    <font>
      <b/>
      <sz val="8"/>
      <name val="Sylfaen"/>
      <family val="1"/>
    </font>
    <font>
      <sz val="10"/>
      <color theme="1"/>
      <name val="Calibri"/>
      <family val="2"/>
      <charset val="1"/>
      <scheme val="minor"/>
    </font>
    <font>
      <sz val="10"/>
      <color theme="1"/>
      <name val="AcadNusx"/>
    </font>
    <font>
      <sz val="1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16">
    <xf numFmtId="0" fontId="0" fillId="0" borderId="0" xfId="0"/>
    <xf numFmtId="0" fontId="15" fillId="0" borderId="0" xfId="0" applyFont="1" applyProtection="1"/>
    <xf numFmtId="0" fontId="15" fillId="0" borderId="0" xfId="0" applyFont="1" applyProtection="1">
      <protection locked="0"/>
    </xf>
    <xf numFmtId="0" fontId="15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5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 applyBorder="1" applyProtection="1">
      <protection locked="0"/>
    </xf>
    <xf numFmtId="0" fontId="20" fillId="2" borderId="1" xfId="1" applyFont="1" applyFill="1" applyBorder="1" applyAlignment="1" applyProtection="1">
      <alignment horizontal="left" vertical="center" wrapTex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15" fillId="2" borderId="1" xfId="1" applyFont="1" applyFill="1" applyBorder="1" applyAlignment="1" applyProtection="1">
      <alignment horizontal="left" vertical="center" wrapText="1" indent="1"/>
    </xf>
    <xf numFmtId="0" fontId="15" fillId="2" borderId="1" xfId="1" applyFont="1" applyFill="1" applyBorder="1" applyAlignment="1" applyProtection="1">
      <alignment horizontal="left" vertical="center" wrapText="1" indent="2"/>
    </xf>
    <xf numFmtId="0" fontId="15" fillId="2" borderId="1" xfId="1" applyFont="1" applyFill="1" applyBorder="1" applyAlignment="1" applyProtection="1">
      <alignment horizontal="left" vertical="center" wrapText="1" indent="3"/>
    </xf>
    <xf numFmtId="0" fontId="15" fillId="2" borderId="1" xfId="1" applyFont="1" applyFill="1" applyBorder="1" applyAlignment="1" applyProtection="1">
      <alignment horizontal="left" vertical="center" wrapText="1" indent="4"/>
    </xf>
    <xf numFmtId="0" fontId="15" fillId="0" borderId="0" xfId="3" applyFont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5" fillId="0" borderId="0" xfId="3" applyFont="1" applyProtection="1">
      <protection locked="0"/>
    </xf>
    <xf numFmtId="0" fontId="0" fillId="0" borderId="0" xfId="0" applyProtection="1">
      <protection locked="0"/>
    </xf>
    <xf numFmtId="0" fontId="17" fillId="0" borderId="0" xfId="4" applyFont="1" applyAlignment="1" applyProtection="1">
      <alignment vertical="center" wrapText="1"/>
      <protection locked="0"/>
    </xf>
    <xf numFmtId="0" fontId="18" fillId="0" borderId="0" xfId="4" applyFont="1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5" fillId="0" borderId="0" xfId="0" applyFont="1" applyFill="1" applyProtection="1">
      <protection locked="0"/>
    </xf>
    <xf numFmtId="0" fontId="23" fillId="0" borderId="6" xfId="2" applyFont="1" applyFill="1" applyBorder="1" applyAlignment="1" applyProtection="1">
      <alignment horizontal="right" vertical="top" wrapText="1"/>
      <protection locked="0"/>
    </xf>
    <xf numFmtId="0" fontId="15" fillId="0" borderId="0" xfId="0" applyFont="1" applyFill="1" applyBorder="1" applyAlignment="1" applyProtection="1">
      <alignment horizontal="left" wrapTex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5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5" fillId="2" borderId="1" xfId="1" applyNumberFormat="1" applyFont="1" applyFill="1" applyBorder="1" applyAlignment="1" applyProtection="1">
      <alignment horizontal="right" vertical="center"/>
      <protection locked="0"/>
    </xf>
    <xf numFmtId="0" fontId="15" fillId="0" borderId="1" xfId="2" applyFont="1" applyFill="1" applyBorder="1" applyAlignment="1" applyProtection="1">
      <alignment horizontal="right" vertical="top"/>
      <protection locked="0"/>
    </xf>
    <xf numFmtId="165" fontId="15" fillId="0" borderId="1" xfId="2" applyNumberFormat="1" applyFont="1" applyFill="1" applyBorder="1" applyAlignment="1" applyProtection="1">
      <alignment horizontal="right" vertical="center"/>
      <protection locked="0"/>
    </xf>
    <xf numFmtId="166" fontId="15" fillId="0" borderId="1" xfId="2" applyNumberFormat="1" applyFont="1" applyFill="1" applyBorder="1" applyAlignment="1" applyProtection="1">
      <alignment horizontal="right" vertical="center"/>
      <protection locked="0"/>
    </xf>
    <xf numFmtId="4" fontId="15" fillId="0" borderId="1" xfId="2" applyNumberFormat="1" applyFont="1" applyFill="1" applyBorder="1" applyAlignment="1" applyProtection="1">
      <alignment horizontal="right" vertical="center"/>
      <protection locked="0"/>
    </xf>
    <xf numFmtId="164" fontId="15" fillId="0" borderId="1" xfId="2" applyNumberFormat="1" applyFont="1" applyFill="1" applyBorder="1" applyAlignment="1" applyProtection="1">
      <alignment horizontal="right" vertical="center"/>
      <protection locked="0"/>
    </xf>
    <xf numFmtId="0" fontId="15" fillId="0" borderId="4" xfId="3" applyFont="1" applyFill="1" applyBorder="1" applyAlignment="1" applyProtection="1">
      <alignment horizontal="right"/>
      <protection locked="0"/>
    </xf>
    <xf numFmtId="0" fontId="15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Fill="1" applyBorder="1" applyAlignment="1" applyProtection="1">
      <alignment horizontal="left" vertical="top" indent="1"/>
    </xf>
    <xf numFmtId="0" fontId="15" fillId="0" borderId="1" xfId="2" applyFont="1" applyFill="1" applyBorder="1" applyAlignment="1" applyProtection="1">
      <alignment horizontal="left" vertical="center" wrapText="1" indent="2"/>
    </xf>
    <xf numFmtId="0" fontId="20" fillId="2" borderId="5" xfId="1" applyFont="1" applyFill="1" applyBorder="1" applyAlignment="1" applyProtection="1">
      <alignment horizontal="left" vertical="center" wrapText="1"/>
    </xf>
    <xf numFmtId="0" fontId="15" fillId="0" borderId="5" xfId="3" applyFont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indent="1"/>
    </xf>
    <xf numFmtId="0" fontId="15" fillId="0" borderId="1" xfId="0" applyFont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wrapText="1"/>
    </xf>
    <xf numFmtId="0" fontId="15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indent="1"/>
    </xf>
    <xf numFmtId="0" fontId="15" fillId="0" borderId="0" xfId="0" applyFont="1" applyFill="1" applyProtection="1"/>
    <xf numFmtId="0" fontId="19" fillId="0" borderId="1" xfId="4" applyFont="1" applyBorder="1" applyAlignment="1" applyProtection="1">
      <alignment vertical="center" wrapText="1"/>
    </xf>
    <xf numFmtId="0" fontId="17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5" fillId="0" borderId="2" xfId="5" applyFont="1" applyBorder="1" applyAlignment="1" applyProtection="1">
      <alignment wrapText="1"/>
      <protection locked="0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8" fillId="0" borderId="0" xfId="4" applyFont="1" applyBorder="1" applyProtection="1">
      <protection locked="0"/>
    </xf>
    <xf numFmtId="0" fontId="14" fillId="0" borderId="0" xfId="0" applyFont="1"/>
    <xf numFmtId="0" fontId="15" fillId="0" borderId="0" xfId="1" applyFont="1" applyBorder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5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0" fillId="5" borderId="0" xfId="0" applyFont="1" applyFill="1" applyProtection="1"/>
    <xf numFmtId="0" fontId="15" fillId="5" borderId="0" xfId="1" applyFont="1" applyFill="1" applyBorder="1" applyAlignment="1" applyProtection="1">
      <alignment horizontal="center" vertical="center"/>
    </xf>
    <xf numFmtId="0" fontId="15" fillId="5" borderId="0" xfId="0" applyFont="1" applyFill="1" applyProtection="1"/>
    <xf numFmtId="0" fontId="15" fillId="5" borderId="0" xfId="0" applyFont="1" applyFill="1" applyBorder="1" applyProtection="1"/>
    <xf numFmtId="0" fontId="15" fillId="5" borderId="0" xfId="1" applyFont="1" applyFill="1" applyAlignment="1" applyProtection="1">
      <alignment vertical="center"/>
    </xf>
    <xf numFmtId="3" fontId="20" fillId="5" borderId="1" xfId="1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Protection="1"/>
    <xf numFmtId="0" fontId="15" fillId="2" borderId="0" xfId="0" applyFont="1" applyFill="1" applyProtection="1"/>
    <xf numFmtId="3" fontId="20" fillId="5" borderId="1" xfId="1" applyNumberFormat="1" applyFont="1" applyFill="1" applyBorder="1" applyAlignment="1" applyProtection="1">
      <alignment horizontal="right" vertical="center"/>
    </xf>
    <xf numFmtId="3" fontId="15" fillId="5" borderId="1" xfId="1" applyNumberFormat="1" applyFont="1" applyFill="1" applyBorder="1" applyAlignment="1" applyProtection="1">
      <alignment horizontal="right" vertical="center" wrapText="1"/>
    </xf>
    <xf numFmtId="3" fontId="20" fillId="5" borderId="1" xfId="1" applyNumberFormat="1" applyFont="1" applyFill="1" applyBorder="1" applyAlignment="1" applyProtection="1">
      <alignment horizontal="right" vertical="center" wrapText="1"/>
    </xf>
    <xf numFmtId="0" fontId="20" fillId="5" borderId="1" xfId="0" applyFont="1" applyFill="1" applyBorder="1" applyProtection="1"/>
    <xf numFmtId="3" fontId="20" fillId="5" borderId="1" xfId="0" applyNumberFormat="1" applyFont="1" applyFill="1" applyBorder="1" applyProtection="1"/>
    <xf numFmtId="0" fontId="20" fillId="0" borderId="1" xfId="1" applyFont="1" applyFill="1" applyBorder="1" applyAlignment="1" applyProtection="1">
      <alignment horizontal="left" vertical="center" wrapText="1" indent="1"/>
    </xf>
    <xf numFmtId="0" fontId="15" fillId="0" borderId="1" xfId="1" applyFont="1" applyFill="1" applyBorder="1" applyAlignment="1" applyProtection="1">
      <alignment horizontal="left" vertical="center" wrapText="1" indent="2"/>
    </xf>
    <xf numFmtId="3" fontId="20" fillId="6" borderId="1" xfId="1" applyNumberFormat="1" applyFont="1" applyFill="1" applyBorder="1" applyAlignment="1" applyProtection="1">
      <alignment horizontal="left" vertical="center" wrapText="1"/>
    </xf>
    <xf numFmtId="3" fontId="20" fillId="6" borderId="1" xfId="1" applyNumberFormat="1" applyFont="1" applyFill="1" applyBorder="1" applyAlignment="1" applyProtection="1">
      <alignment horizontal="center" vertical="center" wrapText="1"/>
    </xf>
    <xf numFmtId="0" fontId="15" fillId="6" borderId="0" xfId="1" applyFont="1" applyFill="1" applyProtection="1">
      <protection locked="0"/>
    </xf>
    <xf numFmtId="0" fontId="15" fillId="6" borderId="0" xfId="0" applyFont="1" applyFill="1" applyAlignment="1" applyProtection="1">
      <alignment horizontal="center" vertical="center"/>
      <protection locked="0"/>
    </xf>
    <xf numFmtId="0" fontId="21" fillId="6" borderId="0" xfId="1" applyFont="1" applyFill="1" applyAlignment="1" applyProtection="1">
      <alignment horizontal="center" vertical="center" wrapText="1"/>
      <protection locked="0"/>
    </xf>
    <xf numFmtId="0" fontId="15" fillId="6" borderId="0" xfId="1" applyFont="1" applyFill="1" applyAlignment="1" applyProtection="1">
      <alignment horizontal="center" vertical="center" wrapText="1"/>
      <protection locked="0"/>
    </xf>
    <xf numFmtId="0" fontId="15" fillId="6" borderId="0" xfId="1" applyFont="1" applyFill="1" applyAlignment="1" applyProtection="1">
      <alignment horizontal="center" vertical="center"/>
      <protection locked="0"/>
    </xf>
    <xf numFmtId="0" fontId="15" fillId="6" borderId="0" xfId="0" applyFont="1" applyFill="1" applyProtection="1">
      <protection locked="0"/>
    </xf>
    <xf numFmtId="0" fontId="15" fillId="0" borderId="1" xfId="1" applyFont="1" applyFill="1" applyBorder="1" applyAlignment="1" applyProtection="1">
      <alignment horizontal="left" vertical="center" wrapText="1" indent="3"/>
    </xf>
    <xf numFmtId="0" fontId="15" fillId="0" borderId="1" xfId="1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Protection="1">
      <protection locked="0"/>
    </xf>
    <xf numFmtId="0" fontId="15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5" fillId="5" borderId="0" xfId="1" applyFont="1" applyFill="1" applyBorder="1" applyAlignment="1" applyProtection="1">
      <alignment horizontal="right" vertical="center"/>
    </xf>
    <xf numFmtId="0" fontId="15" fillId="5" borderId="0" xfId="1" applyFont="1" applyFill="1" applyBorder="1" applyAlignment="1" applyProtection="1">
      <alignment horizontal="left" vertical="center"/>
    </xf>
    <xf numFmtId="0" fontId="15" fillId="5" borderId="0" xfId="0" applyFont="1" applyFill="1" applyBorder="1" applyProtection="1">
      <protection locked="0"/>
    </xf>
    <xf numFmtId="0" fontId="15" fillId="5" borderId="0" xfId="0" applyFont="1" applyFill="1" applyProtection="1">
      <protection locked="0"/>
    </xf>
    <xf numFmtId="3" fontId="20" fillId="5" borderId="1" xfId="1" applyNumberFormat="1" applyFont="1" applyFill="1" applyBorder="1" applyAlignment="1" applyProtection="1">
      <alignment horizontal="left" vertical="center" wrapText="1"/>
    </xf>
    <xf numFmtId="0" fontId="15" fillId="5" borderId="1" xfId="0" applyFont="1" applyFill="1" applyBorder="1" applyProtection="1"/>
    <xf numFmtId="0" fontId="15" fillId="5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5" fillId="0" borderId="0" xfId="0" applyFont="1" applyFill="1" applyBorder="1" applyProtection="1">
      <protection locked="0"/>
    </xf>
    <xf numFmtId="0" fontId="20" fillId="0" borderId="0" xfId="0" applyFont="1" applyBorder="1" applyProtection="1">
      <protection locked="0"/>
    </xf>
    <xf numFmtId="0" fontId="16" fillId="5" borderId="0" xfId="3" applyFont="1" applyFill="1" applyAlignment="1" applyProtection="1">
      <alignment horizontal="center" vertical="center" wrapText="1"/>
    </xf>
    <xf numFmtId="0" fontId="15" fillId="5" borderId="0" xfId="3" applyFont="1" applyFill="1" applyAlignment="1" applyProtection="1">
      <alignment horizontal="center" vertical="center"/>
      <protection locked="0"/>
    </xf>
    <xf numFmtId="0" fontId="15" fillId="5" borderId="0" xfId="3" applyFont="1" applyFill="1" applyProtection="1"/>
    <xf numFmtId="0" fontId="15" fillId="5" borderId="3" xfId="0" applyFont="1" applyFill="1" applyBorder="1" applyAlignment="1" applyProtection="1">
      <alignment horizontal="left"/>
    </xf>
    <xf numFmtId="0" fontId="15" fillId="5" borderId="0" xfId="0" applyFont="1" applyFill="1" applyBorder="1" applyAlignment="1" applyProtection="1">
      <alignment horizontal="left"/>
    </xf>
    <xf numFmtId="0" fontId="15" fillId="5" borderId="1" xfId="2" applyFont="1" applyFill="1" applyBorder="1" applyAlignment="1" applyProtection="1">
      <alignment horizontal="right" vertical="top"/>
    </xf>
    <xf numFmtId="0" fontId="20" fillId="5" borderId="4" xfId="3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15" fillId="5" borderId="0" xfId="0" applyFont="1" applyFill="1" applyBorder="1" applyAlignment="1" applyProtection="1">
      <alignment horizontal="left" wrapText="1"/>
    </xf>
    <xf numFmtId="0" fontId="15" fillId="5" borderId="3" xfId="0" applyFont="1" applyFill="1" applyBorder="1" applyAlignment="1" applyProtection="1">
      <alignment horizontal="left" wrapText="1"/>
    </xf>
    <xf numFmtId="0" fontId="15" fillId="5" borderId="3" xfId="0" applyFont="1" applyFill="1" applyBorder="1" applyProtection="1"/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right" vertical="center" wrapText="1"/>
    </xf>
    <xf numFmtId="0" fontId="15" fillId="5" borderId="0" xfId="0" applyFont="1" applyFill="1" applyAlignment="1" applyProtection="1">
      <alignment horizontal="center" vertical="center"/>
    </xf>
    <xf numFmtId="0" fontId="15" fillId="5" borderId="3" xfId="1" applyFont="1" applyFill="1" applyBorder="1" applyAlignment="1" applyProtection="1">
      <alignment horizontal="left" vertical="center"/>
    </xf>
    <xf numFmtId="0" fontId="22" fillId="5" borderId="8" xfId="2" applyFont="1" applyFill="1" applyBorder="1" applyAlignment="1" applyProtection="1">
      <alignment horizontal="center" vertical="top" wrapText="1"/>
    </xf>
    <xf numFmtId="0" fontId="22" fillId="5" borderId="28" xfId="2" applyFont="1" applyFill="1" applyBorder="1" applyAlignment="1" applyProtection="1">
      <alignment horizontal="center" vertical="top" wrapText="1"/>
    </xf>
    <xf numFmtId="1" fontId="22" fillId="5" borderId="28" xfId="2" applyNumberFormat="1" applyFont="1" applyFill="1" applyBorder="1" applyAlignment="1" applyProtection="1">
      <alignment horizontal="center" vertical="top" wrapText="1"/>
    </xf>
    <xf numFmtId="1" fontId="22" fillId="5" borderId="8" xfId="2" applyNumberFormat="1" applyFont="1" applyFill="1" applyBorder="1" applyAlignment="1" applyProtection="1">
      <alignment horizontal="center" vertical="top" wrapText="1"/>
    </xf>
    <xf numFmtId="0" fontId="15" fillId="0" borderId="0" xfId="0" applyFont="1" applyFill="1" applyAlignment="1" applyProtection="1">
      <alignment horizontal="center" vertical="center"/>
    </xf>
    <xf numFmtId="0" fontId="17" fillId="5" borderId="1" xfId="4" applyFont="1" applyFill="1" applyBorder="1" applyAlignment="1" applyProtection="1">
      <alignment vertical="center" wrapText="1"/>
    </xf>
    <xf numFmtId="0" fontId="19" fillId="5" borderId="5" xfId="4" applyFont="1" applyFill="1" applyBorder="1" applyAlignment="1" applyProtection="1">
      <alignment horizontal="center" vertical="center" wrapText="1"/>
    </xf>
    <xf numFmtId="0" fontId="19" fillId="5" borderId="4" xfId="4" applyFont="1" applyFill="1" applyBorder="1" applyAlignment="1" applyProtection="1">
      <alignment horizontal="center" vertical="center" wrapText="1"/>
    </xf>
    <xf numFmtId="0" fontId="19" fillId="5" borderId="1" xfId="4" applyFont="1" applyFill="1" applyBorder="1" applyAlignment="1" applyProtection="1">
      <alignment horizontal="center" vertical="center" wrapText="1"/>
    </xf>
    <xf numFmtId="0" fontId="14" fillId="5" borderId="0" xfId="0" applyFont="1" applyFill="1" applyProtection="1"/>
    <xf numFmtId="0" fontId="0" fillId="5" borderId="0" xfId="0" applyFill="1" applyProtection="1"/>
    <xf numFmtId="14" fontId="15" fillId="5" borderId="0" xfId="1" applyNumberFormat="1" applyFont="1" applyFill="1" applyBorder="1" applyAlignment="1" applyProtection="1">
      <alignment vertical="center"/>
    </xf>
    <xf numFmtId="0" fontId="15" fillId="5" borderId="0" xfId="1" applyFont="1" applyFill="1" applyBorder="1" applyAlignment="1" applyProtection="1">
      <alignment vertical="center"/>
    </xf>
    <xf numFmtId="14" fontId="15" fillId="5" borderId="0" xfId="1" applyNumberFormat="1" applyFont="1" applyFill="1" applyBorder="1" applyAlignment="1" applyProtection="1">
      <alignment horizontal="center" vertical="center"/>
    </xf>
    <xf numFmtId="0" fontId="10" fillId="5" borderId="0" xfId="1" applyFont="1" applyFill="1" applyAlignment="1" applyProtection="1">
      <alignment horizontal="left" vertical="center"/>
    </xf>
    <xf numFmtId="0" fontId="9" fillId="5" borderId="0" xfId="0" applyFont="1" applyFill="1" applyProtection="1"/>
    <xf numFmtId="0" fontId="0" fillId="5" borderId="0" xfId="0" applyFill="1" applyProtection="1">
      <protection locked="0"/>
    </xf>
    <xf numFmtId="0" fontId="18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9" fillId="5" borderId="5" xfId="4" applyFont="1" applyFill="1" applyBorder="1" applyAlignment="1" applyProtection="1">
      <alignment horizontal="left" vertical="center" wrapText="1"/>
    </xf>
    <xf numFmtId="0" fontId="15" fillId="5" borderId="0" xfId="1" applyFont="1" applyFill="1" applyBorder="1" applyAlignment="1" applyProtection="1">
      <alignment vertical="center"/>
      <protection locked="0"/>
    </xf>
    <xf numFmtId="0" fontId="18" fillId="5" borderId="0" xfId="4" applyFont="1" applyFill="1" applyBorder="1" applyProtection="1">
      <protection locked="0"/>
    </xf>
    <xf numFmtId="0" fontId="15" fillId="5" borderId="0" xfId="3" applyFont="1" applyFill="1" applyProtection="1">
      <protection locked="0"/>
    </xf>
    <xf numFmtId="0" fontId="15" fillId="5" borderId="0" xfId="1" applyFont="1" applyFill="1" applyProtection="1"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17" fillId="5" borderId="1" xfId="4" applyFont="1" applyFill="1" applyBorder="1" applyAlignment="1" applyProtection="1">
      <alignment horizontal="center" vertical="center" wrapText="1"/>
    </xf>
    <xf numFmtId="14" fontId="25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</xf>
    <xf numFmtId="1" fontId="22" fillId="0" borderId="2" xfId="2" applyNumberFormat="1" applyFont="1" applyFill="1" applyBorder="1" applyAlignment="1" applyProtection="1">
      <alignment horizontal="left" vertical="top" wrapText="1"/>
      <protection locked="0"/>
    </xf>
    <xf numFmtId="1" fontId="22" fillId="0" borderId="29" xfId="2" applyNumberFormat="1" applyFont="1" applyFill="1" applyBorder="1" applyAlignment="1" applyProtection="1">
      <alignment horizontal="left" vertical="top" wrapText="1"/>
      <protection locked="0"/>
    </xf>
    <xf numFmtId="0" fontId="24" fillId="5" borderId="1" xfId="2" applyFont="1" applyFill="1" applyBorder="1" applyAlignment="1" applyProtection="1">
      <alignment horizontal="center" vertical="top" wrapText="1"/>
    </xf>
    <xf numFmtId="1" fontId="24" fillId="5" borderId="1" xfId="2" applyNumberFormat="1" applyFont="1" applyFill="1" applyBorder="1" applyAlignment="1" applyProtection="1">
      <alignment horizontal="center" vertical="top" wrapText="1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15" fillId="5" borderId="0" xfId="1" applyFont="1" applyFill="1" applyAlignment="1" applyProtection="1">
      <alignment horizontal="right" vertical="center"/>
    </xf>
    <xf numFmtId="0" fontId="15" fillId="5" borderId="0" xfId="1" applyFont="1" applyFill="1" applyBorder="1" applyAlignment="1" applyProtection="1">
      <alignment horizontal="center" vertical="center"/>
      <protection locked="0"/>
    </xf>
    <xf numFmtId="0" fontId="24" fillId="5" borderId="6" xfId="2" applyFont="1" applyFill="1" applyBorder="1" applyAlignment="1" applyProtection="1">
      <alignment horizontal="center" vertical="top" wrapText="1"/>
    </xf>
    <xf numFmtId="1" fontId="24" fillId="5" borderId="6" xfId="2" applyNumberFormat="1" applyFont="1" applyFill="1" applyBorder="1" applyAlignment="1" applyProtection="1">
      <alignment horizontal="center" vertical="top" wrapText="1"/>
    </xf>
    <xf numFmtId="0" fontId="24" fillId="0" borderId="6" xfId="2" applyFont="1" applyFill="1" applyBorder="1" applyAlignment="1" applyProtection="1">
      <alignment horizontal="left" vertical="top"/>
    </xf>
    <xf numFmtId="0" fontId="22" fillId="0" borderId="6" xfId="2" applyFont="1" applyFill="1" applyBorder="1" applyAlignment="1" applyProtection="1">
      <alignment horizontal="center" vertical="top" wrapText="1"/>
      <protection locked="0"/>
    </xf>
    <xf numFmtId="1" fontId="22" fillId="0" borderId="0" xfId="2" applyNumberFormat="1" applyFont="1" applyFill="1" applyBorder="1" applyAlignment="1" applyProtection="1">
      <alignment horizontal="center" vertical="top" wrapText="1"/>
      <protection locked="0"/>
    </xf>
    <xf numFmtId="0" fontId="22" fillId="0" borderId="6" xfId="2" applyFont="1" applyFill="1" applyBorder="1" applyAlignment="1" applyProtection="1">
      <alignment horizontal="left" vertical="top" wrapText="1"/>
      <protection locked="0"/>
    </xf>
    <xf numFmtId="1" fontId="22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0" borderId="7" xfId="2" applyFont="1" applyFill="1" applyBorder="1" applyAlignment="1" applyProtection="1">
      <alignment horizontal="left" vertical="top" wrapText="1"/>
      <protection locked="0"/>
    </xf>
    <xf numFmtId="1" fontId="22" fillId="0" borderId="7" xfId="2" applyNumberFormat="1" applyFont="1" applyFill="1" applyBorder="1" applyAlignment="1" applyProtection="1">
      <alignment horizontal="left" vertical="top" wrapText="1"/>
      <protection locked="0"/>
    </xf>
    <xf numFmtId="0" fontId="24" fillId="5" borderId="30" xfId="2" applyFont="1" applyFill="1" applyBorder="1" applyAlignment="1" applyProtection="1">
      <alignment horizontal="left" vertical="top"/>
      <protection locked="0"/>
    </xf>
    <xf numFmtId="0" fontId="22" fillId="5" borderId="30" xfId="2" applyFont="1" applyFill="1" applyBorder="1" applyAlignment="1" applyProtection="1">
      <alignment horizontal="left" vertical="top" wrapText="1"/>
      <protection locked="0"/>
    </xf>
    <xf numFmtId="0" fontId="22" fillId="5" borderId="31" xfId="2" applyFont="1" applyFill="1" applyBorder="1" applyAlignment="1" applyProtection="1">
      <alignment horizontal="left" vertical="top" wrapText="1"/>
      <protection locked="0"/>
    </xf>
    <xf numFmtId="1" fontId="22" fillId="5" borderId="31" xfId="2" applyNumberFormat="1" applyFont="1" applyFill="1" applyBorder="1" applyAlignment="1" applyProtection="1">
      <alignment horizontal="left" vertical="top" wrapText="1"/>
      <protection locked="0"/>
    </xf>
    <xf numFmtId="1" fontId="22" fillId="5" borderId="32" xfId="2" applyNumberFormat="1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3" xfId="0" applyFont="1" applyFill="1" applyBorder="1" applyProtection="1">
      <protection locked="0"/>
    </xf>
    <xf numFmtId="0" fontId="0" fillId="2" borderId="0" xfId="0" applyFill="1" applyBorder="1"/>
    <xf numFmtId="0" fontId="20" fillId="2" borderId="0" xfId="0" applyFont="1" applyFill="1" applyProtection="1">
      <protection locked="0"/>
    </xf>
    <xf numFmtId="0" fontId="15" fillId="2" borderId="0" xfId="0" applyFont="1" applyFill="1" applyBorder="1" applyProtection="1">
      <protection locked="0"/>
    </xf>
    <xf numFmtId="0" fontId="14" fillId="2" borderId="0" xfId="0" applyFont="1" applyFill="1"/>
    <xf numFmtId="0" fontId="14" fillId="5" borderId="0" xfId="3" applyFont="1" applyFill="1" applyProtection="1"/>
    <xf numFmtId="0" fontId="9" fillId="5" borderId="0" xfId="3" applyFill="1" applyProtection="1"/>
    <xf numFmtId="0" fontId="9" fillId="5" borderId="0" xfId="3" applyFill="1" applyBorder="1" applyProtection="1"/>
    <xf numFmtId="0" fontId="9" fillId="0" borderId="0" xfId="3" applyProtection="1">
      <protection locked="0"/>
    </xf>
    <xf numFmtId="0" fontId="9" fillId="5" borderId="0" xfId="3" applyFill="1" applyProtection="1">
      <protection locked="0"/>
    </xf>
    <xf numFmtId="0" fontId="9" fillId="5" borderId="0" xfId="3" applyFill="1" applyBorder="1" applyProtection="1">
      <protection locked="0"/>
    </xf>
    <xf numFmtId="0" fontId="9" fillId="0" borderId="0" xfId="3" applyFill="1" applyProtection="1"/>
    <xf numFmtId="0" fontId="9" fillId="0" borderId="0" xfId="3" applyFill="1" applyBorder="1" applyProtection="1"/>
    <xf numFmtId="0" fontId="9" fillId="5" borderId="3" xfId="3" applyFill="1" applyBorder="1" applyProtection="1"/>
    <xf numFmtId="0" fontId="14" fillId="5" borderId="1" xfId="3" applyFont="1" applyFill="1" applyBorder="1" applyAlignment="1" applyProtection="1">
      <alignment horizontal="center" vertical="center"/>
    </xf>
    <xf numFmtId="0" fontId="14" fillId="5" borderId="1" xfId="3" applyFont="1" applyFill="1" applyBorder="1" applyAlignment="1" applyProtection="1">
      <alignment horizontal="center" vertical="center" wrapText="1"/>
    </xf>
    <xf numFmtId="0" fontId="14" fillId="5" borderId="2" xfId="3" applyFont="1" applyFill="1" applyBorder="1" applyAlignment="1" applyProtection="1">
      <alignment horizontal="center" vertical="center" wrapText="1"/>
    </xf>
    <xf numFmtId="0" fontId="9" fillId="0" borderId="1" xfId="3" applyBorder="1" applyProtection="1">
      <protection locked="0"/>
    </xf>
    <xf numFmtId="14" fontId="9" fillId="0" borderId="1" xfId="3" applyNumberFormat="1" applyBorder="1" applyProtection="1">
      <protection locked="0"/>
    </xf>
    <xf numFmtId="0" fontId="20" fillId="0" borderId="0" xfId="3" applyFont="1" applyProtection="1">
      <protection locked="0"/>
    </xf>
    <xf numFmtId="0" fontId="15" fillId="0" borderId="0" xfId="3" applyFont="1" applyBorder="1" applyProtection="1">
      <protection locked="0"/>
    </xf>
    <xf numFmtId="0" fontId="15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5" fillId="0" borderId="0" xfId="3" applyFont="1" applyAlignment="1" applyProtection="1">
      <alignment horizontal="left"/>
      <protection locked="0"/>
    </xf>
    <xf numFmtId="0" fontId="9" fillId="0" borderId="0" xfId="3"/>
    <xf numFmtId="0" fontId="9" fillId="0" borderId="0" xfId="3" applyBorder="1" applyProtection="1">
      <protection locked="0"/>
    </xf>
    <xf numFmtId="0" fontId="9" fillId="0" borderId="1" xfId="3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5" xfId="2" applyFont="1" applyFill="1" applyBorder="1" applyAlignment="1" applyProtection="1">
      <alignment horizontal="left" vertical="center" wrapText="1" indent="2"/>
    </xf>
    <xf numFmtId="4" fontId="15" fillId="0" borderId="4" xfId="2" applyNumberFormat="1" applyFont="1" applyFill="1" applyBorder="1" applyAlignment="1" applyProtection="1">
      <alignment horizontal="right" vertical="center"/>
      <protection locked="0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17" fillId="0" borderId="2" xfId="4" applyFont="1" applyBorder="1" applyAlignment="1" applyProtection="1">
      <alignment vertical="center" wrapText="1"/>
      <protection locked="0"/>
    </xf>
    <xf numFmtId="0" fontId="15" fillId="5" borderId="0" xfId="1" applyFont="1" applyFill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8" fillId="2" borderId="0" xfId="4" applyFont="1" applyFill="1" applyProtection="1">
      <protection locked="0"/>
    </xf>
    <xf numFmtId="0" fontId="15" fillId="5" borderId="0" xfId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9" fillId="2" borderId="0" xfId="0" applyFont="1" applyFill="1"/>
    <xf numFmtId="0" fontId="0" fillId="2" borderId="3" xfId="0" applyFill="1" applyBorder="1"/>
    <xf numFmtId="0" fontId="14" fillId="5" borderId="2" xfId="3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20" fillId="5" borderId="0" xfId="0" applyFont="1" applyFill="1" applyBorder="1" applyProtection="1">
      <protection locked="0"/>
    </xf>
    <xf numFmtId="0" fontId="14" fillId="5" borderId="0" xfId="0" applyFont="1" applyFill="1" applyBorder="1"/>
    <xf numFmtId="0" fontId="29" fillId="5" borderId="0" xfId="0" applyFont="1" applyFill="1" applyBorder="1" applyAlignment="1" applyProtection="1">
      <alignment horizontal="left"/>
    </xf>
    <xf numFmtId="0" fontId="30" fillId="5" borderId="0" xfId="0" applyFont="1" applyFill="1" applyBorder="1" applyProtection="1"/>
    <xf numFmtId="0" fontId="30" fillId="5" borderId="0" xfId="0" applyFont="1" applyFill="1" applyBorder="1" applyAlignment="1" applyProtection="1">
      <alignment horizontal="center" vertical="center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20" fillId="0" borderId="1" xfId="1" applyFont="1" applyFill="1" applyBorder="1" applyAlignment="1" applyProtection="1">
      <alignment horizontal="left" vertical="center" wrapText="1"/>
    </xf>
    <xf numFmtId="0" fontId="20" fillId="6" borderId="0" xfId="1" applyFont="1" applyFill="1" applyAlignment="1" applyProtection="1">
      <alignment horizontal="center" vertical="center"/>
      <protection locked="0"/>
    </xf>
    <xf numFmtId="3" fontId="15" fillId="6" borderId="0" xfId="1" applyNumberFormat="1" applyFont="1" applyFill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5" fillId="0" borderId="1" xfId="1" applyFont="1" applyFill="1" applyBorder="1" applyAlignment="1" applyProtection="1">
      <alignment horizontal="left" vertical="center" wrapText="1" indent="4"/>
    </xf>
    <xf numFmtId="0" fontId="15" fillId="0" borderId="5" xfId="0" applyFont="1" applyFill="1" applyBorder="1" applyAlignment="1" applyProtection="1">
      <alignment horizontal="left" vertical="center" indent="1"/>
    </xf>
    <xf numFmtId="0" fontId="15" fillId="5" borderId="0" xfId="1" applyFont="1" applyFill="1" applyAlignment="1" applyProtection="1">
      <alignment wrapText="1"/>
    </xf>
    <xf numFmtId="0" fontId="15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/>
    <xf numFmtId="0" fontId="15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9" fillId="5" borderId="0" xfId="3" applyFill="1" applyBorder="1" applyAlignment="1" applyProtection="1">
      <alignment horizontal="left"/>
      <protection locked="0"/>
    </xf>
    <xf numFmtId="0" fontId="9" fillId="5" borderId="35" xfId="3" applyFill="1" applyBorder="1" applyProtection="1"/>
    <xf numFmtId="0" fontId="9" fillId="5" borderId="1" xfId="3" applyFont="1" applyFill="1" applyBorder="1" applyAlignment="1" applyProtection="1">
      <alignment horizontal="center" vertical="center"/>
    </xf>
    <xf numFmtId="0" fontId="9" fillId="5" borderId="1" xfId="3" applyFill="1" applyBorder="1" applyAlignment="1" applyProtection="1">
      <alignment horizontal="center" vertical="center" wrapText="1"/>
    </xf>
    <xf numFmtId="0" fontId="9" fillId="5" borderId="2" xfId="3" applyFill="1" applyBorder="1" applyAlignment="1" applyProtection="1">
      <alignment horizontal="center" vertical="center" wrapText="1"/>
    </xf>
    <xf numFmtId="0" fontId="9" fillId="5" borderId="1" xfId="3" applyFont="1" applyFill="1" applyBorder="1" applyAlignment="1" applyProtection="1">
      <alignment horizontal="center" vertical="center" wrapText="1"/>
    </xf>
    <xf numFmtId="0" fontId="9" fillId="5" borderId="2" xfId="3" applyFont="1" applyFill="1" applyBorder="1" applyAlignment="1" applyProtection="1">
      <alignment horizontal="center" vertical="center" wrapText="1"/>
    </xf>
    <xf numFmtId="0" fontId="25" fillId="0" borderId="1" xfId="7" applyFont="1" applyBorder="1" applyAlignment="1" applyProtection="1">
      <alignment wrapText="1"/>
      <protection locked="0"/>
    </xf>
    <xf numFmtId="14" fontId="9" fillId="5" borderId="1" xfId="3" applyNumberFormat="1" applyFill="1" applyBorder="1" applyProtection="1"/>
    <xf numFmtId="0" fontId="9" fillId="0" borderId="1" xfId="3" applyBorder="1" applyAlignment="1" applyProtection="1">
      <alignment horizontal="left" vertical="center"/>
      <protection locked="0"/>
    </xf>
    <xf numFmtId="0" fontId="22" fillId="0" borderId="9" xfId="2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center" wrapText="1" indent="1"/>
    </xf>
    <xf numFmtId="0" fontId="22" fillId="0" borderId="33" xfId="2" applyFont="1" applyFill="1" applyBorder="1" applyAlignment="1" applyProtection="1">
      <alignment horizontal="left" vertical="top" wrapText="1"/>
      <protection locked="0"/>
    </xf>
    <xf numFmtId="0" fontId="22" fillId="0" borderId="27" xfId="2" applyFont="1" applyFill="1" applyBorder="1" applyAlignment="1" applyProtection="1">
      <alignment horizontal="left" vertical="top" wrapText="1"/>
      <protection locked="0"/>
    </xf>
    <xf numFmtId="0" fontId="15" fillId="5" borderId="1" xfId="0" applyFont="1" applyFill="1" applyBorder="1" applyProtection="1">
      <protection locked="0"/>
    </xf>
    <xf numFmtId="0" fontId="20" fillId="2" borderId="1" xfId="1" applyFont="1" applyFill="1" applyBorder="1" applyAlignment="1" applyProtection="1">
      <alignment vertical="center" wrapText="1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Protection="1"/>
    <xf numFmtId="3" fontId="15" fillId="5" borderId="36" xfId="1" applyNumberFormat="1" applyFont="1" applyFill="1" applyBorder="1" applyAlignment="1" applyProtection="1">
      <alignment horizontal="right" vertical="center" wrapText="1"/>
    </xf>
    <xf numFmtId="0" fontId="20" fillId="5" borderId="2" xfId="0" applyFont="1" applyFill="1" applyBorder="1" applyProtection="1"/>
    <xf numFmtId="3" fontId="15" fillId="5" borderId="34" xfId="1" applyNumberFormat="1" applyFont="1" applyFill="1" applyBorder="1" applyAlignment="1" applyProtection="1">
      <alignment horizontal="right" vertical="center" wrapText="1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15" fillId="5" borderId="3" xfId="0" applyFont="1" applyFill="1" applyBorder="1" applyProtection="1">
      <protection locked="0"/>
    </xf>
    <xf numFmtId="0" fontId="0" fillId="5" borderId="3" xfId="0" applyFill="1" applyBorder="1"/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15" fillId="5" borderId="0" xfId="1" applyFont="1" applyFill="1" applyAlignment="1" applyProtection="1">
      <alignment horizontal="right" vertical="center"/>
    </xf>
    <xf numFmtId="0" fontId="25" fillId="0" borderId="0" xfId="9" applyFont="1" applyAlignment="1" applyProtection="1">
      <alignment vertical="center"/>
      <protection locked="0"/>
    </xf>
    <xf numFmtId="49" fontId="25" fillId="0" borderId="0" xfId="9" applyNumberFormat="1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7" fillId="2" borderId="0" xfId="9" applyFont="1" applyFill="1" applyBorder="1" applyAlignment="1" applyProtection="1">
      <alignment vertical="center"/>
      <protection locked="0"/>
    </xf>
    <xf numFmtId="14" fontId="17" fillId="2" borderId="0" xfId="9" applyNumberFormat="1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 wrapText="1"/>
    </xf>
    <xf numFmtId="14" fontId="17" fillId="2" borderId="3" xfId="9" applyNumberFormat="1" applyFont="1" applyFill="1" applyBorder="1" applyAlignment="1" applyProtection="1">
      <alignment horizontal="center" vertical="center"/>
    </xf>
    <xf numFmtId="14" fontId="17" fillId="2" borderId="3" xfId="9" applyNumberFormat="1" applyFont="1" applyFill="1" applyBorder="1" applyAlignment="1" applyProtection="1">
      <alignment vertical="center"/>
    </xf>
    <xf numFmtId="0" fontId="17" fillId="2" borderId="3" xfId="9" applyFont="1" applyFill="1" applyBorder="1" applyAlignment="1" applyProtection="1">
      <alignment vertical="center"/>
      <protection locked="0"/>
    </xf>
    <xf numFmtId="49" fontId="17" fillId="2" borderId="0" xfId="9" applyNumberFormat="1" applyFont="1" applyFill="1" applyBorder="1" applyAlignment="1" applyProtection="1">
      <alignment vertical="center"/>
      <protection locked="0"/>
    </xf>
    <xf numFmtId="0" fontId="17" fillId="0" borderId="0" xfId="9" applyFont="1" applyAlignment="1" applyProtection="1">
      <alignment vertical="center"/>
      <protection locked="0"/>
    </xf>
    <xf numFmtId="0" fontId="9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5" fillId="0" borderId="0" xfId="9" applyFont="1" applyAlignment="1" applyProtection="1">
      <alignment horizontal="center" vertical="center"/>
      <protection locked="0"/>
    </xf>
    <xf numFmtId="0" fontId="27" fillId="5" borderId="12" xfId="9" applyFont="1" applyFill="1" applyBorder="1" applyAlignment="1" applyProtection="1">
      <alignment horizontal="center" vertical="center"/>
    </xf>
    <xf numFmtId="0" fontId="27" fillId="5" borderId="16" xfId="9" applyFont="1" applyFill="1" applyBorder="1" applyAlignment="1" applyProtection="1">
      <alignment horizontal="center" vertical="center"/>
    </xf>
    <xf numFmtId="0" fontId="27" fillId="5" borderId="15" xfId="9" applyFont="1" applyFill="1" applyBorder="1" applyAlignment="1" applyProtection="1">
      <alignment horizontal="center" vertical="center"/>
    </xf>
    <xf numFmtId="0" fontId="27" fillId="5" borderId="13" xfId="9" applyFont="1" applyFill="1" applyBorder="1" applyAlignment="1" applyProtection="1">
      <alignment horizontal="center" vertical="center"/>
    </xf>
    <xf numFmtId="0" fontId="27" fillId="5" borderId="14" xfId="9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horizontal="center" vertical="center" wrapText="1"/>
      <protection locked="0"/>
    </xf>
    <xf numFmtId="0" fontId="27" fillId="5" borderId="11" xfId="9" applyFont="1" applyFill="1" applyBorder="1" applyAlignment="1" applyProtection="1">
      <alignment horizontal="center" vertical="center" wrapText="1"/>
    </xf>
    <xf numFmtId="0" fontId="27" fillId="4" borderId="16" xfId="9" applyFont="1" applyFill="1" applyBorder="1" applyAlignment="1" applyProtection="1">
      <alignment horizontal="center" vertical="center" wrapText="1"/>
    </xf>
    <xf numFmtId="0" fontId="27" fillId="4" borderId="14" xfId="9" applyFont="1" applyFill="1" applyBorder="1" applyAlignment="1" applyProtection="1">
      <alignment horizontal="center" vertical="center" wrapText="1"/>
    </xf>
    <xf numFmtId="0" fontId="27" fillId="4" borderId="13" xfId="9" applyFont="1" applyFill="1" applyBorder="1" applyAlignment="1" applyProtection="1">
      <alignment horizontal="center" vertical="center" wrapText="1"/>
    </xf>
    <xf numFmtId="0" fontId="27" fillId="3" borderId="16" xfId="9" applyFont="1" applyFill="1" applyBorder="1" applyAlignment="1" applyProtection="1">
      <alignment horizontal="center" vertical="center" wrapText="1"/>
    </xf>
    <xf numFmtId="0" fontId="27" fillId="3" borderId="17" xfId="9" applyFont="1" applyFill="1" applyBorder="1" applyAlignment="1" applyProtection="1">
      <alignment horizontal="center" vertical="center" wrapText="1"/>
    </xf>
    <xf numFmtId="49" fontId="27" fillId="3" borderId="14" xfId="9" applyNumberFormat="1" applyFont="1" applyFill="1" applyBorder="1" applyAlignment="1" applyProtection="1">
      <alignment horizontal="center" vertical="center" wrapText="1"/>
    </xf>
    <xf numFmtId="0" fontId="27" fillId="3" borderId="10" xfId="9" applyFont="1" applyFill="1" applyBorder="1" applyAlignment="1" applyProtection="1">
      <alignment horizontal="center" vertical="center" wrapText="1"/>
    </xf>
    <xf numFmtId="0" fontId="27" fillId="5" borderId="15" xfId="9" applyFont="1" applyFill="1" applyBorder="1" applyAlignment="1" applyProtection="1">
      <alignment horizontal="center" vertical="center" wrapText="1"/>
    </xf>
    <xf numFmtId="0" fontId="27" fillId="5" borderId="14" xfId="9" applyFont="1" applyFill="1" applyBorder="1" applyAlignment="1" applyProtection="1">
      <alignment horizontal="center" vertical="center" wrapText="1"/>
    </xf>
    <xf numFmtId="0" fontId="27" fillId="5" borderId="13" xfId="9" applyFont="1" applyFill="1" applyBorder="1" applyAlignment="1" applyProtection="1">
      <alignment horizontal="center" vertical="center" wrapText="1"/>
    </xf>
    <xf numFmtId="0" fontId="25" fillId="5" borderId="41" xfId="9" applyFont="1" applyFill="1" applyBorder="1" applyAlignment="1" applyProtection="1">
      <alignment vertical="center"/>
    </xf>
    <xf numFmtId="0" fontId="15" fillId="5" borderId="0" xfId="0" applyFont="1" applyFill="1" applyBorder="1" applyAlignment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5" fillId="5" borderId="42" xfId="9" applyFont="1" applyFill="1" applyBorder="1" applyAlignment="1" applyProtection="1">
      <alignment vertical="center"/>
    </xf>
    <xf numFmtId="0" fontId="17" fillId="5" borderId="41" xfId="9" applyFont="1" applyFill="1" applyBorder="1" applyAlignment="1" applyProtection="1">
      <alignment vertical="center"/>
      <protection locked="0"/>
    </xf>
    <xf numFmtId="0" fontId="17" fillId="5" borderId="0" xfId="9" applyFont="1" applyFill="1" applyBorder="1" applyAlignment="1" applyProtection="1">
      <alignment vertical="center"/>
    </xf>
    <xf numFmtId="0" fontId="17" fillId="5" borderId="0" xfId="9" applyFont="1" applyFill="1" applyBorder="1" applyAlignment="1" applyProtection="1">
      <alignment vertical="center"/>
      <protection locked="0"/>
    </xf>
    <xf numFmtId="49" fontId="17" fillId="5" borderId="0" xfId="9" applyNumberFormat="1" applyFont="1" applyFill="1" applyBorder="1" applyAlignment="1" applyProtection="1">
      <alignment vertical="center"/>
      <protection locked="0"/>
    </xf>
    <xf numFmtId="167" fontId="17" fillId="5" borderId="0" xfId="9" applyNumberFormat="1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horizontal="right" vertical="center"/>
      <protection locked="0"/>
    </xf>
    <xf numFmtId="0" fontId="15" fillId="5" borderId="42" xfId="1" applyFont="1" applyFill="1" applyBorder="1" applyAlignment="1" applyProtection="1">
      <alignment horizontal="left" vertical="center"/>
    </xf>
    <xf numFmtId="0" fontId="15" fillId="5" borderId="42" xfId="0" applyFont="1" applyFill="1" applyBorder="1" applyAlignment="1">
      <alignment vertical="center"/>
    </xf>
    <xf numFmtId="14" fontId="19" fillId="5" borderId="0" xfId="9" applyNumberFormat="1" applyFont="1" applyFill="1" applyBorder="1" applyAlignment="1" applyProtection="1">
      <alignment vertical="center"/>
    </xf>
    <xf numFmtId="0" fontId="17" fillId="5" borderId="0" xfId="9" applyFont="1" applyFill="1" applyBorder="1" applyAlignment="1" applyProtection="1">
      <alignment horizontal="left" vertical="center"/>
    </xf>
    <xf numFmtId="14" fontId="17" fillId="5" borderId="0" xfId="9" applyNumberFormat="1" applyFont="1" applyFill="1" applyBorder="1" applyAlignment="1" applyProtection="1">
      <alignment vertical="center"/>
    </xf>
    <xf numFmtId="167" fontId="17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right" vertical="center"/>
    </xf>
    <xf numFmtId="0" fontId="17" fillId="5" borderId="42" xfId="9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42" xfId="0" applyFont="1" applyFill="1" applyBorder="1" applyAlignment="1" applyProtection="1">
      <alignment vertical="center"/>
    </xf>
    <xf numFmtId="0" fontId="17" fillId="5" borderId="41" xfId="9" applyFont="1" applyFill="1" applyBorder="1" applyAlignment="1" applyProtection="1">
      <alignment horizontal="right" vertical="center"/>
    </xf>
    <xf numFmtId="0" fontId="20" fillId="5" borderId="0" xfId="0" applyFont="1" applyFill="1" applyBorder="1" applyAlignment="1" applyProtection="1">
      <alignment vertical="center"/>
    </xf>
    <xf numFmtId="0" fontId="20" fillId="5" borderId="42" xfId="0" applyFont="1" applyFill="1" applyBorder="1" applyAlignment="1" applyProtection="1">
      <alignment vertical="center"/>
    </xf>
    <xf numFmtId="0" fontId="15" fillId="2" borderId="0" xfId="0" applyFont="1" applyFill="1" applyBorder="1" applyAlignment="1">
      <alignment vertical="center"/>
    </xf>
    <xf numFmtId="0" fontId="25" fillId="2" borderId="0" xfId="9" applyFont="1" applyFill="1" applyBorder="1" applyAlignment="1" applyProtection="1">
      <alignment vertical="center"/>
      <protection locked="0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9" fillId="5" borderId="0" xfId="0" applyFont="1" applyFill="1"/>
    <xf numFmtId="0" fontId="20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7" fillId="2" borderId="0" xfId="10" applyNumberFormat="1" applyFont="1" applyFill="1" applyBorder="1" applyAlignment="1" applyProtection="1">
      <alignment vertical="center"/>
    </xf>
    <xf numFmtId="0" fontId="17" fillId="2" borderId="0" xfId="10" applyFont="1" applyFill="1" applyBorder="1" applyAlignment="1" applyProtection="1">
      <alignment vertical="center"/>
      <protection locked="0"/>
    </xf>
    <xf numFmtId="14" fontId="17" fillId="2" borderId="0" xfId="10" applyNumberFormat="1" applyFont="1" applyFill="1" applyBorder="1" applyAlignment="1" applyProtection="1">
      <alignment horizontal="center" vertical="center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19" fillId="2" borderId="0" xfId="10" applyNumberFormat="1" applyFont="1" applyFill="1" applyBorder="1" applyAlignment="1" applyProtection="1">
      <alignment vertical="center"/>
    </xf>
    <xf numFmtId="14" fontId="19" fillId="2" borderId="0" xfId="10" applyNumberFormat="1" applyFont="1" applyFill="1" applyBorder="1" applyAlignment="1" applyProtection="1">
      <alignment vertical="center" wrapText="1"/>
    </xf>
    <xf numFmtId="0" fontId="15" fillId="2" borderId="0" xfId="1" applyFont="1" applyFill="1" applyBorder="1" applyAlignment="1" applyProtection="1">
      <alignment horizontal="left" vertical="center" wrapText="1" indent="1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 wrapText="1"/>
    </xf>
    <xf numFmtId="49" fontId="15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vertical="center" wrapText="1"/>
    </xf>
    <xf numFmtId="3" fontId="15" fillId="0" borderId="1" xfId="1" applyNumberFormat="1" applyFont="1" applyFill="1" applyBorder="1" applyAlignment="1" applyProtection="1">
      <alignment horizontal="center" vertical="center" wrapText="1"/>
    </xf>
    <xf numFmtId="3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5" borderId="0" xfId="1" applyFont="1" applyFill="1" applyAlignment="1" applyProtection="1">
      <alignment horizontal="right" vertical="center"/>
    </xf>
    <xf numFmtId="0" fontId="3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34" fillId="5" borderId="0" xfId="0" applyFont="1" applyFill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34" fillId="5" borderId="0" xfId="1" applyFont="1" applyFill="1" applyAlignment="1" applyProtection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34" fillId="0" borderId="1" xfId="1" applyFont="1" applyFill="1" applyBorder="1" applyAlignment="1" applyProtection="1">
      <alignment horizontal="center" vertical="center" wrapText="1"/>
    </xf>
    <xf numFmtId="0" fontId="20" fillId="0" borderId="1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3" fontId="20" fillId="5" borderId="1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  <protection locked="0"/>
    </xf>
    <xf numFmtId="0" fontId="35" fillId="2" borderId="0" xfId="0" applyFont="1" applyFill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2" xfId="11" applyFont="1" applyFill="1" applyBorder="1" applyAlignment="1" applyProtection="1">
      <alignment vertical="center" wrapText="1"/>
      <protection locked="0"/>
    </xf>
    <xf numFmtId="1" fontId="22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2" fillId="0" borderId="29" xfId="2" applyNumberFormat="1" applyFont="1" applyFill="1" applyBorder="1" applyAlignment="1" applyProtection="1">
      <alignment horizontal="left" vertical="center" wrapText="1"/>
      <protection locked="0"/>
    </xf>
    <xf numFmtId="14" fontId="25" fillId="0" borderId="2" xfId="11" applyNumberFormat="1" applyFont="1" applyFill="1" applyBorder="1" applyAlignment="1" applyProtection="1">
      <alignment vertical="center" wrapText="1"/>
      <protection locked="0"/>
    </xf>
    <xf numFmtId="0" fontId="22" fillId="0" borderId="6" xfId="2" applyFont="1" applyFill="1" applyBorder="1" applyAlignment="1" applyProtection="1">
      <alignment horizontal="right" vertical="center" wrapText="1"/>
      <protection locked="0"/>
    </xf>
    <xf numFmtId="2" fontId="22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22" fillId="5" borderId="6" xfId="2" applyNumberFormat="1" applyFont="1" applyFill="1" applyBorder="1" applyAlignment="1" applyProtection="1">
      <alignment horizontal="right" vertical="top" wrapText="1"/>
      <protection locked="0"/>
    </xf>
    <xf numFmtId="14" fontId="25" fillId="0" borderId="2" xfId="11" applyNumberFormat="1" applyFont="1" applyBorder="1" applyAlignment="1" applyProtection="1">
      <alignment horizontal="right" vertical="center" wrapText="1"/>
      <protection locked="0"/>
    </xf>
    <xf numFmtId="2" fontId="22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23" fillId="5" borderId="6" xfId="2" applyNumberFormat="1" applyFont="1" applyFill="1" applyBorder="1" applyAlignment="1" applyProtection="1">
      <alignment horizontal="right" vertical="top" wrapText="1"/>
      <protection locked="0"/>
    </xf>
    <xf numFmtId="0" fontId="17" fillId="0" borderId="1" xfId="12" applyFont="1" applyFill="1" applyBorder="1" applyAlignment="1" applyProtection="1">
      <alignment vertical="center" wrapText="1"/>
      <protection locked="0"/>
    </xf>
    <xf numFmtId="0" fontId="17" fillId="0" borderId="1" xfId="12" applyFont="1" applyFill="1" applyBorder="1" applyAlignment="1" applyProtection="1">
      <alignment horizontal="center" vertical="center" wrapText="1"/>
      <protection locked="0"/>
    </xf>
    <xf numFmtId="49" fontId="17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12" applyFont="1" applyFill="1" applyBorder="1" applyAlignment="1" applyProtection="1">
      <alignment horizontal="left" vertical="center" wrapText="1"/>
      <protection locked="0"/>
    </xf>
    <xf numFmtId="14" fontId="17" fillId="0" borderId="1" xfId="12" applyNumberFormat="1" applyFont="1" applyFill="1" applyBorder="1" applyAlignment="1" applyProtection="1">
      <alignment vertical="center" wrapText="1"/>
      <protection locked="0"/>
    </xf>
    <xf numFmtId="0" fontId="36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17" fillId="0" borderId="1" xfId="12" applyFont="1" applyBorder="1" applyAlignment="1" applyProtection="1">
      <alignment horizontal="center" vertical="center" wrapText="1"/>
      <protection locked="0"/>
    </xf>
    <xf numFmtId="49" fontId="17" fillId="0" borderId="1" xfId="12" applyNumberFormat="1" applyFont="1" applyBorder="1" applyAlignment="1" applyProtection="1">
      <alignment horizontal="center" vertical="center" wrapText="1"/>
      <protection locked="0"/>
    </xf>
    <xf numFmtId="4" fontId="15" fillId="0" borderId="1" xfId="0" applyNumberFormat="1" applyFont="1" applyBorder="1" applyAlignment="1">
      <alignment horizontal="center" vertical="center" wrapText="1"/>
    </xf>
    <xf numFmtId="0" fontId="17" fillId="0" borderId="2" xfId="12" applyFont="1" applyBorder="1" applyAlignment="1" applyProtection="1">
      <alignment vertical="center" wrapText="1"/>
      <protection locked="0"/>
    </xf>
    <xf numFmtId="0" fontId="15" fillId="0" borderId="1" xfId="12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>
      <alignment horizontal="center" vertical="center"/>
    </xf>
    <xf numFmtId="14" fontId="9" fillId="0" borderId="1" xfId="3" applyNumberFormat="1" applyFill="1" applyBorder="1" applyAlignment="1" applyProtection="1">
      <alignment horizontal="center" vertical="center"/>
      <protection locked="0"/>
    </xf>
    <xf numFmtId="1" fontId="22" fillId="0" borderId="1" xfId="2" applyNumberFormat="1" applyFont="1" applyFill="1" applyBorder="1" applyAlignment="1" applyProtection="1">
      <alignment horizontal="left" vertical="top" wrapText="1"/>
      <protection locked="0"/>
    </xf>
    <xf numFmtId="0" fontId="22" fillId="0" borderId="1" xfId="2" applyFont="1" applyFill="1" applyBorder="1" applyAlignment="1" applyProtection="1">
      <alignment horizontal="left" vertical="top" wrapText="1"/>
      <protection locked="0"/>
    </xf>
    <xf numFmtId="4" fontId="22" fillId="0" borderId="1" xfId="2" applyNumberFormat="1" applyFont="1" applyFill="1" applyBorder="1" applyAlignment="1" applyProtection="1">
      <alignment horizontal="right" vertical="center" wrapText="1"/>
      <protection locked="0"/>
    </xf>
    <xf numFmtId="4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0" fillId="5" borderId="1" xfId="1" applyNumberFormat="1" applyFont="1" applyFill="1" applyBorder="1" applyAlignment="1" applyProtection="1">
      <alignment horizontal="center" vertical="center"/>
    </xf>
    <xf numFmtId="4" fontId="15" fillId="5" borderId="1" xfId="1" applyNumberFormat="1" applyFont="1" applyFill="1" applyBorder="1" applyAlignment="1" applyProtection="1">
      <alignment horizontal="center" vertical="center" wrapText="1"/>
    </xf>
    <xf numFmtId="4" fontId="20" fillId="5" borderId="1" xfId="1" applyNumberFormat="1" applyFont="1" applyFill="1" applyBorder="1" applyAlignment="1" applyProtection="1">
      <alignment horizontal="center" vertical="center" wrapText="1"/>
    </xf>
    <xf numFmtId="4" fontId="20" fillId="2" borderId="1" xfId="1" applyNumberFormat="1" applyFont="1" applyFill="1" applyBorder="1" applyAlignment="1" applyProtection="1">
      <alignment horizontal="center" vertical="center"/>
      <protection locked="0"/>
    </xf>
    <xf numFmtId="4" fontId="15" fillId="0" borderId="1" xfId="2" applyNumberFormat="1" applyFont="1" applyFill="1" applyBorder="1" applyAlignment="1" applyProtection="1">
      <alignment horizontal="center" vertical="center"/>
      <protection locked="0"/>
    </xf>
    <xf numFmtId="4" fontId="15" fillId="0" borderId="1" xfId="2" applyNumberFormat="1" applyFont="1" applyFill="1" applyBorder="1" applyAlignment="1" applyProtection="1">
      <alignment horizontal="center" vertical="top"/>
      <protection locked="0"/>
    </xf>
    <xf numFmtId="4" fontId="20" fillId="0" borderId="1" xfId="1" applyNumberFormat="1" applyFont="1" applyFill="1" applyBorder="1" applyAlignment="1" applyProtection="1">
      <alignment horizontal="center" vertical="center"/>
      <protection locked="0"/>
    </xf>
    <xf numFmtId="4" fontId="20" fillId="5" borderId="1" xfId="0" applyNumberFormat="1" applyFont="1" applyFill="1" applyBorder="1" applyAlignment="1" applyProtection="1">
      <alignment horizontal="center"/>
    </xf>
    <xf numFmtId="4" fontId="15" fillId="5" borderId="1" xfId="0" applyNumberFormat="1" applyFont="1" applyFill="1" applyBorder="1" applyAlignment="1" applyProtection="1">
      <alignment horizontal="center"/>
    </xf>
    <xf numFmtId="4" fontId="15" fillId="5" borderId="34" xfId="0" applyNumberFormat="1" applyFont="1" applyFill="1" applyBorder="1" applyAlignment="1" applyProtection="1">
      <alignment horizontal="center"/>
    </xf>
    <xf numFmtId="4" fontId="15" fillId="0" borderId="4" xfId="0" applyNumberFormat="1" applyFont="1" applyBorder="1" applyAlignment="1" applyProtection="1">
      <alignment horizontal="center"/>
      <protection locked="0"/>
    </xf>
    <xf numFmtId="4" fontId="15" fillId="5" borderId="2" xfId="0" applyNumberFormat="1" applyFont="1" applyFill="1" applyBorder="1" applyAlignment="1" applyProtection="1">
      <alignment horizontal="center"/>
    </xf>
    <xf numFmtId="4" fontId="15" fillId="0" borderId="1" xfId="0" applyNumberFormat="1" applyFont="1" applyBorder="1" applyAlignment="1" applyProtection="1">
      <alignment horizontal="center"/>
      <protection locked="0"/>
    </xf>
    <xf numFmtId="4" fontId="15" fillId="0" borderId="0" xfId="0" applyNumberFormat="1" applyFont="1" applyProtection="1">
      <protection locked="0"/>
    </xf>
    <xf numFmtId="4" fontId="15" fillId="6" borderId="1" xfId="0" applyNumberFormat="1" applyFont="1" applyFill="1" applyBorder="1" applyAlignment="1" applyProtection="1">
      <alignment horizontal="center"/>
    </xf>
    <xf numFmtId="0" fontId="22" fillId="0" borderId="1" xfId="2" applyFont="1" applyFill="1" applyBorder="1" applyAlignment="1" applyProtection="1">
      <alignment horizontal="center" vertical="center" wrapText="1"/>
    </xf>
    <xf numFmtId="0" fontId="22" fillId="0" borderId="1" xfId="2" applyFont="1" applyFill="1" applyBorder="1" applyAlignment="1" applyProtection="1">
      <alignment horizontal="center" vertical="center" wrapText="1"/>
      <protection locked="0"/>
    </xf>
    <xf numFmtId="4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0" fillId="0" borderId="0" xfId="1" applyNumberFormat="1" applyFont="1" applyAlignment="1" applyProtection="1">
      <alignment horizontal="center" vertical="center"/>
      <protection locked="0"/>
    </xf>
    <xf numFmtId="49" fontId="15" fillId="0" borderId="1" xfId="1" applyNumberFormat="1" applyFont="1" applyFill="1" applyBorder="1" applyAlignment="1" applyProtection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0" fontId="17" fillId="0" borderId="1" xfId="4" applyFont="1" applyFill="1" applyBorder="1" applyAlignment="1" applyProtection="1">
      <alignment vertical="center" wrapText="1"/>
      <protection locked="0"/>
    </xf>
    <xf numFmtId="0" fontId="17" fillId="0" borderId="2" xfId="4" applyFont="1" applyFill="1" applyBorder="1" applyAlignment="1" applyProtection="1">
      <alignment vertical="center" wrapText="1"/>
      <protection locked="0"/>
    </xf>
    <xf numFmtId="1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2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wrapText="1"/>
    </xf>
    <xf numFmtId="0" fontId="18" fillId="0" borderId="1" xfId="12" applyFont="1" applyFill="1" applyBorder="1" applyAlignment="1" applyProtection="1">
      <alignment vertical="center" wrapText="1"/>
      <protection locked="0"/>
    </xf>
    <xf numFmtId="0" fontId="17" fillId="0" borderId="1" xfId="4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left"/>
    </xf>
    <xf numFmtId="0" fontId="17" fillId="0" borderId="2" xfId="4" applyFont="1" applyFill="1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3" fontId="20" fillId="0" borderId="1" xfId="1" applyNumberFormat="1" applyFont="1" applyFill="1" applyBorder="1" applyAlignment="1" applyProtection="1">
      <alignment horizontal="right" vertical="center"/>
      <protection locked="0"/>
    </xf>
    <xf numFmtId="4" fontId="15" fillId="0" borderId="0" xfId="0" applyNumberFormat="1" applyFont="1" applyAlignment="1">
      <alignment horizontal="center" vertical="center"/>
    </xf>
    <xf numFmtId="14" fontId="15" fillId="0" borderId="0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4" fontId="19" fillId="2" borderId="0" xfId="9" applyNumberFormat="1" applyFont="1" applyFill="1" applyBorder="1" applyAlignment="1" applyProtection="1">
      <alignment horizontal="center" vertical="center"/>
    </xf>
    <xf numFmtId="0" fontId="17" fillId="2" borderId="0" xfId="9" applyFont="1" applyFill="1" applyBorder="1" applyAlignment="1" applyProtection="1">
      <alignment horizontal="left" vertical="center" wrapText="1"/>
      <protection locked="0"/>
    </xf>
    <xf numFmtId="0" fontId="27" fillId="4" borderId="10" xfId="9" applyFont="1" applyFill="1" applyBorder="1" applyAlignment="1" applyProtection="1">
      <alignment horizontal="center" vertical="center"/>
    </xf>
    <xf numFmtId="0" fontId="27" fillId="4" borderId="12" xfId="9" applyFont="1" applyFill="1" applyBorder="1" applyAlignment="1" applyProtection="1">
      <alignment horizontal="center" vertical="center"/>
    </xf>
    <xf numFmtId="0" fontId="27" fillId="4" borderId="11" xfId="9" applyFont="1" applyFill="1" applyBorder="1" applyAlignment="1" applyProtection="1">
      <alignment horizontal="center" vertical="center"/>
    </xf>
    <xf numFmtId="14" fontId="19" fillId="2" borderId="37" xfId="9" applyNumberFormat="1" applyFont="1" applyFill="1" applyBorder="1" applyAlignment="1" applyProtection="1">
      <alignment horizontal="center" vertical="center" wrapText="1"/>
    </xf>
    <xf numFmtId="14" fontId="19" fillId="2" borderId="0" xfId="9" applyNumberFormat="1" applyFont="1" applyFill="1" applyBorder="1" applyAlignment="1" applyProtection="1">
      <alignment horizontal="center" vertical="center" wrapText="1"/>
    </xf>
    <xf numFmtId="14" fontId="19" fillId="2" borderId="0" xfId="9" applyNumberFormat="1" applyFont="1" applyFill="1" applyBorder="1" applyAlignment="1" applyProtection="1">
      <alignment horizontal="left" vertical="center" wrapText="1"/>
    </xf>
    <xf numFmtId="0" fontId="15" fillId="5" borderId="0" xfId="1" applyFont="1" applyFill="1" applyAlignment="1" applyProtection="1">
      <alignment horizontal="center" vertical="center"/>
    </xf>
    <xf numFmtId="14" fontId="15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5" borderId="0" xfId="0" applyFont="1" applyFill="1" applyBorder="1" applyAlignment="1" applyProtection="1">
      <alignment horizontal="center" vertical="center" wrapText="1"/>
    </xf>
    <xf numFmtId="0" fontId="20" fillId="5" borderId="0" xfId="0" applyFont="1" applyFill="1" applyAlignment="1" applyProtection="1">
      <alignment horizontal="left" vertical="center" wrapText="1"/>
    </xf>
    <xf numFmtId="0" fontId="15" fillId="5" borderId="0" xfId="0" applyFont="1" applyFill="1" applyAlignment="1" applyProtection="1">
      <alignment horizontal="left" vertical="center" wrapText="1"/>
    </xf>
    <xf numFmtId="0" fontId="15" fillId="2" borderId="0" xfId="1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0" fontId="20" fillId="5" borderId="0" xfId="0" applyFont="1" applyFill="1" applyAlignment="1" applyProtection="1">
      <alignment horizontal="left" vertical="center"/>
    </xf>
    <xf numFmtId="14" fontId="19" fillId="2" borderId="0" xfId="10" applyNumberFormat="1" applyFont="1" applyFill="1" applyBorder="1" applyAlignment="1" applyProtection="1">
      <alignment horizontal="left" vertical="center" wrapText="1"/>
    </xf>
    <xf numFmtId="14" fontId="19" fillId="2" borderId="37" xfId="10" applyNumberFormat="1" applyFont="1" applyFill="1" applyBorder="1" applyAlignment="1" applyProtection="1">
      <alignment horizontal="center" vertical="center"/>
    </xf>
    <xf numFmtId="14" fontId="19" fillId="2" borderId="37" xfId="10" applyNumberFormat="1" applyFont="1" applyFill="1" applyBorder="1" applyAlignment="1" applyProtection="1">
      <alignment horizontal="center" vertical="center" wrapText="1"/>
    </xf>
    <xf numFmtId="14" fontId="19" fillId="2" borderId="0" xfId="10" applyNumberFormat="1" applyFont="1" applyFill="1" applyBorder="1" applyAlignment="1" applyProtection="1">
      <alignment horizontal="center" vertical="center" wrapText="1"/>
    </xf>
    <xf numFmtId="0" fontId="15" fillId="5" borderId="0" xfId="1" applyFont="1" applyFill="1" applyBorder="1" applyAlignment="1" applyProtection="1">
      <alignment horizontal="center" vertical="center"/>
    </xf>
    <xf numFmtId="0" fontId="15" fillId="5" borderId="0" xfId="1" applyFont="1" applyFill="1" applyAlignment="1" applyProtection="1">
      <alignment horizontal="right" vertical="center"/>
    </xf>
    <xf numFmtId="0" fontId="0" fillId="0" borderId="0" xfId="0" applyAlignment="1">
      <alignment horizontal="center" wrapText="1"/>
    </xf>
    <xf numFmtId="0" fontId="17" fillId="5" borderId="1" xfId="4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/>
      <protection locked="0"/>
    </xf>
  </cellXfs>
  <cellStyles count="13">
    <cellStyle name="Normal" xfId="0" builtinId="0"/>
    <cellStyle name="Normal 2" xfId="2"/>
    <cellStyle name="Normal 3" xfId="3"/>
    <cellStyle name="Normal 4" xfId="4"/>
    <cellStyle name="Normal 4 2" xfId="12"/>
    <cellStyle name="Normal 5" xfId="5"/>
    <cellStyle name="Normal 5 2" xfId="6"/>
    <cellStyle name="Normal 5 2 2" xfId="7"/>
    <cellStyle name="Normal 5 2 3" xfId="8"/>
    <cellStyle name="Normal 5 2 3 2" xfId="11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1069522</xdr:colOff>
      <xdr:row>70</xdr:row>
      <xdr:rowOff>4082</xdr:rowOff>
    </xdr:from>
    <xdr:to>
      <xdr:col>5</xdr:col>
      <xdr:colOff>110219</xdr:colOff>
      <xdr:row>70</xdr:row>
      <xdr:rowOff>4082</xdr:rowOff>
    </xdr:to>
    <xdr:cxnSp macro="">
      <xdr:nvCxnSpPr>
        <xdr:cNvPr id="5" name="Straight Connector 4"/>
        <xdr:cNvCxnSpPr/>
      </xdr:nvCxnSpPr>
      <xdr:spPr>
        <a:xfrm>
          <a:off x="3526972" y="175283132"/>
          <a:ext cx="31650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66</xdr:row>
      <xdr:rowOff>171450</xdr:rowOff>
    </xdr:from>
    <xdr:to>
      <xdr:col>1</xdr:col>
      <xdr:colOff>1495425</xdr:colOff>
      <xdr:row>66</xdr:row>
      <xdr:rowOff>171450</xdr:rowOff>
    </xdr:to>
    <xdr:cxnSp macro="">
      <xdr:nvCxnSpPr>
        <xdr:cNvPr id="7" name="Straight Connector 6"/>
        <xdr:cNvCxnSpPr/>
      </xdr:nvCxnSpPr>
      <xdr:spPr>
        <a:xfrm>
          <a:off x="1114425" y="168211500"/>
          <a:ext cx="1343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67</xdr:row>
      <xdr:rowOff>4082</xdr:rowOff>
    </xdr:from>
    <xdr:to>
      <xdr:col>5</xdr:col>
      <xdr:colOff>110219</xdr:colOff>
      <xdr:row>67</xdr:row>
      <xdr:rowOff>4082</xdr:rowOff>
    </xdr:to>
    <xdr:cxnSp macro="">
      <xdr:nvCxnSpPr>
        <xdr:cNvPr id="8" name="Straight Connector 7"/>
        <xdr:cNvCxnSpPr/>
      </xdr:nvCxnSpPr>
      <xdr:spPr>
        <a:xfrm>
          <a:off x="3526972" y="168234632"/>
          <a:ext cx="31650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iiiiiii\2015%20deklaracia%20axal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tabSelected="1" view="pageBreakPreview" zoomScale="70" zoomScaleNormal="100" zoomScaleSheetLayoutView="70" workbookViewId="0">
      <selection activeCell="B8" sqref="B8"/>
    </sheetView>
  </sheetViews>
  <sheetFormatPr defaultRowHeight="15" x14ac:dyDescent="0.2"/>
  <cols>
    <col min="1" max="1" width="6.28515625" style="288" bestFit="1" customWidth="1"/>
    <col min="2" max="2" width="13.140625" style="288" customWidth="1"/>
    <col min="3" max="3" width="12.85546875" style="288" customWidth="1"/>
    <col min="4" max="4" width="15.140625" style="288" customWidth="1"/>
    <col min="5" max="5" width="24.5703125" style="288" customWidth="1"/>
    <col min="6" max="8" width="19.140625" style="289" customWidth="1"/>
    <col min="9" max="9" width="16.42578125" style="288" bestFit="1" customWidth="1"/>
    <col min="10" max="10" width="17.42578125" style="288" customWidth="1"/>
    <col min="11" max="11" width="13.140625" style="288" bestFit="1" customWidth="1"/>
    <col min="12" max="12" width="15.28515625" style="288" customWidth="1"/>
    <col min="13" max="16384" width="9.140625" style="288"/>
  </cols>
  <sheetData>
    <row r="1" spans="1:13" x14ac:dyDescent="0.2">
      <c r="A1" s="292"/>
      <c r="B1" s="291"/>
      <c r="C1" s="292"/>
      <c r="D1" s="291"/>
      <c r="E1" s="292"/>
      <c r="F1" s="292"/>
      <c r="G1" s="291"/>
      <c r="H1" s="292"/>
      <c r="I1" s="292"/>
      <c r="J1" s="291"/>
      <c r="K1" s="292"/>
      <c r="L1" s="291"/>
    </row>
    <row r="2" spans="1:13" x14ac:dyDescent="0.2">
      <c r="A2" s="298"/>
      <c r="B2" s="298"/>
      <c r="C2" s="298"/>
      <c r="D2" s="298"/>
      <c r="E2" s="298"/>
      <c r="F2" s="298"/>
      <c r="G2" s="298"/>
      <c r="H2" s="298"/>
      <c r="I2" s="372"/>
      <c r="J2" s="372"/>
      <c r="K2" s="371"/>
      <c r="L2" s="291"/>
    </row>
    <row r="3" spans="1:13" s="299" customFormat="1" x14ac:dyDescent="0.2">
      <c r="A3" s="370" t="s">
        <v>309</v>
      </c>
      <c r="B3" s="353"/>
      <c r="C3" s="353"/>
      <c r="D3" s="353"/>
      <c r="E3" s="354"/>
      <c r="F3" s="348"/>
      <c r="G3" s="354"/>
      <c r="H3" s="369"/>
      <c r="I3" s="353"/>
      <c r="J3" s="354"/>
      <c r="K3" s="354"/>
      <c r="L3" s="368" t="s">
        <v>110</v>
      </c>
    </row>
    <row r="4" spans="1:13" s="299" customFormat="1" ht="15" customHeight="1" x14ac:dyDescent="0.2">
      <c r="A4" s="367" t="s">
        <v>141</v>
      </c>
      <c r="B4" s="353"/>
      <c r="C4" s="353"/>
      <c r="D4" s="353"/>
      <c r="E4" s="354"/>
      <c r="F4" s="348"/>
      <c r="G4" s="354"/>
      <c r="H4" s="366"/>
      <c r="I4" s="353"/>
      <c r="J4" s="354"/>
      <c r="K4" s="487" t="s">
        <v>697</v>
      </c>
      <c r="L4" s="488"/>
      <c r="M4" s="488"/>
    </row>
    <row r="5" spans="1:13" s="299" customFormat="1" x14ac:dyDescent="0.2">
      <c r="A5" s="365"/>
      <c r="B5" s="353"/>
      <c r="C5" s="364"/>
      <c r="D5" s="363"/>
      <c r="E5" s="354"/>
      <c r="F5" s="362"/>
      <c r="G5" s="354"/>
      <c r="H5" s="354"/>
      <c r="I5" s="348"/>
      <c r="J5" s="353"/>
      <c r="K5" s="353"/>
      <c r="L5" s="352"/>
    </row>
    <row r="6" spans="1:13" s="299" customFormat="1" x14ac:dyDescent="0.2">
      <c r="A6" s="359" t="s">
        <v>275</v>
      </c>
      <c r="B6" s="348"/>
      <c r="C6" s="348"/>
      <c r="D6" s="348" t="s">
        <v>277</v>
      </c>
      <c r="E6" s="360"/>
      <c r="F6" s="355"/>
      <c r="G6" s="354"/>
      <c r="H6" s="361"/>
      <c r="I6" s="360"/>
      <c r="J6" s="353"/>
      <c r="K6" s="354"/>
      <c r="L6" s="352"/>
    </row>
    <row r="7" spans="1:13" s="299" customFormat="1" x14ac:dyDescent="0.2">
      <c r="A7" s="359"/>
      <c r="B7" s="348"/>
      <c r="C7" s="348"/>
      <c r="D7" s="348"/>
      <c r="E7" s="354"/>
      <c r="F7" s="355"/>
      <c r="G7" s="355"/>
      <c r="H7" s="355"/>
      <c r="I7" s="357"/>
      <c r="J7" s="354"/>
      <c r="K7" s="353"/>
      <c r="L7" s="352"/>
    </row>
    <row r="8" spans="1:13" s="299" customFormat="1" ht="15.75" thickBot="1" x14ac:dyDescent="0.35">
      <c r="A8" s="358"/>
      <c r="B8" s="26" t="s">
        <v>511</v>
      </c>
      <c r="C8" s="26"/>
      <c r="D8" s="356"/>
      <c r="E8" s="354"/>
      <c r="F8" s="355"/>
      <c r="G8" s="355"/>
      <c r="H8" s="355"/>
      <c r="I8" s="354"/>
      <c r="J8" s="353"/>
      <c r="K8" s="353"/>
      <c r="L8" s="352"/>
    </row>
    <row r="9" spans="1:13" ht="15.75" thickBot="1" x14ac:dyDescent="0.25">
      <c r="A9" s="351"/>
      <c r="B9" s="350"/>
      <c r="C9" s="349"/>
      <c r="D9" s="349"/>
      <c r="E9" s="349"/>
      <c r="F9" s="348"/>
      <c r="G9" s="348"/>
      <c r="H9" s="348"/>
      <c r="I9" s="491" t="s">
        <v>478</v>
      </c>
      <c r="J9" s="492"/>
      <c r="K9" s="493"/>
      <c r="L9" s="347"/>
    </row>
    <row r="10" spans="1:13" s="335" customFormat="1" ht="39" customHeight="1" thickBot="1" x14ac:dyDescent="0.25">
      <c r="A10" s="346" t="s">
        <v>64</v>
      </c>
      <c r="B10" s="345" t="s">
        <v>142</v>
      </c>
      <c r="C10" s="345" t="s">
        <v>477</v>
      </c>
      <c r="D10" s="344" t="s">
        <v>282</v>
      </c>
      <c r="E10" s="343" t="s">
        <v>476</v>
      </c>
      <c r="F10" s="342" t="s">
        <v>475</v>
      </c>
      <c r="G10" s="341" t="s">
        <v>229</v>
      </c>
      <c r="H10" s="340" t="s">
        <v>226</v>
      </c>
      <c r="I10" s="339" t="s">
        <v>474</v>
      </c>
      <c r="J10" s="338" t="s">
        <v>279</v>
      </c>
      <c r="K10" s="337" t="s">
        <v>230</v>
      </c>
      <c r="L10" s="336" t="s">
        <v>231</v>
      </c>
    </row>
    <row r="11" spans="1:13" s="329" customFormat="1" ht="15.75" thickBot="1" x14ac:dyDescent="0.25">
      <c r="A11" s="333">
        <v>1</v>
      </c>
      <c r="B11" s="332">
        <v>2</v>
      </c>
      <c r="C11" s="334">
        <v>3</v>
      </c>
      <c r="D11" s="334">
        <v>4</v>
      </c>
      <c r="E11" s="333">
        <v>5</v>
      </c>
      <c r="F11" s="332">
        <v>6</v>
      </c>
      <c r="G11" s="334">
        <v>7</v>
      </c>
      <c r="H11" s="332">
        <v>8</v>
      </c>
      <c r="I11" s="333">
        <v>9</v>
      </c>
      <c r="J11" s="332">
        <v>10</v>
      </c>
      <c r="K11" s="331">
        <v>11</v>
      </c>
      <c r="L11" s="330">
        <v>12</v>
      </c>
    </row>
    <row r="12" spans="1:13" x14ac:dyDescent="0.2">
      <c r="A12" s="328">
        <v>1</v>
      </c>
      <c r="B12" s="319"/>
      <c r="C12" s="318"/>
      <c r="D12" s="327"/>
      <c r="E12" s="326"/>
      <c r="F12" s="315"/>
      <c r="G12" s="325"/>
      <c r="H12" s="325"/>
      <c r="I12" s="324"/>
      <c r="J12" s="323"/>
      <c r="K12" s="322"/>
      <c r="L12" s="321"/>
    </row>
    <row r="13" spans="1:13" x14ac:dyDescent="0.2">
      <c r="A13" s="320">
        <v>2</v>
      </c>
      <c r="B13" s="319"/>
      <c r="C13" s="318"/>
      <c r="D13" s="317"/>
      <c r="E13" s="316"/>
      <c r="F13" s="315"/>
      <c r="G13" s="315"/>
      <c r="H13" s="315"/>
      <c r="I13" s="314"/>
      <c r="J13" s="313"/>
      <c r="K13" s="312"/>
      <c r="L13" s="311"/>
    </row>
    <row r="14" spans="1:13" x14ac:dyDescent="0.2">
      <c r="A14" s="320">
        <v>3</v>
      </c>
      <c r="B14" s="319"/>
      <c r="C14" s="318"/>
      <c r="D14" s="317"/>
      <c r="E14" s="316"/>
      <c r="F14" s="315"/>
      <c r="G14" s="315"/>
      <c r="H14" s="315"/>
      <c r="I14" s="314"/>
      <c r="J14" s="313"/>
      <c r="K14" s="312"/>
      <c r="L14" s="311"/>
    </row>
    <row r="15" spans="1:13" x14ac:dyDescent="0.2">
      <c r="A15" s="320">
        <v>4</v>
      </c>
      <c r="B15" s="319"/>
      <c r="C15" s="318"/>
      <c r="D15" s="317"/>
      <c r="E15" s="316"/>
      <c r="F15" s="315"/>
      <c r="G15" s="315"/>
      <c r="H15" s="315"/>
      <c r="I15" s="314"/>
      <c r="J15" s="313"/>
      <c r="K15" s="312"/>
      <c r="L15" s="311"/>
    </row>
    <row r="16" spans="1:13" x14ac:dyDescent="0.2">
      <c r="A16" s="320">
        <v>5</v>
      </c>
      <c r="B16" s="319"/>
      <c r="C16" s="318"/>
      <c r="D16" s="317"/>
      <c r="E16" s="316"/>
      <c r="F16" s="315"/>
      <c r="G16" s="315"/>
      <c r="H16" s="315"/>
      <c r="I16" s="314"/>
      <c r="J16" s="313"/>
      <c r="K16" s="312"/>
      <c r="L16" s="311"/>
    </row>
    <row r="17" spans="1:12" x14ac:dyDescent="0.2">
      <c r="A17" s="320">
        <v>6</v>
      </c>
      <c r="B17" s="319"/>
      <c r="C17" s="318"/>
      <c r="D17" s="317"/>
      <c r="E17" s="316"/>
      <c r="F17" s="315"/>
      <c r="G17" s="315"/>
      <c r="H17" s="315"/>
      <c r="I17" s="314"/>
      <c r="J17" s="313"/>
      <c r="K17" s="312"/>
      <c r="L17" s="311"/>
    </row>
    <row r="18" spans="1:12" x14ac:dyDescent="0.2">
      <c r="A18" s="320">
        <v>7</v>
      </c>
      <c r="B18" s="319"/>
      <c r="C18" s="318"/>
      <c r="D18" s="317"/>
      <c r="E18" s="316"/>
      <c r="F18" s="315"/>
      <c r="G18" s="315"/>
      <c r="H18" s="315"/>
      <c r="I18" s="314"/>
      <c r="J18" s="313"/>
      <c r="K18" s="312"/>
      <c r="L18" s="311"/>
    </row>
    <row r="19" spans="1:12" x14ac:dyDescent="0.2">
      <c r="A19" s="320">
        <v>8</v>
      </c>
      <c r="B19" s="319"/>
      <c r="C19" s="318"/>
      <c r="D19" s="317"/>
      <c r="E19" s="316"/>
      <c r="F19" s="315"/>
      <c r="G19" s="315"/>
      <c r="H19" s="315"/>
      <c r="I19" s="314"/>
      <c r="J19" s="313"/>
      <c r="K19" s="312"/>
      <c r="L19" s="311"/>
    </row>
    <row r="20" spans="1:12" x14ac:dyDescent="0.2">
      <c r="A20" s="320">
        <v>9</v>
      </c>
      <c r="B20" s="319"/>
      <c r="C20" s="318"/>
      <c r="D20" s="317"/>
      <c r="E20" s="316"/>
      <c r="F20" s="315"/>
      <c r="G20" s="315"/>
      <c r="H20" s="315"/>
      <c r="I20" s="314"/>
      <c r="J20" s="313"/>
      <c r="K20" s="312"/>
      <c r="L20" s="311"/>
    </row>
    <row r="21" spans="1:12" x14ac:dyDescent="0.2">
      <c r="A21" s="320">
        <v>10</v>
      </c>
      <c r="B21" s="319"/>
      <c r="C21" s="318"/>
      <c r="D21" s="317"/>
      <c r="E21" s="316"/>
      <c r="F21" s="315"/>
      <c r="G21" s="315"/>
      <c r="H21" s="315"/>
      <c r="I21" s="314"/>
      <c r="J21" s="313"/>
      <c r="K21" s="312"/>
      <c r="L21" s="311"/>
    </row>
    <row r="22" spans="1:12" x14ac:dyDescent="0.2">
      <c r="A22" s="320">
        <v>11</v>
      </c>
      <c r="B22" s="319"/>
      <c r="C22" s="318"/>
      <c r="D22" s="317"/>
      <c r="E22" s="316"/>
      <c r="F22" s="315"/>
      <c r="G22" s="315"/>
      <c r="H22" s="315"/>
      <c r="I22" s="314"/>
      <c r="J22" s="313"/>
      <c r="K22" s="312"/>
      <c r="L22" s="311"/>
    </row>
    <row r="23" spans="1:12" x14ac:dyDescent="0.2">
      <c r="A23" s="320">
        <v>12</v>
      </c>
      <c r="B23" s="319"/>
      <c r="C23" s="318"/>
      <c r="D23" s="317"/>
      <c r="E23" s="316"/>
      <c r="F23" s="315"/>
      <c r="G23" s="315"/>
      <c r="H23" s="315"/>
      <c r="I23" s="314"/>
      <c r="J23" s="313"/>
      <c r="K23" s="312"/>
      <c r="L23" s="311"/>
    </row>
    <row r="24" spans="1:12" x14ac:dyDescent="0.2">
      <c r="A24" s="320">
        <v>13</v>
      </c>
      <c r="B24" s="319"/>
      <c r="C24" s="318"/>
      <c r="D24" s="317"/>
      <c r="E24" s="316"/>
      <c r="F24" s="315"/>
      <c r="G24" s="315"/>
      <c r="H24" s="315"/>
      <c r="I24" s="314"/>
      <c r="J24" s="313"/>
      <c r="K24" s="312"/>
      <c r="L24" s="311"/>
    </row>
    <row r="25" spans="1:12" x14ac:dyDescent="0.2">
      <c r="A25" s="320">
        <v>14</v>
      </c>
      <c r="B25" s="319"/>
      <c r="C25" s="318"/>
      <c r="D25" s="317"/>
      <c r="E25" s="316"/>
      <c r="F25" s="315"/>
      <c r="G25" s="315"/>
      <c r="H25" s="315"/>
      <c r="I25" s="314"/>
      <c r="J25" s="313"/>
      <c r="K25" s="312"/>
      <c r="L25" s="311"/>
    </row>
    <row r="26" spans="1:12" x14ac:dyDescent="0.2">
      <c r="A26" s="320">
        <v>15</v>
      </c>
      <c r="B26" s="319"/>
      <c r="C26" s="318"/>
      <c r="D26" s="317"/>
      <c r="E26" s="316"/>
      <c r="F26" s="315"/>
      <c r="G26" s="315"/>
      <c r="H26" s="315"/>
      <c r="I26" s="314"/>
      <c r="J26" s="313"/>
      <c r="K26" s="312"/>
      <c r="L26" s="311"/>
    </row>
    <row r="27" spans="1:12" x14ac:dyDescent="0.2">
      <c r="A27" s="320">
        <v>16</v>
      </c>
      <c r="B27" s="319"/>
      <c r="C27" s="318"/>
      <c r="D27" s="317"/>
      <c r="E27" s="316"/>
      <c r="F27" s="315"/>
      <c r="G27" s="315"/>
      <c r="H27" s="315"/>
      <c r="I27" s="314"/>
      <c r="J27" s="313"/>
      <c r="K27" s="312"/>
      <c r="L27" s="311"/>
    </row>
    <row r="28" spans="1:12" x14ac:dyDescent="0.2">
      <c r="A28" s="320">
        <v>17</v>
      </c>
      <c r="B28" s="319"/>
      <c r="C28" s="318"/>
      <c r="D28" s="317"/>
      <c r="E28" s="316"/>
      <c r="F28" s="315"/>
      <c r="G28" s="315"/>
      <c r="H28" s="315"/>
      <c r="I28" s="314"/>
      <c r="J28" s="313"/>
      <c r="K28" s="312"/>
      <c r="L28" s="311"/>
    </row>
    <row r="29" spans="1:12" x14ac:dyDescent="0.2">
      <c r="A29" s="320">
        <v>18</v>
      </c>
      <c r="B29" s="319"/>
      <c r="C29" s="318"/>
      <c r="D29" s="317"/>
      <c r="E29" s="316"/>
      <c r="F29" s="315"/>
      <c r="G29" s="315"/>
      <c r="H29" s="315"/>
      <c r="I29" s="314"/>
      <c r="J29" s="313"/>
      <c r="K29" s="312"/>
      <c r="L29" s="311"/>
    </row>
    <row r="30" spans="1:12" x14ac:dyDescent="0.2">
      <c r="A30" s="320">
        <v>19</v>
      </c>
      <c r="B30" s="319"/>
      <c r="C30" s="318"/>
      <c r="D30" s="317"/>
      <c r="E30" s="316"/>
      <c r="F30" s="315"/>
      <c r="G30" s="315"/>
      <c r="H30" s="315"/>
      <c r="I30" s="314"/>
      <c r="J30" s="313"/>
      <c r="K30" s="312"/>
      <c r="L30" s="311"/>
    </row>
    <row r="31" spans="1:12" ht="15.75" thickBot="1" x14ac:dyDescent="0.25">
      <c r="A31" s="310" t="s">
        <v>278</v>
      </c>
      <c r="B31" s="309"/>
      <c r="C31" s="308"/>
      <c r="D31" s="307"/>
      <c r="E31" s="306"/>
      <c r="F31" s="305"/>
      <c r="G31" s="305"/>
      <c r="H31" s="305"/>
      <c r="I31" s="304"/>
      <c r="J31" s="303"/>
      <c r="K31" s="302"/>
      <c r="L31" s="301"/>
    </row>
    <row r="32" spans="1:12" x14ac:dyDescent="0.2">
      <c r="A32" s="291"/>
      <c r="B32" s="292"/>
      <c r="C32" s="291"/>
      <c r="D32" s="292"/>
      <c r="E32" s="291"/>
      <c r="F32" s="292"/>
      <c r="G32" s="291"/>
      <c r="H32" s="292"/>
      <c r="I32" s="291"/>
      <c r="J32" s="292"/>
      <c r="K32" s="291"/>
      <c r="L32" s="292"/>
    </row>
    <row r="33" spans="1:12" x14ac:dyDescent="0.2">
      <c r="A33" s="291"/>
      <c r="B33" s="298"/>
      <c r="C33" s="291"/>
      <c r="D33" s="298"/>
      <c r="E33" s="291"/>
      <c r="F33" s="298"/>
      <c r="G33" s="291"/>
      <c r="H33" s="298"/>
      <c r="I33" s="291"/>
      <c r="J33" s="298"/>
      <c r="K33" s="291"/>
      <c r="L33" s="298"/>
    </row>
    <row r="34" spans="1:12" s="299" customFormat="1" x14ac:dyDescent="0.2">
      <c r="A34" s="490" t="s">
        <v>435</v>
      </c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</row>
    <row r="35" spans="1:12" s="300" customFormat="1" ht="12.75" x14ac:dyDescent="0.2">
      <c r="A35" s="490" t="s">
        <v>473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</row>
    <row r="36" spans="1:12" s="300" customFormat="1" ht="12.75" x14ac:dyDescent="0.2">
      <c r="A36" s="490"/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s="299" customFormat="1" x14ac:dyDescent="0.2">
      <c r="A37" s="490" t="s">
        <v>472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</row>
    <row r="38" spans="1:12" s="299" customFormat="1" x14ac:dyDescent="0.2">
      <c r="A38" s="490"/>
      <c r="B38" s="490"/>
      <c r="C38" s="490"/>
      <c r="D38" s="490"/>
      <c r="E38" s="490"/>
      <c r="F38" s="490"/>
      <c r="G38" s="490"/>
      <c r="H38" s="490"/>
      <c r="I38" s="490"/>
      <c r="J38" s="490"/>
      <c r="K38" s="490"/>
      <c r="L38" s="490"/>
    </row>
    <row r="39" spans="1:12" s="299" customFormat="1" x14ac:dyDescent="0.2">
      <c r="A39" s="490" t="s">
        <v>471</v>
      </c>
      <c r="B39" s="490"/>
      <c r="C39" s="490"/>
      <c r="D39" s="490"/>
      <c r="E39" s="490"/>
      <c r="F39" s="490"/>
      <c r="G39" s="490"/>
      <c r="H39" s="490"/>
      <c r="I39" s="490"/>
      <c r="J39" s="490"/>
      <c r="K39" s="490"/>
      <c r="L39" s="490"/>
    </row>
    <row r="40" spans="1:12" s="299" customFormat="1" x14ac:dyDescent="0.2">
      <c r="A40" s="291"/>
      <c r="B40" s="292"/>
      <c r="C40" s="291"/>
      <c r="D40" s="292"/>
      <c r="E40" s="291"/>
      <c r="F40" s="292"/>
      <c r="G40" s="291"/>
      <c r="H40" s="292"/>
      <c r="I40" s="291"/>
      <c r="J40" s="292"/>
      <c r="K40" s="291"/>
      <c r="L40" s="292"/>
    </row>
    <row r="41" spans="1:12" s="299" customFormat="1" x14ac:dyDescent="0.2">
      <c r="A41" s="291"/>
      <c r="B41" s="298"/>
      <c r="C41" s="291"/>
      <c r="D41" s="298"/>
      <c r="E41" s="291"/>
      <c r="F41" s="298"/>
      <c r="G41" s="291"/>
      <c r="H41" s="298"/>
      <c r="I41" s="291"/>
      <c r="J41" s="298"/>
      <c r="K41" s="291"/>
      <c r="L41" s="298"/>
    </row>
    <row r="42" spans="1:12" s="299" customFormat="1" x14ac:dyDescent="0.2">
      <c r="A42" s="291"/>
      <c r="B42" s="292"/>
      <c r="C42" s="291"/>
      <c r="D42" s="292"/>
      <c r="E42" s="291"/>
      <c r="F42" s="292"/>
      <c r="G42" s="291"/>
      <c r="H42" s="292"/>
      <c r="I42" s="291"/>
      <c r="J42" s="292"/>
      <c r="K42" s="291"/>
      <c r="L42" s="292"/>
    </row>
    <row r="43" spans="1:12" x14ac:dyDescent="0.2">
      <c r="A43" s="291"/>
      <c r="B43" s="298"/>
      <c r="C43" s="291"/>
      <c r="D43" s="298"/>
      <c r="E43" s="291"/>
      <c r="F43" s="298"/>
      <c r="G43" s="291"/>
      <c r="H43" s="298"/>
      <c r="I43" s="291"/>
      <c r="J43" s="298"/>
      <c r="K43" s="291"/>
      <c r="L43" s="298"/>
    </row>
    <row r="44" spans="1:12" s="293" customFormat="1" x14ac:dyDescent="0.2">
      <c r="A44" s="496" t="s">
        <v>107</v>
      </c>
      <c r="B44" s="496"/>
      <c r="C44" s="292"/>
      <c r="D44" s="291"/>
      <c r="E44" s="292"/>
      <c r="F44" s="292"/>
      <c r="G44" s="291"/>
      <c r="H44" s="292"/>
      <c r="I44" s="292"/>
      <c r="J44" s="291"/>
      <c r="K44" s="292"/>
      <c r="L44" s="291"/>
    </row>
    <row r="45" spans="1:12" s="293" customFormat="1" x14ac:dyDescent="0.2">
      <c r="A45" s="292"/>
      <c r="B45" s="291"/>
      <c r="C45" s="296"/>
      <c r="D45" s="297"/>
      <c r="E45" s="296"/>
      <c r="F45" s="292"/>
      <c r="G45" s="291"/>
      <c r="H45" s="295"/>
      <c r="I45" s="292"/>
      <c r="J45" s="291"/>
      <c r="K45" s="292"/>
      <c r="L45" s="291"/>
    </row>
    <row r="46" spans="1:12" s="293" customFormat="1" ht="15" customHeight="1" x14ac:dyDescent="0.2">
      <c r="A46" s="292"/>
      <c r="B46" s="291"/>
      <c r="C46" s="489" t="s">
        <v>269</v>
      </c>
      <c r="D46" s="489"/>
      <c r="E46" s="489"/>
      <c r="F46" s="292"/>
      <c r="G46" s="291"/>
      <c r="H46" s="494" t="s">
        <v>470</v>
      </c>
      <c r="I46" s="294"/>
      <c r="J46" s="291"/>
      <c r="K46" s="292"/>
      <c r="L46" s="291"/>
    </row>
    <row r="47" spans="1:12" s="293" customFormat="1" x14ac:dyDescent="0.2">
      <c r="A47" s="292"/>
      <c r="B47" s="291"/>
      <c r="C47" s="292"/>
      <c r="D47" s="291"/>
      <c r="E47" s="292"/>
      <c r="F47" s="292"/>
      <c r="G47" s="291"/>
      <c r="H47" s="495"/>
      <c r="I47" s="294"/>
      <c r="J47" s="291"/>
      <c r="K47" s="292"/>
      <c r="L47" s="291"/>
    </row>
    <row r="48" spans="1:12" s="290" customFormat="1" x14ac:dyDescent="0.2">
      <c r="A48" s="292"/>
      <c r="B48" s="291"/>
      <c r="C48" s="489" t="s">
        <v>140</v>
      </c>
      <c r="D48" s="489"/>
      <c r="E48" s="489"/>
      <c r="F48" s="292"/>
      <c r="G48" s="291"/>
      <c r="H48" s="292"/>
      <c r="I48" s="292"/>
      <c r="J48" s="291"/>
      <c r="K48" s="292"/>
      <c r="L48" s="291"/>
    </row>
    <row r="49" spans="5:5" s="290" customFormat="1" x14ac:dyDescent="0.2">
      <c r="E49" s="288"/>
    </row>
    <row r="50" spans="5:5" s="290" customFormat="1" x14ac:dyDescent="0.2">
      <c r="E50" s="288"/>
    </row>
    <row r="51" spans="5:5" s="290" customFormat="1" x14ac:dyDescent="0.2">
      <c r="E51" s="288"/>
    </row>
    <row r="52" spans="5:5" s="290" customFormat="1" x14ac:dyDescent="0.2">
      <c r="E52" s="288"/>
    </row>
    <row r="53" spans="5:5" s="290" customFormat="1" x14ac:dyDescent="0.2"/>
  </sheetData>
  <mergeCells count="10">
    <mergeCell ref="K4:M4"/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70" zoomScaleNormal="100" zoomScaleSheetLayoutView="70" workbookViewId="0">
      <selection activeCell="C2" sqref="C2:E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336</v>
      </c>
      <c r="B1" s="78"/>
      <c r="C1" s="497" t="s">
        <v>110</v>
      </c>
      <c r="D1" s="497"/>
      <c r="E1" s="92"/>
    </row>
    <row r="2" spans="1:5" s="6" customFormat="1" ht="15" customHeight="1" x14ac:dyDescent="0.3">
      <c r="A2" s="75" t="s">
        <v>330</v>
      </c>
      <c r="B2" s="78"/>
      <c r="C2" s="487" t="s">
        <v>697</v>
      </c>
      <c r="D2" s="488"/>
      <c r="E2" s="488"/>
    </row>
    <row r="3" spans="1:5" s="6" customFormat="1" x14ac:dyDescent="0.3">
      <c r="A3" s="77" t="s">
        <v>141</v>
      </c>
      <c r="B3" s="75"/>
      <c r="C3" s="166"/>
      <c r="D3" s="166"/>
      <c r="E3" s="92"/>
    </row>
    <row r="4" spans="1:5" s="6" customFormat="1" x14ac:dyDescent="0.3">
      <c r="A4" s="77"/>
      <c r="B4" s="77"/>
      <c r="C4" s="166"/>
      <c r="D4" s="166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26" t="s">
        <v>511</v>
      </c>
      <c r="B6" s="26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5"/>
      <c r="B8" s="165"/>
      <c r="C8" s="79"/>
      <c r="D8" s="79"/>
      <c r="E8" s="92"/>
    </row>
    <row r="9" spans="1:5" s="6" customFormat="1" ht="30" x14ac:dyDescent="0.3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331</v>
      </c>
      <c r="B10" s="99"/>
      <c r="C10" s="4"/>
      <c r="D10" s="4"/>
      <c r="E10" s="94"/>
    </row>
    <row r="11" spans="1:5" s="10" customFormat="1" x14ac:dyDescent="0.2">
      <c r="A11" s="99" t="s">
        <v>332</v>
      </c>
      <c r="B11" s="99"/>
      <c r="C11" s="4"/>
      <c r="D11" s="4"/>
      <c r="E11" s="95"/>
    </row>
    <row r="12" spans="1:5" s="10" customFormat="1" x14ac:dyDescent="0.2">
      <c r="A12" s="88" t="s">
        <v>280</v>
      </c>
      <c r="B12" s="88"/>
      <c r="C12" s="4"/>
      <c r="D12" s="4"/>
      <c r="E12" s="95"/>
    </row>
    <row r="13" spans="1:5" s="10" customFormat="1" x14ac:dyDescent="0.2">
      <c r="A13" s="88" t="s">
        <v>280</v>
      </c>
      <c r="B13" s="88"/>
      <c r="C13" s="4"/>
      <c r="D13" s="4"/>
      <c r="E13" s="95"/>
    </row>
    <row r="14" spans="1:5" s="10" customFormat="1" x14ac:dyDescent="0.2">
      <c r="A14" s="88" t="s">
        <v>280</v>
      </c>
      <c r="B14" s="88"/>
      <c r="C14" s="4"/>
      <c r="D14" s="4"/>
      <c r="E14" s="95"/>
    </row>
    <row r="15" spans="1:5" s="10" customFormat="1" x14ac:dyDescent="0.2">
      <c r="A15" s="88" t="s">
        <v>280</v>
      </c>
      <c r="B15" s="88"/>
      <c r="C15" s="4"/>
      <c r="D15" s="4"/>
      <c r="E15" s="95"/>
    </row>
    <row r="16" spans="1:5" s="10" customFormat="1" x14ac:dyDescent="0.2">
      <c r="A16" s="88" t="s">
        <v>280</v>
      </c>
      <c r="B16" s="88"/>
      <c r="C16" s="4"/>
      <c r="D16" s="4"/>
      <c r="E16" s="95"/>
    </row>
    <row r="17" spans="1:5" s="10" customFormat="1" ht="17.25" customHeight="1" x14ac:dyDescent="0.2">
      <c r="A17" s="99" t="s">
        <v>333</v>
      </c>
      <c r="B17" s="88"/>
      <c r="C17" s="4"/>
      <c r="D17" s="4"/>
      <c r="E17" s="95"/>
    </row>
    <row r="18" spans="1:5" s="10" customFormat="1" ht="18" customHeight="1" x14ac:dyDescent="0.2">
      <c r="A18" s="99" t="s">
        <v>334</v>
      </c>
      <c r="B18" s="88"/>
      <c r="C18" s="4"/>
      <c r="D18" s="4"/>
      <c r="E18" s="95"/>
    </row>
    <row r="19" spans="1:5" s="10" customFormat="1" x14ac:dyDescent="0.2">
      <c r="A19" s="88" t="s">
        <v>280</v>
      </c>
      <c r="B19" s="88"/>
      <c r="C19" s="4"/>
      <c r="D19" s="4"/>
      <c r="E19" s="95"/>
    </row>
    <row r="20" spans="1:5" s="10" customFormat="1" x14ac:dyDescent="0.2">
      <c r="A20" s="88" t="s">
        <v>280</v>
      </c>
      <c r="B20" s="88"/>
      <c r="C20" s="4"/>
      <c r="D20" s="4"/>
      <c r="E20" s="95"/>
    </row>
    <row r="21" spans="1:5" s="10" customFormat="1" x14ac:dyDescent="0.2">
      <c r="A21" s="88" t="s">
        <v>280</v>
      </c>
      <c r="B21" s="88"/>
      <c r="C21" s="4"/>
      <c r="D21" s="4"/>
      <c r="E21" s="95"/>
    </row>
    <row r="22" spans="1:5" s="10" customFormat="1" x14ac:dyDescent="0.2">
      <c r="A22" s="88" t="s">
        <v>280</v>
      </c>
      <c r="B22" s="88"/>
      <c r="C22" s="4"/>
      <c r="D22" s="4"/>
      <c r="E22" s="95"/>
    </row>
    <row r="23" spans="1:5" s="10" customFormat="1" x14ac:dyDescent="0.2">
      <c r="A23" s="88" t="s">
        <v>280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337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437</v>
      </c>
      <c r="E27" s="5"/>
    </row>
    <row r="28" spans="1:5" x14ac:dyDescent="0.3">
      <c r="A28" s="2" t="s">
        <v>421</v>
      </c>
    </row>
    <row r="29" spans="1:5" x14ac:dyDescent="0.3">
      <c r="A29" s="216" t="s">
        <v>422</v>
      </c>
    </row>
    <row r="30" spans="1:5" x14ac:dyDescent="0.3">
      <c r="A30" s="216"/>
    </row>
    <row r="31" spans="1:5" x14ac:dyDescent="0.3">
      <c r="A31" s="216" t="s">
        <v>354</v>
      </c>
    </row>
    <row r="32" spans="1:5" s="22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272</v>
      </c>
      <c r="D36" s="12"/>
      <c r="E36"/>
      <c r="F36"/>
      <c r="G36"/>
      <c r="H36"/>
      <c r="I36"/>
    </row>
    <row r="37" spans="1:9" x14ac:dyDescent="0.3">
      <c r="B37" s="2" t="s">
        <v>271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140</v>
      </c>
    </row>
    <row r="39" spans="1:9" s="22" customFormat="1" ht="12.75" x14ac:dyDescent="0.2"/>
  </sheetData>
  <mergeCells count="2">
    <mergeCell ref="C1:D1"/>
    <mergeCell ref="C2:E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="70" zoomScaleSheetLayoutView="70" workbookViewId="0">
      <selection activeCell="I2" sqref="I2:K2"/>
    </sheetView>
  </sheetViews>
  <sheetFormatPr defaultRowHeight="12.75" x14ac:dyDescent="0.2"/>
  <cols>
    <col min="1" max="1" width="5.42578125" style="186" customWidth="1"/>
    <col min="2" max="2" width="20.85546875" style="186" customWidth="1"/>
    <col min="3" max="3" width="26" style="186" customWidth="1"/>
    <col min="4" max="4" width="17" style="186" customWidth="1"/>
    <col min="5" max="5" width="18.140625" style="186" customWidth="1"/>
    <col min="6" max="6" width="14.7109375" style="186" customWidth="1"/>
    <col min="7" max="7" width="15.5703125" style="186" customWidth="1"/>
    <col min="8" max="8" width="14.7109375" style="186" customWidth="1"/>
    <col min="9" max="9" width="29.7109375" style="186" customWidth="1"/>
    <col min="10" max="10" width="0" style="186" hidden="1" customWidth="1"/>
    <col min="11" max="11" width="1.42578125" style="186" customWidth="1"/>
    <col min="12" max="16384" width="9.140625" style="186"/>
  </cols>
  <sheetData>
    <row r="1" spans="1:11" ht="15" x14ac:dyDescent="0.3">
      <c r="A1" s="75" t="s">
        <v>479</v>
      </c>
      <c r="B1" s="75"/>
      <c r="C1" s="78"/>
      <c r="D1" s="78"/>
      <c r="E1" s="78"/>
      <c r="F1" s="78"/>
      <c r="G1" s="286"/>
      <c r="H1" s="286"/>
      <c r="I1" s="497" t="s">
        <v>110</v>
      </c>
      <c r="J1" s="497"/>
    </row>
    <row r="2" spans="1:11" ht="15" x14ac:dyDescent="0.3">
      <c r="A2" s="77" t="s">
        <v>141</v>
      </c>
      <c r="B2" s="75"/>
      <c r="C2" s="78"/>
      <c r="D2" s="78"/>
      <c r="E2" s="78"/>
      <c r="F2" s="78"/>
      <c r="G2" s="286"/>
      <c r="H2" s="286"/>
      <c r="I2" s="487" t="s">
        <v>697</v>
      </c>
      <c r="J2" s="488"/>
      <c r="K2" s="488"/>
    </row>
    <row r="3" spans="1:11" ht="15" x14ac:dyDescent="0.3">
      <c r="A3" s="77"/>
      <c r="B3" s="77"/>
      <c r="C3" s="75"/>
      <c r="D3" s="75"/>
      <c r="E3" s="75"/>
      <c r="F3" s="75"/>
      <c r="G3" s="286"/>
      <c r="H3" s="286"/>
      <c r="I3" s="286"/>
    </row>
    <row r="4" spans="1:11" ht="15" x14ac:dyDescent="0.3">
      <c r="A4" s="375" t="s">
        <v>480</v>
      </c>
      <c r="B4" s="78"/>
      <c r="C4" s="78"/>
      <c r="D4" s="78"/>
      <c r="E4" s="78"/>
      <c r="F4" s="78"/>
      <c r="G4" s="77"/>
      <c r="H4" s="77"/>
      <c r="I4" s="77"/>
    </row>
    <row r="5" spans="1:11" ht="15" x14ac:dyDescent="0.3">
      <c r="A5" s="81"/>
      <c r="B5" s="26" t="s">
        <v>511</v>
      </c>
      <c r="C5" s="26"/>
      <c r="D5" s="81"/>
      <c r="E5" s="81"/>
      <c r="F5" s="81"/>
      <c r="G5" s="82"/>
      <c r="H5" s="82"/>
      <c r="I5" s="82"/>
    </row>
    <row r="6" spans="1:11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1" ht="15" x14ac:dyDescent="0.2">
      <c r="A7" s="285"/>
      <c r="B7" s="285"/>
      <c r="C7" s="285"/>
      <c r="D7" s="285"/>
      <c r="E7" s="285"/>
      <c r="F7" s="285"/>
      <c r="G7" s="79"/>
      <c r="H7" s="79"/>
      <c r="I7" s="79"/>
    </row>
    <row r="8" spans="1:11" ht="45" x14ac:dyDescent="0.2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31" t="s">
        <v>350</v>
      </c>
    </row>
    <row r="9" spans="1:11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1" t="s">
        <v>0</v>
      </c>
    </row>
    <row r="10" spans="1:11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1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1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1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1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1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1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99">
        <v>16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2">
      <c r="A25" s="99">
        <v>17</v>
      </c>
      <c r="B25" s="88"/>
      <c r="C25" s="88"/>
      <c r="D25" s="88"/>
      <c r="E25" s="88"/>
      <c r="F25" s="99"/>
      <c r="G25" s="4"/>
      <c r="H25" s="4"/>
      <c r="I25" s="4"/>
    </row>
    <row r="26" spans="1:9" ht="15" x14ac:dyDescent="0.2">
      <c r="A26" s="99">
        <v>18</v>
      </c>
      <c r="B26" s="88"/>
      <c r="C26" s="88"/>
      <c r="D26" s="88"/>
      <c r="E26" s="88"/>
      <c r="F26" s="99"/>
      <c r="G26" s="4"/>
      <c r="H26" s="4"/>
      <c r="I26" s="4"/>
    </row>
    <row r="27" spans="1:9" ht="15" x14ac:dyDescent="0.2">
      <c r="A27" s="99">
        <v>19</v>
      </c>
      <c r="B27" s="88"/>
      <c r="C27" s="88"/>
      <c r="D27" s="88"/>
      <c r="E27" s="88"/>
      <c r="F27" s="99"/>
      <c r="G27" s="4"/>
      <c r="H27" s="4"/>
      <c r="I27" s="4"/>
    </row>
    <row r="28" spans="1:9" ht="15" x14ac:dyDescent="0.2">
      <c r="A28" s="99">
        <v>20</v>
      </c>
      <c r="B28" s="88"/>
      <c r="C28" s="88"/>
      <c r="D28" s="88"/>
      <c r="E28" s="88"/>
      <c r="F28" s="99"/>
      <c r="G28" s="4"/>
      <c r="H28" s="4"/>
      <c r="I28" s="4"/>
    </row>
    <row r="29" spans="1:9" ht="15" x14ac:dyDescent="0.2">
      <c r="A29" s="99">
        <v>21</v>
      </c>
      <c r="B29" s="88"/>
      <c r="C29" s="88"/>
      <c r="D29" s="88"/>
      <c r="E29" s="88"/>
      <c r="F29" s="99"/>
      <c r="G29" s="4"/>
      <c r="H29" s="4"/>
      <c r="I29" s="4"/>
    </row>
    <row r="30" spans="1:9" ht="15" x14ac:dyDescent="0.2">
      <c r="A30" s="99">
        <v>22</v>
      </c>
      <c r="B30" s="88"/>
      <c r="C30" s="88"/>
      <c r="D30" s="88"/>
      <c r="E30" s="88"/>
      <c r="F30" s="99"/>
      <c r="G30" s="4"/>
      <c r="H30" s="4"/>
      <c r="I30" s="4"/>
    </row>
    <row r="31" spans="1:9" ht="15" x14ac:dyDescent="0.2">
      <c r="A31" s="99">
        <v>23</v>
      </c>
      <c r="B31" s="88"/>
      <c r="C31" s="88"/>
      <c r="D31" s="88"/>
      <c r="E31" s="88"/>
      <c r="F31" s="99"/>
      <c r="G31" s="4"/>
      <c r="H31" s="4"/>
      <c r="I31" s="4"/>
    </row>
    <row r="32" spans="1:9" ht="15" x14ac:dyDescent="0.2">
      <c r="A32" s="99">
        <v>24</v>
      </c>
      <c r="B32" s="88"/>
      <c r="C32" s="88"/>
      <c r="D32" s="88"/>
      <c r="E32" s="88"/>
      <c r="F32" s="99"/>
      <c r="G32" s="4"/>
      <c r="H32" s="4"/>
      <c r="I32" s="4"/>
    </row>
    <row r="33" spans="1:9" ht="15" x14ac:dyDescent="0.2">
      <c r="A33" s="88" t="s">
        <v>278</v>
      </c>
      <c r="B33" s="88"/>
      <c r="C33" s="88"/>
      <c r="D33" s="88"/>
      <c r="E33" s="88"/>
      <c r="F33" s="99"/>
      <c r="G33" s="4"/>
      <c r="H33" s="4"/>
      <c r="I33" s="4"/>
    </row>
    <row r="34" spans="1:9" ht="15" x14ac:dyDescent="0.3">
      <c r="A34" s="88"/>
      <c r="B34" s="100"/>
      <c r="C34" s="100"/>
      <c r="D34" s="100"/>
      <c r="E34" s="100"/>
      <c r="F34" s="88" t="s">
        <v>459</v>
      </c>
      <c r="G34" s="87">
        <f>SUM(G9:G33)</f>
        <v>0</v>
      </c>
      <c r="H34" s="87">
        <f>SUM(H9:H33)</f>
        <v>0</v>
      </c>
      <c r="I34" s="87">
        <f>SUM(I9:I33)</f>
        <v>0</v>
      </c>
    </row>
    <row r="35" spans="1:9" ht="15" x14ac:dyDescent="0.3">
      <c r="A35" s="229"/>
      <c r="B35" s="229"/>
      <c r="C35" s="229"/>
      <c r="D35" s="229"/>
      <c r="E35" s="229"/>
      <c r="F35" s="229"/>
      <c r="G35" s="229"/>
      <c r="H35" s="185"/>
      <c r="I35" s="185"/>
    </row>
    <row r="36" spans="1:9" ht="15" x14ac:dyDescent="0.3">
      <c r="A36" s="230" t="s">
        <v>481</v>
      </c>
      <c r="B36" s="230"/>
      <c r="C36" s="229"/>
      <c r="D36" s="229"/>
      <c r="E36" s="229"/>
      <c r="F36" s="229"/>
      <c r="G36" s="229"/>
      <c r="H36" s="185"/>
      <c r="I36" s="185"/>
    </row>
    <row r="37" spans="1:9" ht="15" x14ac:dyDescent="0.3">
      <c r="A37" s="230"/>
      <c r="B37" s="230"/>
      <c r="C37" s="229"/>
      <c r="D37" s="229"/>
      <c r="E37" s="229"/>
      <c r="F37" s="229"/>
      <c r="G37" s="229"/>
      <c r="H37" s="185"/>
      <c r="I37" s="185"/>
    </row>
    <row r="38" spans="1:9" ht="15" x14ac:dyDescent="0.3">
      <c r="A38" s="230"/>
      <c r="B38" s="230"/>
      <c r="C38" s="185"/>
      <c r="D38" s="185"/>
      <c r="E38" s="185"/>
      <c r="F38" s="185"/>
      <c r="G38" s="185"/>
      <c r="H38" s="185"/>
      <c r="I38" s="185"/>
    </row>
    <row r="39" spans="1:9" ht="15" x14ac:dyDescent="0.3">
      <c r="A39" s="230"/>
      <c r="B39" s="230"/>
      <c r="C39" s="185"/>
      <c r="D39" s="185"/>
      <c r="E39" s="185"/>
      <c r="F39" s="185"/>
      <c r="G39" s="185"/>
      <c r="H39" s="185"/>
      <c r="I39" s="185"/>
    </row>
    <row r="40" spans="1:9" x14ac:dyDescent="0.2">
      <c r="A40" s="226"/>
      <c r="B40" s="226"/>
      <c r="C40" s="226"/>
      <c r="D40" s="226"/>
      <c r="E40" s="226"/>
      <c r="F40" s="226"/>
      <c r="G40" s="226"/>
      <c r="H40" s="226"/>
      <c r="I40" s="226"/>
    </row>
    <row r="41" spans="1:9" ht="15" x14ac:dyDescent="0.3">
      <c r="A41" s="191" t="s">
        <v>107</v>
      </c>
      <c r="B41" s="191"/>
      <c r="C41" s="185"/>
      <c r="D41" s="185"/>
      <c r="E41" s="185"/>
      <c r="F41" s="185"/>
      <c r="G41" s="185"/>
      <c r="H41" s="185"/>
      <c r="I41" s="185"/>
    </row>
    <row r="42" spans="1:9" ht="15" x14ac:dyDescent="0.3">
      <c r="A42" s="185"/>
      <c r="B42" s="185"/>
      <c r="C42" s="185"/>
      <c r="D42" s="185"/>
      <c r="E42" s="185"/>
      <c r="F42" s="185"/>
      <c r="G42" s="185"/>
      <c r="H42" s="185"/>
      <c r="I42" s="185"/>
    </row>
    <row r="43" spans="1:9" ht="15" x14ac:dyDescent="0.3">
      <c r="A43" s="185"/>
      <c r="B43" s="185"/>
      <c r="C43" s="185"/>
      <c r="D43" s="185"/>
      <c r="E43" s="189"/>
      <c r="F43" s="189"/>
      <c r="G43" s="189"/>
      <c r="H43" s="185"/>
      <c r="I43" s="185"/>
    </row>
    <row r="44" spans="1:9" ht="15" x14ac:dyDescent="0.3">
      <c r="A44" s="191"/>
      <c r="B44" s="191"/>
      <c r="C44" s="191" t="s">
        <v>397</v>
      </c>
      <c r="D44" s="191"/>
      <c r="E44" s="191"/>
      <c r="F44" s="191"/>
      <c r="G44" s="191"/>
      <c r="H44" s="185"/>
      <c r="I44" s="185"/>
    </row>
    <row r="45" spans="1:9" ht="15" x14ac:dyDescent="0.3">
      <c r="A45" s="185"/>
      <c r="B45" s="185"/>
      <c r="C45" s="185" t="s">
        <v>396</v>
      </c>
      <c r="D45" s="185"/>
      <c r="E45" s="185"/>
      <c r="F45" s="185"/>
      <c r="G45" s="185"/>
      <c r="H45" s="185"/>
      <c r="I45" s="185"/>
    </row>
    <row r="46" spans="1:9" x14ac:dyDescent="0.2">
      <c r="A46" s="193"/>
      <c r="B46" s="193"/>
      <c r="C46" s="193" t="s">
        <v>140</v>
      </c>
      <c r="D46" s="193"/>
      <c r="E46" s="193"/>
      <c r="F46" s="193"/>
      <c r="G46" s="193"/>
    </row>
  </sheetData>
  <mergeCells count="2">
    <mergeCell ref="I1:J1"/>
    <mergeCell ref="I2:K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70" zoomScaleSheetLayoutView="70" workbookViewId="0">
      <selection activeCell="G2" sqref="G2:I2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  <col min="9" max="9" width="1.5703125" customWidth="1"/>
  </cols>
  <sheetData>
    <row r="1" spans="1:9" ht="15" x14ac:dyDescent="0.3">
      <c r="A1" s="75" t="s">
        <v>482</v>
      </c>
      <c r="B1" s="78"/>
      <c r="C1" s="78"/>
      <c r="D1" s="78"/>
      <c r="E1" s="78"/>
      <c r="F1" s="78"/>
      <c r="G1" s="497" t="s">
        <v>110</v>
      </c>
      <c r="H1" s="497"/>
    </row>
    <row r="2" spans="1:9" ht="15" customHeight="1" x14ac:dyDescent="0.3">
      <c r="A2" s="77" t="s">
        <v>141</v>
      </c>
      <c r="B2" s="78"/>
      <c r="C2" s="78"/>
      <c r="D2" s="78"/>
      <c r="E2" s="78"/>
      <c r="F2" s="78"/>
      <c r="G2" s="487" t="s">
        <v>697</v>
      </c>
      <c r="H2" s="488"/>
      <c r="I2" s="488"/>
    </row>
    <row r="3" spans="1:9" ht="15" x14ac:dyDescent="0.3">
      <c r="A3" s="77"/>
      <c r="B3" s="77"/>
      <c r="C3" s="77"/>
      <c r="D3" s="77"/>
      <c r="E3" s="77"/>
      <c r="F3" s="77"/>
      <c r="G3" s="286"/>
      <c r="H3" s="286"/>
    </row>
    <row r="4" spans="1:9" ht="15" x14ac:dyDescent="0.3">
      <c r="A4" s="375" t="s">
        <v>480</v>
      </c>
      <c r="B4" s="78"/>
      <c r="C4" s="78"/>
      <c r="D4" s="78"/>
      <c r="E4" s="78"/>
      <c r="F4" s="78"/>
      <c r="G4" s="77"/>
      <c r="H4" s="77"/>
    </row>
    <row r="5" spans="1:9" ht="15" x14ac:dyDescent="0.3">
      <c r="A5" s="26" t="s">
        <v>511</v>
      </c>
      <c r="B5" s="26"/>
      <c r="C5" s="81"/>
      <c r="D5" s="81"/>
      <c r="E5" s="81"/>
      <c r="F5" s="81"/>
      <c r="G5" s="82"/>
      <c r="H5" s="82"/>
    </row>
    <row r="6" spans="1:9" ht="15" x14ac:dyDescent="0.3">
      <c r="A6" s="78"/>
      <c r="B6" s="78"/>
      <c r="C6" s="78"/>
      <c r="D6" s="78"/>
      <c r="E6" s="78"/>
      <c r="F6" s="78"/>
      <c r="G6" s="77"/>
      <c r="H6" s="77"/>
    </row>
    <row r="7" spans="1:9" ht="15" x14ac:dyDescent="0.2">
      <c r="A7" s="285"/>
      <c r="B7" s="285"/>
      <c r="C7" s="285"/>
      <c r="D7" s="285"/>
      <c r="E7" s="285"/>
      <c r="F7" s="285"/>
      <c r="G7" s="79"/>
      <c r="H7" s="79"/>
    </row>
    <row r="8" spans="1:9" ht="45" x14ac:dyDescent="0.2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9" ht="15" x14ac:dyDescent="0.2">
      <c r="A9" s="99"/>
      <c r="B9" s="99"/>
      <c r="C9" s="99"/>
      <c r="D9" s="99"/>
      <c r="E9" s="99"/>
      <c r="F9" s="99"/>
      <c r="G9" s="4"/>
      <c r="H9" s="4"/>
    </row>
    <row r="10" spans="1:9" ht="15" x14ac:dyDescent="0.2">
      <c r="A10" s="99"/>
      <c r="B10" s="99"/>
      <c r="C10" s="99"/>
      <c r="D10" s="99"/>
      <c r="E10" s="99"/>
      <c r="F10" s="99"/>
      <c r="G10" s="4"/>
      <c r="H10" s="4"/>
    </row>
    <row r="11" spans="1:9" ht="15" x14ac:dyDescent="0.2">
      <c r="A11" s="88"/>
      <c r="B11" s="88"/>
      <c r="C11" s="88"/>
      <c r="D11" s="88"/>
      <c r="E11" s="88"/>
      <c r="F11" s="88"/>
      <c r="G11" s="4"/>
      <c r="H11" s="4"/>
    </row>
    <row r="12" spans="1:9" ht="15" x14ac:dyDescent="0.2">
      <c r="A12" s="88"/>
      <c r="B12" s="88"/>
      <c r="C12" s="88"/>
      <c r="D12" s="88"/>
      <c r="E12" s="88"/>
      <c r="F12" s="88"/>
      <c r="G12" s="4"/>
      <c r="H12" s="4"/>
    </row>
    <row r="13" spans="1:9" ht="15" x14ac:dyDescent="0.2">
      <c r="A13" s="88"/>
      <c r="B13" s="88"/>
      <c r="C13" s="88"/>
      <c r="D13" s="88"/>
      <c r="E13" s="88"/>
      <c r="F13" s="88"/>
      <c r="G13" s="4"/>
      <c r="H13" s="4"/>
    </row>
    <row r="14" spans="1:9" ht="15" x14ac:dyDescent="0.2">
      <c r="A14" s="88"/>
      <c r="B14" s="88"/>
      <c r="C14" s="88"/>
      <c r="D14" s="88"/>
      <c r="E14" s="88"/>
      <c r="F14" s="88"/>
      <c r="G14" s="4"/>
      <c r="H14" s="4"/>
    </row>
    <row r="15" spans="1:9" ht="15" x14ac:dyDescent="0.2">
      <c r="A15" s="88"/>
      <c r="B15" s="88"/>
      <c r="C15" s="88"/>
      <c r="D15" s="88"/>
      <c r="E15" s="88"/>
      <c r="F15" s="88"/>
      <c r="G15" s="4"/>
      <c r="H15" s="4"/>
    </row>
    <row r="16" spans="1:9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8" ht="15" x14ac:dyDescent="0.2">
      <c r="A33" s="88"/>
      <c r="B33" s="88"/>
      <c r="C33" s="88"/>
      <c r="D33" s="88"/>
      <c r="E33" s="88"/>
      <c r="F33" s="88"/>
      <c r="G33" s="4"/>
      <c r="H33" s="4"/>
    </row>
    <row r="34" spans="1:8" ht="15" x14ac:dyDescent="0.3">
      <c r="A34" s="100"/>
      <c r="B34" s="100"/>
      <c r="C34" s="100"/>
      <c r="D34" s="100"/>
      <c r="E34" s="100"/>
      <c r="F34" s="100" t="s">
        <v>341</v>
      </c>
      <c r="G34" s="87">
        <f>SUM(G9:G33)</f>
        <v>0</v>
      </c>
      <c r="H34" s="87">
        <f>SUM(H9:H33)</f>
        <v>0</v>
      </c>
    </row>
    <row r="35" spans="1:8" ht="15" x14ac:dyDescent="0.3">
      <c r="A35" s="44"/>
      <c r="B35" s="44"/>
      <c r="C35" s="44"/>
      <c r="D35" s="44"/>
      <c r="E35" s="44"/>
      <c r="F35" s="44"/>
      <c r="G35" s="2"/>
      <c r="H35" s="2"/>
    </row>
    <row r="36" spans="1:8" ht="15" x14ac:dyDescent="0.3">
      <c r="A36" s="216" t="s">
        <v>483</v>
      </c>
      <c r="B36" s="44"/>
      <c r="C36" s="44"/>
      <c r="D36" s="44"/>
      <c r="E36" s="44"/>
      <c r="F36" s="44"/>
      <c r="G36" s="2"/>
      <c r="H36" s="2"/>
    </row>
    <row r="37" spans="1:8" ht="15" x14ac:dyDescent="0.3">
      <c r="A37" s="216"/>
      <c r="B37" s="44"/>
      <c r="C37" s="44"/>
      <c r="D37" s="44"/>
      <c r="E37" s="44"/>
      <c r="F37" s="44"/>
      <c r="G37" s="2"/>
      <c r="H37" s="2"/>
    </row>
    <row r="38" spans="1:8" ht="15" x14ac:dyDescent="0.3">
      <c r="A38" s="216"/>
      <c r="B38" s="2"/>
      <c r="C38" s="2"/>
      <c r="D38" s="2"/>
      <c r="E38" s="2"/>
      <c r="F38" s="2"/>
      <c r="G38" s="2"/>
      <c r="H38" s="2"/>
    </row>
    <row r="39" spans="1:8" ht="15" x14ac:dyDescent="0.3">
      <c r="A39" s="216"/>
      <c r="B39" s="2"/>
      <c r="C39" s="2"/>
      <c r="D39" s="2"/>
      <c r="E39" s="2"/>
      <c r="F39" s="2"/>
      <c r="G39" s="2"/>
      <c r="H39" s="2"/>
    </row>
    <row r="40" spans="1:8" x14ac:dyDescent="0.2">
      <c r="A40" s="22"/>
      <c r="B40" s="22"/>
      <c r="C40" s="22"/>
      <c r="D40" s="22"/>
      <c r="E40" s="22"/>
      <c r="F40" s="22"/>
      <c r="G40" s="22"/>
      <c r="H40" s="22"/>
    </row>
    <row r="41" spans="1:8" ht="15" x14ac:dyDescent="0.3">
      <c r="A41" s="70" t="s">
        <v>107</v>
      </c>
      <c r="B41" s="2"/>
      <c r="C41" s="2"/>
      <c r="D41" s="2"/>
      <c r="E41" s="2"/>
      <c r="F41" s="2"/>
      <c r="G41" s="2"/>
      <c r="H41" s="2"/>
    </row>
    <row r="42" spans="1:8" ht="15" x14ac:dyDescent="0.3">
      <c r="A42" s="2"/>
      <c r="B42" s="2"/>
      <c r="C42" s="2"/>
      <c r="D42" s="2"/>
      <c r="E42" s="2"/>
      <c r="F42" s="2"/>
      <c r="G42" s="2"/>
      <c r="H42" s="2"/>
    </row>
    <row r="43" spans="1:8" ht="15" x14ac:dyDescent="0.3">
      <c r="A43" s="2"/>
      <c r="B43" s="2"/>
      <c r="C43" s="2"/>
      <c r="D43" s="2"/>
      <c r="E43" s="2"/>
      <c r="F43" s="2"/>
      <c r="G43" s="2"/>
      <c r="H43" s="12"/>
    </row>
    <row r="44" spans="1:8" ht="15" x14ac:dyDescent="0.3">
      <c r="A44" s="70"/>
      <c r="B44" s="70" t="s">
        <v>272</v>
      </c>
      <c r="C44" s="70"/>
      <c r="D44" s="70"/>
      <c r="E44" s="70"/>
      <c r="F44" s="70"/>
      <c r="G44" s="2"/>
      <c r="H44" s="12"/>
    </row>
    <row r="45" spans="1:8" ht="15" x14ac:dyDescent="0.3">
      <c r="A45" s="2"/>
      <c r="B45" s="2" t="s">
        <v>271</v>
      </c>
      <c r="C45" s="2"/>
      <c r="D45" s="2"/>
      <c r="E45" s="2"/>
      <c r="F45" s="2"/>
      <c r="G45" s="2"/>
      <c r="H45" s="12"/>
    </row>
    <row r="46" spans="1:8" x14ac:dyDescent="0.2">
      <c r="A46" s="67"/>
      <c r="B46" s="67" t="s">
        <v>140</v>
      </c>
      <c r="C46" s="67"/>
      <c r="D46" s="67"/>
      <c r="E46" s="67"/>
      <c r="F46" s="67"/>
    </row>
  </sheetData>
  <mergeCells count="2">
    <mergeCell ref="G1:H1"/>
    <mergeCell ref="G2:I2"/>
  </mergeCells>
  <printOptions gridLines="1"/>
  <pageMargins left="0.25" right="0.25" top="0.75" bottom="0.75" header="0.3" footer="0.3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G2" sqref="G2:I2"/>
    </sheetView>
  </sheetViews>
  <sheetFormatPr defaultRowHeight="12.75" x14ac:dyDescent="0.2"/>
  <cols>
    <col min="1" max="1" width="5.42578125" style="186" customWidth="1"/>
    <col min="2" max="2" width="13.140625" style="186" customWidth="1"/>
    <col min="3" max="3" width="15.140625" style="186" customWidth="1"/>
    <col min="4" max="4" width="18" style="186" customWidth="1"/>
    <col min="5" max="5" width="20.5703125" style="186" customWidth="1"/>
    <col min="6" max="6" width="21.28515625" style="186" customWidth="1"/>
    <col min="7" max="7" width="15.140625" style="186" customWidth="1"/>
    <col min="8" max="8" width="15.5703125" style="186" customWidth="1"/>
    <col min="9" max="9" width="13.42578125" style="186" customWidth="1"/>
    <col min="10" max="10" width="0" style="186" hidden="1" customWidth="1"/>
    <col min="11" max="16384" width="9.140625" style="186"/>
  </cols>
  <sheetData>
    <row r="1" spans="1:10" ht="15" x14ac:dyDescent="0.3">
      <c r="A1" s="75" t="s">
        <v>484</v>
      </c>
      <c r="B1" s="75"/>
      <c r="C1" s="78"/>
      <c r="D1" s="78"/>
      <c r="E1" s="78"/>
      <c r="F1" s="78"/>
      <c r="G1" s="497" t="s">
        <v>110</v>
      </c>
      <c r="H1" s="497"/>
    </row>
    <row r="2" spans="1:10" ht="15" customHeight="1" x14ac:dyDescent="0.3">
      <c r="A2" s="77" t="s">
        <v>141</v>
      </c>
      <c r="B2" s="75"/>
      <c r="C2" s="78"/>
      <c r="D2" s="78"/>
      <c r="E2" s="78"/>
      <c r="F2" s="78"/>
      <c r="G2" s="487" t="s">
        <v>697</v>
      </c>
      <c r="H2" s="488"/>
      <c r="I2" s="488"/>
    </row>
    <row r="3" spans="1:10" ht="15" x14ac:dyDescent="0.3">
      <c r="A3" s="77"/>
      <c r="B3" s="77"/>
      <c r="C3" s="77"/>
      <c r="D3" s="77"/>
      <c r="E3" s="77"/>
      <c r="F3" s="77"/>
      <c r="G3" s="286"/>
      <c r="H3" s="286"/>
    </row>
    <row r="4" spans="1:10" ht="15" x14ac:dyDescent="0.3">
      <c r="A4" s="375" t="s">
        <v>480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/>
      <c r="B5" s="26" t="s">
        <v>511</v>
      </c>
      <c r="C5" s="26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85"/>
      <c r="B7" s="285"/>
      <c r="C7" s="285"/>
      <c r="D7" s="285"/>
      <c r="E7" s="285"/>
      <c r="F7" s="285"/>
      <c r="G7" s="79"/>
      <c r="H7" s="79"/>
    </row>
    <row r="8" spans="1:10" ht="30" x14ac:dyDescent="0.2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31" t="s">
        <v>350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1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5" x14ac:dyDescent="0.3">
      <c r="A35" s="229"/>
      <c r="B35" s="229"/>
      <c r="C35" s="229"/>
      <c r="D35" s="229"/>
      <c r="E35" s="229"/>
      <c r="F35" s="229"/>
      <c r="G35" s="229"/>
      <c r="H35" s="185"/>
      <c r="I35" s="185"/>
    </row>
    <row r="36" spans="1:9" ht="15" x14ac:dyDescent="0.3">
      <c r="A36" s="230" t="s">
        <v>485</v>
      </c>
      <c r="B36" s="230"/>
      <c r="C36" s="229"/>
      <c r="D36" s="229"/>
      <c r="E36" s="229"/>
      <c r="F36" s="229"/>
      <c r="G36" s="229"/>
      <c r="H36" s="185"/>
      <c r="I36" s="185"/>
    </row>
    <row r="37" spans="1:9" ht="15" x14ac:dyDescent="0.3">
      <c r="A37" s="230"/>
      <c r="B37" s="230"/>
      <c r="C37" s="229"/>
      <c r="D37" s="229"/>
      <c r="E37" s="229"/>
      <c r="F37" s="229"/>
      <c r="G37" s="229"/>
      <c r="H37" s="185"/>
      <c r="I37" s="185"/>
    </row>
    <row r="38" spans="1:9" ht="15" x14ac:dyDescent="0.3">
      <c r="A38" s="230"/>
      <c r="B38" s="230"/>
      <c r="C38" s="185"/>
      <c r="D38" s="185"/>
      <c r="E38" s="185"/>
      <c r="F38" s="185"/>
      <c r="G38" s="185"/>
      <c r="H38" s="185"/>
      <c r="I38" s="185"/>
    </row>
    <row r="39" spans="1:9" ht="15" x14ac:dyDescent="0.3">
      <c r="A39" s="230"/>
      <c r="B39" s="230"/>
      <c r="C39" s="185"/>
      <c r="D39" s="185"/>
      <c r="E39" s="185"/>
      <c r="F39" s="185"/>
      <c r="G39" s="185"/>
      <c r="H39" s="185"/>
      <c r="I39" s="185"/>
    </row>
    <row r="40" spans="1:9" x14ac:dyDescent="0.2">
      <c r="A40" s="226"/>
      <c r="B40" s="226"/>
      <c r="C40" s="226"/>
      <c r="D40" s="226"/>
      <c r="E40" s="226"/>
      <c r="F40" s="226"/>
      <c r="G40" s="226"/>
      <c r="H40" s="226"/>
      <c r="I40" s="226"/>
    </row>
    <row r="41" spans="1:9" ht="15" x14ac:dyDescent="0.3">
      <c r="A41" s="191" t="s">
        <v>107</v>
      </c>
      <c r="B41" s="191"/>
      <c r="C41" s="185"/>
      <c r="D41" s="185"/>
      <c r="E41" s="185"/>
      <c r="F41" s="185"/>
      <c r="G41" s="185"/>
      <c r="H41" s="185"/>
      <c r="I41" s="185"/>
    </row>
    <row r="42" spans="1:9" ht="15" x14ac:dyDescent="0.3">
      <c r="A42" s="185"/>
      <c r="B42" s="185"/>
      <c r="C42" s="185"/>
      <c r="D42" s="185"/>
      <c r="E42" s="185"/>
      <c r="F42" s="185"/>
      <c r="G42" s="185"/>
      <c r="H42" s="185"/>
      <c r="I42" s="185"/>
    </row>
    <row r="43" spans="1:9" ht="15" x14ac:dyDescent="0.3">
      <c r="A43" s="185"/>
      <c r="B43" s="185"/>
      <c r="C43" s="185"/>
      <c r="D43" s="185"/>
      <c r="E43" s="185"/>
      <c r="F43" s="185"/>
      <c r="G43" s="185"/>
      <c r="H43" s="185"/>
      <c r="I43" s="192"/>
    </row>
    <row r="44" spans="1:9" ht="15" x14ac:dyDescent="0.3">
      <c r="A44" s="191"/>
      <c r="B44" s="191"/>
      <c r="C44" s="191" t="s">
        <v>436</v>
      </c>
      <c r="D44" s="191"/>
      <c r="E44" s="229"/>
      <c r="F44" s="191"/>
      <c r="G44" s="191"/>
      <c r="H44" s="185"/>
      <c r="I44" s="192"/>
    </row>
    <row r="45" spans="1:9" ht="15" x14ac:dyDescent="0.3">
      <c r="A45" s="185"/>
      <c r="B45" s="185"/>
      <c r="C45" s="185" t="s">
        <v>271</v>
      </c>
      <c r="D45" s="185"/>
      <c r="E45" s="185"/>
      <c r="F45" s="185"/>
      <c r="G45" s="185"/>
      <c r="H45" s="185"/>
      <c r="I45" s="192"/>
    </row>
    <row r="46" spans="1:9" x14ac:dyDescent="0.2">
      <c r="A46" s="193"/>
      <c r="B46" s="193"/>
      <c r="C46" s="193" t="s">
        <v>140</v>
      </c>
      <c r="D46" s="193"/>
      <c r="E46" s="193"/>
      <c r="F46" s="193"/>
      <c r="G46" s="193"/>
    </row>
  </sheetData>
  <mergeCells count="2">
    <mergeCell ref="G1:H1"/>
    <mergeCell ref="G2:I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K3" sqref="K3:M3"/>
    </sheetView>
  </sheetViews>
  <sheetFormatPr defaultRowHeight="12.75" x14ac:dyDescent="0.2"/>
  <cols>
    <col min="1" max="1" width="5.42578125" style="186" customWidth="1"/>
    <col min="2" max="2" width="27.5703125" style="186" customWidth="1"/>
    <col min="3" max="3" width="19.28515625" style="186" customWidth="1"/>
    <col min="4" max="4" width="16.85546875" style="186" customWidth="1"/>
    <col min="5" max="5" width="13.140625" style="186" customWidth="1"/>
    <col min="6" max="6" width="17" style="186" customWidth="1"/>
    <col min="7" max="7" width="13.7109375" style="186" customWidth="1"/>
    <col min="8" max="8" width="19.42578125" style="186" bestFit="1" customWidth="1"/>
    <col min="9" max="9" width="18.5703125" style="186" bestFit="1" customWidth="1"/>
    <col min="10" max="10" width="16.7109375" style="186" customWidth="1"/>
    <col min="11" max="11" width="17.7109375" style="186" customWidth="1"/>
    <col min="12" max="12" width="12.85546875" style="186" customWidth="1"/>
    <col min="13" max="16384" width="9.140625" style="186"/>
  </cols>
  <sheetData>
    <row r="2" spans="1:13" ht="15" x14ac:dyDescent="0.3">
      <c r="A2" s="506" t="s">
        <v>486</v>
      </c>
      <c r="B2" s="506"/>
      <c r="C2" s="506"/>
      <c r="D2" s="506"/>
      <c r="E2" s="376"/>
      <c r="F2" s="78"/>
      <c r="G2" s="78"/>
      <c r="H2" s="78"/>
      <c r="I2" s="78"/>
      <c r="J2" s="286"/>
      <c r="K2" s="287"/>
      <c r="L2" s="287" t="s">
        <v>110</v>
      </c>
    </row>
    <row r="3" spans="1:13" ht="15" customHeight="1" x14ac:dyDescent="0.3">
      <c r="A3" s="77" t="s">
        <v>141</v>
      </c>
      <c r="B3" s="75"/>
      <c r="C3" s="78"/>
      <c r="D3" s="78"/>
      <c r="E3" s="78"/>
      <c r="F3" s="78"/>
      <c r="G3" s="78"/>
      <c r="H3" s="78"/>
      <c r="I3" s="78"/>
      <c r="J3" s="286"/>
      <c r="K3" s="487" t="s">
        <v>697</v>
      </c>
      <c r="L3" s="488"/>
      <c r="M3" s="488"/>
    </row>
    <row r="4" spans="1:13" ht="15" x14ac:dyDescent="0.3">
      <c r="A4" s="77"/>
      <c r="B4" s="77"/>
      <c r="C4" s="75"/>
      <c r="D4" s="75"/>
      <c r="E4" s="75"/>
      <c r="F4" s="75"/>
      <c r="G4" s="75"/>
      <c r="H4" s="75"/>
      <c r="I4" s="75"/>
      <c r="J4" s="286"/>
      <c r="K4" s="286"/>
      <c r="L4" s="286"/>
    </row>
    <row r="5" spans="1:13" ht="15" x14ac:dyDescent="0.3">
      <c r="A5" s="375" t="s">
        <v>487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3" ht="15" x14ac:dyDescent="0.3">
      <c r="A6" s="81"/>
      <c r="B6" s="26" t="s">
        <v>511</v>
      </c>
      <c r="C6" s="26"/>
      <c r="D6" s="81"/>
      <c r="E6" s="81"/>
      <c r="F6" s="81"/>
      <c r="G6" s="81"/>
      <c r="H6" s="81"/>
      <c r="I6" s="81"/>
      <c r="J6" s="82"/>
      <c r="K6" s="82"/>
    </row>
    <row r="7" spans="1:13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3" ht="15" x14ac:dyDescent="0.2">
      <c r="A8" s="285"/>
      <c r="B8" s="285"/>
      <c r="C8" s="285"/>
      <c r="D8" s="285"/>
      <c r="E8" s="285"/>
      <c r="F8" s="285"/>
      <c r="G8" s="285"/>
      <c r="H8" s="285"/>
      <c r="I8" s="285"/>
      <c r="J8" s="79"/>
      <c r="K8" s="79"/>
      <c r="L8" s="79"/>
    </row>
    <row r="9" spans="1:13" ht="45" x14ac:dyDescent="0.2">
      <c r="A9" s="91" t="s">
        <v>64</v>
      </c>
      <c r="B9" s="91" t="s">
        <v>488</v>
      </c>
      <c r="C9" s="91" t="s">
        <v>489</v>
      </c>
      <c r="D9" s="91" t="s">
        <v>490</v>
      </c>
      <c r="E9" s="91" t="s">
        <v>491</v>
      </c>
      <c r="F9" s="91" t="s">
        <v>492</v>
      </c>
      <c r="G9" s="91" t="s">
        <v>493</v>
      </c>
      <c r="H9" s="91" t="s">
        <v>494</v>
      </c>
      <c r="I9" s="91" t="s">
        <v>495</v>
      </c>
      <c r="J9" s="91" t="s">
        <v>496</v>
      </c>
      <c r="K9" s="91" t="s">
        <v>497</v>
      </c>
      <c r="L9" s="91" t="s">
        <v>320</v>
      </c>
    </row>
    <row r="10" spans="1:13" ht="15" x14ac:dyDescent="0.2">
      <c r="A10" s="99">
        <v>1</v>
      </c>
      <c r="B10" s="377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3" ht="15" x14ac:dyDescent="0.2">
      <c r="A11" s="99">
        <v>2</v>
      </c>
      <c r="B11" s="377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3" ht="15" x14ac:dyDescent="0.2">
      <c r="A12" s="99">
        <v>3</v>
      </c>
      <c r="B12" s="377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3" ht="15" x14ac:dyDescent="0.2">
      <c r="A13" s="99">
        <v>4</v>
      </c>
      <c r="B13" s="377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3" ht="15" x14ac:dyDescent="0.2">
      <c r="A14" s="99">
        <v>5</v>
      </c>
      <c r="B14" s="377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3" ht="15" x14ac:dyDescent="0.2">
      <c r="A15" s="99">
        <v>6</v>
      </c>
      <c r="B15" s="377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3" ht="15" x14ac:dyDescent="0.2">
      <c r="A16" s="99">
        <v>7</v>
      </c>
      <c r="B16" s="377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77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77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77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77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77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77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77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77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77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77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77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77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77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77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77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77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77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278</v>
      </c>
      <c r="B34" s="377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77"/>
      <c r="C35" s="100"/>
      <c r="D35" s="100"/>
      <c r="E35" s="100"/>
      <c r="F35" s="100"/>
      <c r="G35" s="88"/>
      <c r="H35" s="88"/>
      <c r="I35" s="88"/>
      <c r="J35" s="88" t="s">
        <v>498</v>
      </c>
      <c r="K35" s="87">
        <f>SUM(K10:K34)</f>
        <v>0</v>
      </c>
      <c r="L35" s="88"/>
    </row>
    <row r="36" spans="1:12" ht="15" x14ac:dyDescent="0.3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185"/>
    </row>
    <row r="37" spans="1:12" ht="15" x14ac:dyDescent="0.3">
      <c r="A37" s="230" t="s">
        <v>499</v>
      </c>
      <c r="B37" s="230"/>
      <c r="C37" s="229"/>
      <c r="D37" s="229"/>
      <c r="E37" s="229"/>
      <c r="F37" s="229"/>
      <c r="G37" s="229"/>
      <c r="H37" s="229"/>
      <c r="I37" s="229"/>
      <c r="J37" s="229"/>
      <c r="K37" s="185"/>
    </row>
    <row r="38" spans="1:12" ht="15" x14ac:dyDescent="0.3">
      <c r="A38" s="230" t="s">
        <v>500</v>
      </c>
      <c r="B38" s="230"/>
      <c r="C38" s="229"/>
      <c r="D38" s="229"/>
      <c r="E38" s="229"/>
      <c r="F38" s="229"/>
      <c r="G38" s="229"/>
      <c r="H38" s="229"/>
      <c r="I38" s="229"/>
      <c r="J38" s="229"/>
      <c r="K38" s="185"/>
    </row>
    <row r="39" spans="1:12" ht="15" x14ac:dyDescent="0.3">
      <c r="A39" s="216" t="s">
        <v>501</v>
      </c>
      <c r="B39" s="230"/>
      <c r="C39" s="185"/>
      <c r="D39" s="185"/>
      <c r="E39" s="185"/>
      <c r="F39" s="185"/>
      <c r="G39" s="185"/>
      <c r="H39" s="185"/>
      <c r="I39" s="185"/>
      <c r="J39" s="185"/>
      <c r="K39" s="185"/>
    </row>
    <row r="40" spans="1:12" ht="15" x14ac:dyDescent="0.3">
      <c r="A40" s="216" t="s">
        <v>502</v>
      </c>
      <c r="B40" s="230"/>
      <c r="C40" s="185"/>
      <c r="D40" s="185"/>
      <c r="E40" s="185"/>
      <c r="F40" s="185"/>
      <c r="G40" s="185"/>
      <c r="H40" s="185"/>
      <c r="I40" s="185"/>
      <c r="J40" s="185"/>
      <c r="K40" s="185"/>
    </row>
    <row r="41" spans="1:12" ht="15" x14ac:dyDescent="0.3">
      <c r="A41" s="216"/>
      <c r="B41" s="230"/>
      <c r="C41" s="185"/>
      <c r="D41" s="185"/>
      <c r="E41" s="185"/>
      <c r="F41" s="185"/>
      <c r="G41" s="185"/>
      <c r="H41" s="185"/>
      <c r="I41" s="185"/>
      <c r="J41" s="185"/>
      <c r="K41" s="185"/>
    </row>
    <row r="42" spans="1:12" ht="15" x14ac:dyDescent="0.3">
      <c r="A42" s="216"/>
      <c r="B42" s="230"/>
      <c r="C42" s="185"/>
      <c r="D42" s="185"/>
      <c r="E42" s="185"/>
      <c r="F42" s="185"/>
      <c r="G42" s="185"/>
      <c r="H42" s="185"/>
      <c r="I42" s="185"/>
      <c r="J42" s="185"/>
      <c r="K42" s="185"/>
    </row>
    <row r="43" spans="1:12" x14ac:dyDescent="0.2">
      <c r="A43" s="226"/>
      <c r="B43" s="226"/>
      <c r="C43" s="226"/>
      <c r="D43" s="226"/>
      <c r="E43" s="226"/>
      <c r="F43" s="226"/>
      <c r="G43" s="226"/>
      <c r="H43" s="226"/>
      <c r="I43" s="226"/>
      <c r="J43" s="226"/>
      <c r="K43" s="226"/>
    </row>
    <row r="44" spans="1:12" ht="15" x14ac:dyDescent="0.3">
      <c r="A44" s="507" t="s">
        <v>107</v>
      </c>
      <c r="B44" s="507"/>
      <c r="C44" s="378"/>
      <c r="D44" s="379"/>
      <c r="E44" s="379"/>
      <c r="F44" s="378"/>
      <c r="G44" s="378"/>
      <c r="H44" s="378"/>
      <c r="I44" s="378"/>
      <c r="J44" s="378"/>
      <c r="K44" s="185"/>
    </row>
    <row r="45" spans="1:12" ht="15" x14ac:dyDescent="0.3">
      <c r="A45" s="378"/>
      <c r="B45" s="379"/>
      <c r="C45" s="378"/>
      <c r="D45" s="379"/>
      <c r="E45" s="379"/>
      <c r="F45" s="378"/>
      <c r="G45" s="378"/>
      <c r="H45" s="378"/>
      <c r="I45" s="378"/>
      <c r="J45" s="380"/>
      <c r="K45" s="185"/>
    </row>
    <row r="46" spans="1:12" ht="15" customHeight="1" x14ac:dyDescent="0.3">
      <c r="A46" s="378"/>
      <c r="B46" s="379"/>
      <c r="C46" s="508" t="s">
        <v>269</v>
      </c>
      <c r="D46" s="508"/>
      <c r="E46" s="381"/>
      <c r="F46" s="382"/>
      <c r="G46" s="509" t="s">
        <v>503</v>
      </c>
      <c r="H46" s="509"/>
      <c r="I46" s="509"/>
      <c r="J46" s="383"/>
      <c r="K46" s="185"/>
    </row>
    <row r="47" spans="1:12" ht="15" x14ac:dyDescent="0.3">
      <c r="A47" s="378"/>
      <c r="B47" s="379"/>
      <c r="C47" s="378"/>
      <c r="D47" s="379"/>
      <c r="E47" s="379"/>
      <c r="F47" s="378"/>
      <c r="G47" s="510"/>
      <c r="H47" s="510"/>
      <c r="I47" s="510"/>
      <c r="J47" s="383"/>
      <c r="K47" s="185"/>
    </row>
    <row r="48" spans="1:12" ht="15" x14ac:dyDescent="0.3">
      <c r="A48" s="378"/>
      <c r="B48" s="379"/>
      <c r="C48" s="505" t="s">
        <v>140</v>
      </c>
      <c r="D48" s="505"/>
      <c r="E48" s="381"/>
      <c r="F48" s="382"/>
      <c r="G48" s="378"/>
      <c r="H48" s="378"/>
      <c r="I48" s="378"/>
      <c r="J48" s="378"/>
      <c r="K48" s="185"/>
    </row>
  </sheetData>
  <mergeCells count="6">
    <mergeCell ref="K3:M3"/>
    <mergeCell ref="C48:D48"/>
    <mergeCell ref="A2:D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2"/>
  <sheetViews>
    <sheetView showGridLines="0" view="pageBreakPreview" zoomScale="98" zoomScaleNormal="100" zoomScaleSheetLayoutView="98" workbookViewId="0">
      <selection activeCell="I21" sqref="I21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4" x14ac:dyDescent="0.3">
      <c r="A1" s="75" t="s">
        <v>461</v>
      </c>
      <c r="B1" s="77"/>
      <c r="C1" s="511" t="s">
        <v>110</v>
      </c>
      <c r="D1" s="511"/>
    </row>
    <row r="2" spans="1:4" ht="15" customHeight="1" x14ac:dyDescent="0.3">
      <c r="A2" s="75" t="s">
        <v>462</v>
      </c>
      <c r="B2" s="77"/>
      <c r="C2" s="487" t="s">
        <v>697</v>
      </c>
      <c r="D2" s="488"/>
    </row>
    <row r="3" spans="1:4" x14ac:dyDescent="0.3">
      <c r="A3" s="77" t="s">
        <v>141</v>
      </c>
      <c r="B3" s="77"/>
      <c r="C3" s="76"/>
      <c r="D3" s="76"/>
    </row>
    <row r="4" spans="1:4" x14ac:dyDescent="0.3">
      <c r="A4" s="75"/>
      <c r="B4" s="77"/>
      <c r="C4" s="76"/>
      <c r="D4" s="76"/>
    </row>
    <row r="5" spans="1:4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</row>
    <row r="6" spans="1:4" x14ac:dyDescent="0.3">
      <c r="A6" s="26" t="s">
        <v>511</v>
      </c>
      <c r="B6" s="26"/>
      <c r="C6" s="122"/>
      <c r="D6" s="59"/>
    </row>
    <row r="7" spans="1:4" x14ac:dyDescent="0.3">
      <c r="A7" s="78"/>
      <c r="B7" s="78"/>
      <c r="C7" s="78"/>
      <c r="D7" s="77"/>
    </row>
    <row r="8" spans="1:4" s="6" customFormat="1" x14ac:dyDescent="0.3">
      <c r="A8" s="101"/>
      <c r="B8" s="101"/>
      <c r="C8" s="79"/>
      <c r="D8" s="79"/>
    </row>
    <row r="9" spans="1:4" s="6" customFormat="1" ht="30" x14ac:dyDescent="0.3">
      <c r="A9" s="107" t="s">
        <v>64</v>
      </c>
      <c r="B9" s="80" t="s">
        <v>11</v>
      </c>
      <c r="C9" s="80" t="s">
        <v>10</v>
      </c>
      <c r="D9" s="80" t="s">
        <v>9</v>
      </c>
    </row>
    <row r="10" spans="1:4" s="7" customFormat="1" x14ac:dyDescent="0.2">
      <c r="A10" s="13">
        <v>1</v>
      </c>
      <c r="B10" s="13" t="s">
        <v>108</v>
      </c>
      <c r="C10" s="83">
        <f>SUM(C11,C14,C17,C20:C22)</f>
        <v>6805</v>
      </c>
      <c r="D10" s="83">
        <f>SUM(D11,D14,D17,D20:D22)</f>
        <v>8481.69</v>
      </c>
    </row>
    <row r="11" spans="1:4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4" s="9" customFormat="1" ht="18" x14ac:dyDescent="0.2">
      <c r="A12" s="16" t="s">
        <v>30</v>
      </c>
      <c r="B12" s="16" t="s">
        <v>70</v>
      </c>
      <c r="C12" s="33"/>
      <c r="D12" s="34"/>
    </row>
    <row r="13" spans="1:4" s="9" customFormat="1" ht="18" x14ac:dyDescent="0.2">
      <c r="A13" s="16" t="s">
        <v>31</v>
      </c>
      <c r="B13" s="16" t="s">
        <v>71</v>
      </c>
      <c r="C13" s="33"/>
      <c r="D13" s="34"/>
    </row>
    <row r="14" spans="1:4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4" x14ac:dyDescent="0.3">
      <c r="A15" s="16" t="s">
        <v>32</v>
      </c>
      <c r="B15" s="16" t="s">
        <v>72</v>
      </c>
      <c r="C15" s="33">
        <v>0</v>
      </c>
      <c r="D15" s="34">
        <v>0</v>
      </c>
    </row>
    <row r="16" spans="1:4" x14ac:dyDescent="0.3">
      <c r="A16" s="16" t="s">
        <v>33</v>
      </c>
      <c r="B16" s="16" t="s">
        <v>73</v>
      </c>
      <c r="C16" s="33"/>
      <c r="D16" s="34"/>
    </row>
    <row r="17" spans="1:8" x14ac:dyDescent="0.3">
      <c r="A17" s="14">
        <v>1.3</v>
      </c>
      <c r="B17" s="14" t="s">
        <v>74</v>
      </c>
      <c r="C17" s="83">
        <f>SUM(C18:C19)</f>
        <v>4305</v>
      </c>
      <c r="D17" s="83">
        <f>SUM(D18:D19)</f>
        <v>4305</v>
      </c>
    </row>
    <row r="18" spans="1:8" x14ac:dyDescent="0.3">
      <c r="A18" s="16" t="s">
        <v>50</v>
      </c>
      <c r="B18" s="16" t="s">
        <v>75</v>
      </c>
      <c r="C18" s="33">
        <v>4305</v>
      </c>
      <c r="D18" s="34">
        <v>4305</v>
      </c>
    </row>
    <row r="19" spans="1:8" x14ac:dyDescent="0.3">
      <c r="A19" s="16" t="s">
        <v>51</v>
      </c>
      <c r="B19" s="16" t="s">
        <v>76</v>
      </c>
      <c r="C19" s="33"/>
      <c r="D19" s="34"/>
    </row>
    <row r="20" spans="1:8" x14ac:dyDescent="0.3">
      <c r="A20" s="14">
        <v>1.4</v>
      </c>
      <c r="B20" s="14" t="s">
        <v>77</v>
      </c>
      <c r="C20" s="33"/>
      <c r="D20" s="34"/>
    </row>
    <row r="21" spans="1:8" x14ac:dyDescent="0.3">
      <c r="A21" s="14">
        <v>1.5</v>
      </c>
      <c r="B21" s="14" t="s">
        <v>78</v>
      </c>
      <c r="C21" s="33">
        <v>0</v>
      </c>
      <c r="D21" s="485">
        <v>1676.69</v>
      </c>
    </row>
    <row r="22" spans="1:8" x14ac:dyDescent="0.3">
      <c r="A22" s="14">
        <v>1.6</v>
      </c>
      <c r="B22" s="14" t="s">
        <v>8</v>
      </c>
      <c r="C22" s="33">
        <v>2500</v>
      </c>
      <c r="D22" s="34">
        <v>2500</v>
      </c>
    </row>
    <row r="25" spans="1:8" s="22" customFormat="1" ht="12.75" x14ac:dyDescent="0.2"/>
    <row r="26" spans="1:8" x14ac:dyDescent="0.3">
      <c r="A26" s="70" t="s">
        <v>107</v>
      </c>
    </row>
    <row r="27" spans="1:8" x14ac:dyDescent="0.3">
      <c r="E27"/>
      <c r="F27"/>
      <c r="G27"/>
      <c r="H27"/>
    </row>
    <row r="28" spans="1:8" x14ac:dyDescent="0.3">
      <c r="D28" s="12"/>
      <c r="E28"/>
      <c r="F28"/>
      <c r="G28"/>
      <c r="H28"/>
    </row>
    <row r="29" spans="1:8" x14ac:dyDescent="0.3">
      <c r="A29"/>
      <c r="B29" s="70" t="s">
        <v>272</v>
      </c>
      <c r="D29" s="12"/>
      <c r="E29"/>
      <c r="F29"/>
      <c r="G29"/>
      <c r="H29"/>
    </row>
    <row r="30" spans="1:8" x14ac:dyDescent="0.3">
      <c r="A30"/>
      <c r="B30" s="2" t="s">
        <v>271</v>
      </c>
      <c r="D30" s="12"/>
      <c r="E30"/>
      <c r="F30"/>
      <c r="G30"/>
      <c r="H30"/>
    </row>
    <row r="31" spans="1:8" customFormat="1" ht="12.75" x14ac:dyDescent="0.2">
      <c r="B31" s="67" t="s">
        <v>140</v>
      </c>
    </row>
    <row r="32" spans="1:8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Normal="100" zoomScaleSheetLayoutView="70" workbookViewId="0">
      <selection activeCell="T59" sqref="T59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463</v>
      </c>
      <c r="B1" s="78"/>
      <c r="C1" s="497" t="s">
        <v>110</v>
      </c>
      <c r="D1" s="497"/>
      <c r="E1" s="92"/>
    </row>
    <row r="2" spans="1:5" s="6" customFormat="1" ht="15" customHeight="1" x14ac:dyDescent="0.3">
      <c r="A2" s="75" t="s">
        <v>460</v>
      </c>
      <c r="B2" s="78"/>
      <c r="C2" s="487" t="s">
        <v>697</v>
      </c>
      <c r="D2" s="488"/>
      <c r="E2" s="488"/>
    </row>
    <row r="3" spans="1:5" s="6" customFormat="1" x14ac:dyDescent="0.3">
      <c r="A3" s="77" t="s">
        <v>141</v>
      </c>
      <c r="B3" s="75"/>
      <c r="C3" s="166"/>
      <c r="D3" s="166"/>
      <c r="E3" s="92"/>
    </row>
    <row r="4" spans="1:5" s="6" customFormat="1" x14ac:dyDescent="0.3">
      <c r="A4" s="77"/>
      <c r="B4" s="77"/>
      <c r="C4" s="166"/>
      <c r="D4" s="166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26" t="s">
        <v>511</v>
      </c>
      <c r="B6" s="26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5"/>
      <c r="B8" s="165"/>
      <c r="C8" s="79"/>
      <c r="D8" s="79"/>
      <c r="E8" s="92"/>
    </row>
    <row r="9" spans="1:5" s="6" customFormat="1" ht="30" x14ac:dyDescent="0.3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299</v>
      </c>
      <c r="B10" s="99"/>
      <c r="C10" s="4"/>
      <c r="D10" s="4"/>
      <c r="E10" s="94"/>
    </row>
    <row r="11" spans="1:5" s="10" customFormat="1" x14ac:dyDescent="0.2">
      <c r="A11" s="99" t="s">
        <v>300</v>
      </c>
      <c r="B11" s="99"/>
      <c r="C11" s="4"/>
      <c r="D11" s="4"/>
      <c r="E11" s="95"/>
    </row>
    <row r="12" spans="1:5" s="10" customFormat="1" x14ac:dyDescent="0.2">
      <c r="A12" s="99" t="s">
        <v>301</v>
      </c>
      <c r="B12" s="88"/>
      <c r="C12" s="4"/>
      <c r="D12" s="4"/>
      <c r="E12" s="95"/>
    </row>
    <row r="13" spans="1:5" s="10" customFormat="1" x14ac:dyDescent="0.2">
      <c r="A13" s="88" t="s">
        <v>280</v>
      </c>
      <c r="B13" s="88"/>
      <c r="C13" s="4"/>
      <c r="D13" s="4"/>
      <c r="E13" s="95"/>
    </row>
    <row r="14" spans="1:5" s="10" customFormat="1" x14ac:dyDescent="0.2">
      <c r="A14" s="88" t="s">
        <v>280</v>
      </c>
      <c r="B14" s="88"/>
      <c r="C14" s="4"/>
      <c r="D14" s="4"/>
      <c r="E14" s="95"/>
    </row>
    <row r="15" spans="1:5" s="10" customFormat="1" x14ac:dyDescent="0.2">
      <c r="A15" s="88" t="s">
        <v>280</v>
      </c>
      <c r="B15" s="88"/>
      <c r="C15" s="4"/>
      <c r="D15" s="4"/>
      <c r="E15" s="95"/>
    </row>
    <row r="16" spans="1:5" s="10" customFormat="1" x14ac:dyDescent="0.2">
      <c r="A16" s="88" t="s">
        <v>280</v>
      </c>
      <c r="B16" s="88"/>
      <c r="C16" s="4"/>
      <c r="D16" s="4"/>
      <c r="E16" s="95"/>
    </row>
    <row r="17" spans="1:9" x14ac:dyDescent="0.3">
      <c r="A17" s="100"/>
      <c r="B17" s="100" t="s">
        <v>337</v>
      </c>
      <c r="C17" s="87">
        <f>SUM(C10:C16)</f>
        <v>0</v>
      </c>
      <c r="D17" s="87">
        <f>SUM(D10:D16)</f>
        <v>0</v>
      </c>
      <c r="E17" s="97"/>
    </row>
    <row r="18" spans="1:9" x14ac:dyDescent="0.3">
      <c r="A18" s="44"/>
      <c r="B18" s="44"/>
    </row>
    <row r="19" spans="1:9" x14ac:dyDescent="0.3">
      <c r="A19" s="2" t="s">
        <v>404</v>
      </c>
      <c r="E19" s="5"/>
    </row>
    <row r="20" spans="1:9" x14ac:dyDescent="0.3">
      <c r="A20" s="2" t="s">
        <v>406</v>
      </c>
    </row>
    <row r="21" spans="1:9" x14ac:dyDescent="0.3">
      <c r="A21" s="216"/>
    </row>
    <row r="22" spans="1:9" x14ac:dyDescent="0.3">
      <c r="A22" s="216" t="s">
        <v>405</v>
      </c>
    </row>
    <row r="23" spans="1:9" s="22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450</v>
      </c>
      <c r="D27" s="12"/>
      <c r="E27"/>
      <c r="F27"/>
      <c r="G27"/>
      <c r="H27"/>
      <c r="I27"/>
    </row>
    <row r="28" spans="1:9" x14ac:dyDescent="0.3">
      <c r="B28" s="2" t="s">
        <v>451</v>
      </c>
      <c r="D28" s="12"/>
      <c r="E28"/>
      <c r="F28"/>
      <c r="G28"/>
      <c r="H28"/>
      <c r="I28"/>
    </row>
    <row r="29" spans="1:9" customFormat="1" ht="12.75" x14ac:dyDescent="0.2">
      <c r="A29" s="67"/>
      <c r="B29" s="67" t="s">
        <v>140</v>
      </c>
    </row>
    <row r="30" spans="1:9" s="22" customFormat="1" ht="12.75" x14ac:dyDescent="0.2"/>
  </sheetData>
  <mergeCells count="2">
    <mergeCell ref="C1:D1"/>
    <mergeCell ref="C2:E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91"/>
  <sheetViews>
    <sheetView showGridLines="0" view="pageBreakPreview" topLeftCell="A55" zoomScaleNormal="100" zoomScaleSheetLayoutView="100" workbookViewId="0">
      <selection activeCell="O12" sqref="O12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6" x14ac:dyDescent="0.3">
      <c r="A1" s="75" t="s">
        <v>225</v>
      </c>
      <c r="B1" s="123"/>
      <c r="C1" s="512" t="s">
        <v>199</v>
      </c>
      <c r="D1" s="512"/>
      <c r="E1" s="106"/>
    </row>
    <row r="2" spans="1:6" ht="15" customHeight="1" x14ac:dyDescent="0.3">
      <c r="A2" s="77" t="s">
        <v>141</v>
      </c>
      <c r="B2" s="123"/>
      <c r="C2" s="498" t="s">
        <v>697</v>
      </c>
      <c r="D2" s="513"/>
      <c r="E2" s="513"/>
    </row>
    <row r="3" spans="1:6" x14ac:dyDescent="0.3">
      <c r="A3" s="118"/>
      <c r="B3" s="123"/>
      <c r="C3" s="78"/>
      <c r="D3" s="78"/>
      <c r="E3" s="106"/>
    </row>
    <row r="4" spans="1:6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6" x14ac:dyDescent="0.3">
      <c r="A5" s="26" t="s">
        <v>511</v>
      </c>
      <c r="B5" s="26"/>
      <c r="C5" s="122"/>
      <c r="D5" s="59"/>
      <c r="E5" s="109"/>
    </row>
    <row r="6" spans="1:6" x14ac:dyDescent="0.3">
      <c r="A6" s="78"/>
      <c r="B6" s="77"/>
      <c r="C6" s="77"/>
      <c r="D6" s="77"/>
      <c r="E6" s="109"/>
    </row>
    <row r="7" spans="1:6" x14ac:dyDescent="0.3">
      <c r="A7" s="117"/>
      <c r="B7" s="124"/>
      <c r="C7" s="125"/>
      <c r="D7" s="125"/>
      <c r="E7" s="106"/>
      <c r="F7" s="463"/>
    </row>
    <row r="8" spans="1:6" ht="45" x14ac:dyDescent="0.3">
      <c r="A8" s="126" t="s">
        <v>114</v>
      </c>
      <c r="B8" s="126" t="s">
        <v>191</v>
      </c>
      <c r="C8" s="126" t="s">
        <v>305</v>
      </c>
      <c r="D8" s="126" t="s">
        <v>258</v>
      </c>
      <c r="E8" s="106"/>
    </row>
    <row r="9" spans="1:6" x14ac:dyDescent="0.3">
      <c r="A9" s="49"/>
      <c r="B9" s="50"/>
      <c r="C9" s="160"/>
      <c r="D9" s="160"/>
      <c r="E9" s="106"/>
    </row>
    <row r="10" spans="1:6" x14ac:dyDescent="0.3">
      <c r="A10" s="51" t="s">
        <v>192</v>
      </c>
      <c r="B10" s="52"/>
      <c r="C10" s="127">
        <f>SUM(C11,C34)</f>
        <v>18453.54</v>
      </c>
      <c r="D10" s="127">
        <f>SUM(D11,D34)</f>
        <v>19595.41</v>
      </c>
      <c r="E10" s="106"/>
      <c r="F10" s="463"/>
    </row>
    <row r="11" spans="1:6" x14ac:dyDescent="0.3">
      <c r="A11" s="53" t="s">
        <v>193</v>
      </c>
      <c r="B11" s="54"/>
      <c r="C11" s="86">
        <f>SUM(C12:C32)</f>
        <v>12222.869999999999</v>
      </c>
      <c r="D11" s="86">
        <f>SUM(D12:D32)</f>
        <v>14999.46</v>
      </c>
      <c r="E11" s="106"/>
    </row>
    <row r="12" spans="1:6" x14ac:dyDescent="0.3">
      <c r="A12" s="57">
        <v>1110</v>
      </c>
      <c r="B12" s="56" t="s">
        <v>143</v>
      </c>
      <c r="C12" s="8">
        <v>1959.05</v>
      </c>
      <c r="D12" s="8">
        <v>2013.75</v>
      </c>
      <c r="E12" s="106"/>
    </row>
    <row r="13" spans="1:6" x14ac:dyDescent="0.3">
      <c r="A13" s="57">
        <v>1120</v>
      </c>
      <c r="B13" s="56" t="s">
        <v>144</v>
      </c>
      <c r="C13" s="8"/>
      <c r="D13" s="8"/>
      <c r="E13" s="106"/>
    </row>
    <row r="14" spans="1:6" x14ac:dyDescent="0.3">
      <c r="A14" s="57">
        <v>1211</v>
      </c>
      <c r="B14" s="56" t="s">
        <v>145</v>
      </c>
      <c r="C14" s="8">
        <v>6629.18</v>
      </c>
      <c r="D14" s="8">
        <v>2456.0700000000002</v>
      </c>
      <c r="E14" s="106"/>
    </row>
    <row r="15" spans="1:6" x14ac:dyDescent="0.3">
      <c r="A15" s="57">
        <v>1212</v>
      </c>
      <c r="B15" s="56" t="s">
        <v>146</v>
      </c>
      <c r="C15" s="8"/>
      <c r="D15" s="8"/>
      <c r="E15" s="106"/>
    </row>
    <row r="16" spans="1:6" x14ac:dyDescent="0.3">
      <c r="A16" s="57">
        <v>1213</v>
      </c>
      <c r="B16" s="56" t="s">
        <v>147</v>
      </c>
      <c r="C16" s="8"/>
      <c r="D16" s="8"/>
      <c r="E16" s="106"/>
    </row>
    <row r="17" spans="1:5" x14ac:dyDescent="0.3">
      <c r="A17" s="57">
        <v>1214</v>
      </c>
      <c r="B17" s="56" t="s">
        <v>148</v>
      </c>
      <c r="C17" s="8"/>
      <c r="D17" s="8"/>
      <c r="E17" s="106"/>
    </row>
    <row r="18" spans="1:5" x14ac:dyDescent="0.3">
      <c r="A18" s="57">
        <v>1215</v>
      </c>
      <c r="B18" s="56" t="s">
        <v>149</v>
      </c>
      <c r="C18" s="8"/>
      <c r="D18" s="8"/>
      <c r="E18" s="106"/>
    </row>
    <row r="19" spans="1:5" x14ac:dyDescent="0.3">
      <c r="A19" s="57">
        <v>1300</v>
      </c>
      <c r="B19" s="56" t="s">
        <v>150</v>
      </c>
      <c r="C19" s="8"/>
      <c r="D19" s="8"/>
      <c r="E19" s="106"/>
    </row>
    <row r="20" spans="1:5" x14ac:dyDescent="0.3">
      <c r="A20" s="57">
        <v>1410</v>
      </c>
      <c r="B20" s="56" t="s">
        <v>151</v>
      </c>
      <c r="C20" s="8"/>
      <c r="D20" s="8">
        <v>400</v>
      </c>
      <c r="E20" s="106"/>
    </row>
    <row r="21" spans="1:5" x14ac:dyDescent="0.3">
      <c r="A21" s="57">
        <v>1421</v>
      </c>
      <c r="B21" s="56" t="s">
        <v>152</v>
      </c>
      <c r="C21" s="8"/>
      <c r="D21" s="8"/>
      <c r="E21" s="106"/>
    </row>
    <row r="22" spans="1:5" x14ac:dyDescent="0.3">
      <c r="A22" s="57">
        <v>1422</v>
      </c>
      <c r="B22" s="56" t="s">
        <v>153</v>
      </c>
      <c r="C22" s="8"/>
      <c r="D22" s="8"/>
      <c r="E22" s="106"/>
    </row>
    <row r="23" spans="1:5" x14ac:dyDescent="0.3">
      <c r="A23" s="57">
        <v>1423</v>
      </c>
      <c r="B23" s="56" t="s">
        <v>154</v>
      </c>
      <c r="C23" s="8"/>
      <c r="D23" s="8"/>
      <c r="E23" s="106"/>
    </row>
    <row r="24" spans="1:5" x14ac:dyDescent="0.3">
      <c r="A24" s="57">
        <v>1431</v>
      </c>
      <c r="B24" s="56" t="s">
        <v>155</v>
      </c>
      <c r="C24" s="8"/>
      <c r="D24" s="8"/>
      <c r="E24" s="106"/>
    </row>
    <row r="25" spans="1:5" x14ac:dyDescent="0.3">
      <c r="A25" s="57">
        <v>1432</v>
      </c>
      <c r="B25" s="56" t="s">
        <v>156</v>
      </c>
      <c r="C25" s="8"/>
      <c r="D25" s="8"/>
      <c r="E25" s="106"/>
    </row>
    <row r="26" spans="1:5" x14ac:dyDescent="0.3">
      <c r="A26" s="57">
        <v>1433</v>
      </c>
      <c r="B26" s="56" t="s">
        <v>157</v>
      </c>
      <c r="C26" s="8">
        <v>934.64</v>
      </c>
      <c r="D26" s="8">
        <v>1129.6400000000001</v>
      </c>
      <c r="E26" s="106"/>
    </row>
    <row r="27" spans="1:5" x14ac:dyDescent="0.3">
      <c r="A27" s="57">
        <v>1441</v>
      </c>
      <c r="B27" s="56" t="s">
        <v>158</v>
      </c>
      <c r="C27" s="8"/>
      <c r="D27" s="8"/>
      <c r="E27" s="106"/>
    </row>
    <row r="28" spans="1:5" x14ac:dyDescent="0.3">
      <c r="A28" s="57">
        <v>1442</v>
      </c>
      <c r="B28" s="56" t="s">
        <v>159</v>
      </c>
      <c r="C28" s="8">
        <v>2700</v>
      </c>
      <c r="D28" s="8">
        <v>9000</v>
      </c>
      <c r="E28" s="106"/>
    </row>
    <row r="29" spans="1:5" x14ac:dyDescent="0.3">
      <c r="A29" s="57">
        <v>1443</v>
      </c>
      <c r="B29" s="56" t="s">
        <v>160</v>
      </c>
      <c r="C29" s="8"/>
      <c r="D29" s="8"/>
      <c r="E29" s="106"/>
    </row>
    <row r="30" spans="1:5" x14ac:dyDescent="0.3">
      <c r="A30" s="57">
        <v>1444</v>
      </c>
      <c r="B30" s="56" t="s">
        <v>161</v>
      </c>
      <c r="C30" s="8"/>
      <c r="D30" s="8"/>
      <c r="E30" s="106"/>
    </row>
    <row r="31" spans="1:5" x14ac:dyDescent="0.3">
      <c r="A31" s="57">
        <v>1445</v>
      </c>
      <c r="B31" s="56" t="s">
        <v>162</v>
      </c>
      <c r="C31" s="8"/>
      <c r="D31" s="8"/>
      <c r="E31" s="106"/>
    </row>
    <row r="32" spans="1:5" x14ac:dyDescent="0.3">
      <c r="A32" s="57">
        <v>1446</v>
      </c>
      <c r="B32" s="56" t="s">
        <v>163</v>
      </c>
      <c r="C32" s="8"/>
      <c r="D32" s="8"/>
      <c r="E32" s="106"/>
    </row>
    <row r="33" spans="1:5" x14ac:dyDescent="0.3">
      <c r="A33" s="30"/>
      <c r="E33" s="106"/>
    </row>
    <row r="34" spans="1:5" x14ac:dyDescent="0.3">
      <c r="A34" s="58" t="s">
        <v>194</v>
      </c>
      <c r="B34" s="56"/>
      <c r="C34" s="86">
        <f>SUM(C35:C42)</f>
        <v>6230.67</v>
      </c>
      <c r="D34" s="86">
        <f>SUM(D35:D42)</f>
        <v>4595.95</v>
      </c>
      <c r="E34" s="106"/>
    </row>
    <row r="35" spans="1:5" x14ac:dyDescent="0.3">
      <c r="A35" s="57">
        <v>2110</v>
      </c>
      <c r="B35" s="56" t="s">
        <v>100</v>
      </c>
      <c r="C35" s="8"/>
      <c r="D35" s="8"/>
      <c r="E35" s="106"/>
    </row>
    <row r="36" spans="1:5" x14ac:dyDescent="0.3">
      <c r="A36" s="57">
        <v>2120</v>
      </c>
      <c r="B36" s="56" t="s">
        <v>164</v>
      </c>
      <c r="C36" s="8">
        <v>3526.78</v>
      </c>
      <c r="D36" s="8">
        <v>3526.78</v>
      </c>
      <c r="E36" s="106"/>
    </row>
    <row r="37" spans="1:5" x14ac:dyDescent="0.3">
      <c r="A37" s="57">
        <v>2130</v>
      </c>
      <c r="B37" s="56" t="s">
        <v>101</v>
      </c>
      <c r="C37" s="8">
        <v>454.47</v>
      </c>
      <c r="D37" s="8">
        <v>454.47</v>
      </c>
      <c r="E37" s="106"/>
    </row>
    <row r="38" spans="1:5" x14ac:dyDescent="0.3">
      <c r="A38" s="57">
        <v>2140</v>
      </c>
      <c r="B38" s="56" t="s">
        <v>414</v>
      </c>
      <c r="C38" s="8"/>
      <c r="D38" s="8"/>
      <c r="E38" s="106"/>
    </row>
    <row r="39" spans="1:5" x14ac:dyDescent="0.3">
      <c r="A39" s="57">
        <v>2150</v>
      </c>
      <c r="B39" s="56" t="s">
        <v>418</v>
      </c>
      <c r="C39" s="8"/>
      <c r="D39" s="8"/>
      <c r="E39" s="106"/>
    </row>
    <row r="40" spans="1:5" x14ac:dyDescent="0.3">
      <c r="A40" s="57">
        <v>2220</v>
      </c>
      <c r="B40" s="56" t="s">
        <v>102</v>
      </c>
      <c r="C40" s="8">
        <v>2249.42</v>
      </c>
      <c r="D40" s="8">
        <v>614.70000000000005</v>
      </c>
      <c r="E40" s="106"/>
    </row>
    <row r="41" spans="1:5" x14ac:dyDescent="0.3">
      <c r="A41" s="57">
        <v>2300</v>
      </c>
      <c r="B41" s="56" t="s">
        <v>165</v>
      </c>
      <c r="C41" s="8"/>
      <c r="D41" s="8"/>
      <c r="E41" s="106"/>
    </row>
    <row r="42" spans="1:5" x14ac:dyDescent="0.3">
      <c r="A42" s="57">
        <v>2400</v>
      </c>
      <c r="B42" s="56" t="s">
        <v>166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198</v>
      </c>
      <c r="B44" s="56"/>
      <c r="C44" s="86">
        <f>SUM(C45,C64)</f>
        <v>18453.540000000008</v>
      </c>
      <c r="D44" s="86">
        <f>SUM(D45,D64)</f>
        <v>19595.409999999989</v>
      </c>
      <c r="E44" s="106"/>
    </row>
    <row r="45" spans="1:5" x14ac:dyDescent="0.3">
      <c r="A45" s="58" t="s">
        <v>195</v>
      </c>
      <c r="B45" s="56"/>
      <c r="C45" s="86">
        <f>SUM(C46:C61)</f>
        <v>152954.56</v>
      </c>
      <c r="D45" s="86">
        <f>SUM(D46:D61)</f>
        <v>149477.87</v>
      </c>
      <c r="E45" s="106"/>
    </row>
    <row r="46" spans="1:5" x14ac:dyDescent="0.3">
      <c r="A46" s="57">
        <v>3100</v>
      </c>
      <c r="B46" s="56" t="s">
        <v>167</v>
      </c>
      <c r="C46" s="8"/>
      <c r="D46" s="8"/>
      <c r="E46" s="106"/>
    </row>
    <row r="47" spans="1:5" x14ac:dyDescent="0.3">
      <c r="A47" s="57">
        <v>3210</v>
      </c>
      <c r="B47" s="56" t="s">
        <v>168</v>
      </c>
      <c r="C47" s="8">
        <v>149477.87</v>
      </c>
      <c r="D47" s="8">
        <f>149477.87</f>
        <v>149477.87</v>
      </c>
      <c r="E47" s="106"/>
    </row>
    <row r="48" spans="1:5" x14ac:dyDescent="0.3">
      <c r="A48" s="57">
        <v>3221</v>
      </c>
      <c r="B48" s="56" t="s">
        <v>169</v>
      </c>
      <c r="C48" s="8"/>
      <c r="D48" s="8"/>
      <c r="E48" s="106"/>
    </row>
    <row r="49" spans="1:5" x14ac:dyDescent="0.3">
      <c r="A49" s="57">
        <v>3222</v>
      </c>
      <c r="B49" s="56" t="s">
        <v>170</v>
      </c>
      <c r="C49" s="8"/>
      <c r="D49" s="8"/>
      <c r="E49" s="106"/>
    </row>
    <row r="50" spans="1:5" x14ac:dyDescent="0.3">
      <c r="A50" s="57">
        <v>3223</v>
      </c>
      <c r="B50" s="56" t="s">
        <v>171</v>
      </c>
      <c r="C50" s="8"/>
      <c r="D50" s="8"/>
      <c r="E50" s="106"/>
    </row>
    <row r="51" spans="1:5" x14ac:dyDescent="0.3">
      <c r="A51" s="57">
        <v>3224</v>
      </c>
      <c r="B51" s="56" t="s">
        <v>172</v>
      </c>
      <c r="C51" s="8"/>
      <c r="D51" s="8"/>
      <c r="E51" s="106"/>
    </row>
    <row r="52" spans="1:5" x14ac:dyDescent="0.3">
      <c r="A52" s="57">
        <v>3231</v>
      </c>
      <c r="B52" s="56" t="s">
        <v>173</v>
      </c>
      <c r="C52" s="8"/>
      <c r="D52" s="8"/>
      <c r="E52" s="106"/>
    </row>
    <row r="53" spans="1:5" x14ac:dyDescent="0.3">
      <c r="A53" s="57">
        <v>3232</v>
      </c>
      <c r="B53" s="56" t="s">
        <v>174</v>
      </c>
      <c r="C53" s="8"/>
      <c r="D53" s="8"/>
      <c r="E53" s="106"/>
    </row>
    <row r="54" spans="1:5" x14ac:dyDescent="0.3">
      <c r="A54" s="57">
        <v>3234</v>
      </c>
      <c r="B54" s="56" t="s">
        <v>175</v>
      </c>
      <c r="C54" s="8"/>
      <c r="D54" s="8"/>
      <c r="E54" s="106"/>
    </row>
    <row r="55" spans="1:5" ht="30" x14ac:dyDescent="0.3">
      <c r="A55" s="57">
        <v>3236</v>
      </c>
      <c r="B55" s="56" t="s">
        <v>190</v>
      </c>
      <c r="C55" s="8"/>
      <c r="D55" s="8"/>
      <c r="E55" s="106"/>
    </row>
    <row r="56" spans="1:5" ht="45" x14ac:dyDescent="0.3">
      <c r="A56" s="57">
        <v>3237</v>
      </c>
      <c r="B56" s="56" t="s">
        <v>176</v>
      </c>
      <c r="C56" s="8"/>
      <c r="D56" s="8"/>
      <c r="E56" s="106"/>
    </row>
    <row r="57" spans="1:5" x14ac:dyDescent="0.3">
      <c r="A57" s="57">
        <v>3241</v>
      </c>
      <c r="B57" s="56" t="s">
        <v>177</v>
      </c>
      <c r="C57" s="8"/>
      <c r="D57" s="8"/>
      <c r="E57" s="106"/>
    </row>
    <row r="58" spans="1:5" x14ac:dyDescent="0.3">
      <c r="A58" s="57">
        <v>3242</v>
      </c>
      <c r="B58" s="56" t="s">
        <v>178</v>
      </c>
      <c r="C58" s="8"/>
      <c r="D58" s="8"/>
      <c r="E58" s="106"/>
    </row>
    <row r="59" spans="1:5" x14ac:dyDescent="0.3">
      <c r="A59" s="57">
        <v>3243</v>
      </c>
      <c r="B59" s="56" t="s">
        <v>179</v>
      </c>
      <c r="C59" s="8"/>
      <c r="D59" s="8"/>
      <c r="E59" s="106"/>
    </row>
    <row r="60" spans="1:5" x14ac:dyDescent="0.3">
      <c r="A60" s="57">
        <v>3245</v>
      </c>
      <c r="B60" s="56" t="s">
        <v>180</v>
      </c>
      <c r="C60" s="8"/>
      <c r="D60" s="8"/>
      <c r="E60" s="106"/>
    </row>
    <row r="61" spans="1:5" x14ac:dyDescent="0.3">
      <c r="A61" s="57">
        <v>3246</v>
      </c>
      <c r="B61" s="56" t="s">
        <v>181</v>
      </c>
      <c r="C61" s="8">
        <v>3476.69</v>
      </c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196</v>
      </c>
      <c r="B64" s="56"/>
      <c r="C64" s="86">
        <f>SUM(C65:C67)</f>
        <v>-134501.01999999999</v>
      </c>
      <c r="D64" s="86">
        <f>SUM(D65:D67)</f>
        <v>-129882.46</v>
      </c>
      <c r="E64" s="106"/>
    </row>
    <row r="65" spans="1:5" x14ac:dyDescent="0.3">
      <c r="A65" s="57">
        <v>5100</v>
      </c>
      <c r="B65" s="56" t="s">
        <v>256</v>
      </c>
      <c r="C65" s="8">
        <v>-134501.01999999999</v>
      </c>
      <c r="D65" s="8">
        <v>-129882.46</v>
      </c>
      <c r="E65" s="106"/>
    </row>
    <row r="66" spans="1:5" x14ac:dyDescent="0.3">
      <c r="A66" s="57">
        <v>5220</v>
      </c>
      <c r="B66" s="56" t="s">
        <v>438</v>
      </c>
      <c r="C66" s="8"/>
      <c r="D66" s="8"/>
      <c r="E66" s="106"/>
    </row>
    <row r="67" spans="1:5" x14ac:dyDescent="0.3">
      <c r="A67" s="57">
        <v>5230</v>
      </c>
      <c r="B67" s="56" t="s">
        <v>439</v>
      </c>
      <c r="C67" s="8"/>
      <c r="D67" s="8"/>
      <c r="E67" s="106"/>
    </row>
    <row r="68" spans="1:5" x14ac:dyDescent="0.3">
      <c r="A68" s="31"/>
      <c r="E68" s="106"/>
    </row>
    <row r="69" spans="1:5" x14ac:dyDescent="0.3">
      <c r="A69" s="2"/>
      <c r="E69" s="106"/>
    </row>
    <row r="70" spans="1:5" x14ac:dyDescent="0.3">
      <c r="A70" s="55" t="s">
        <v>197</v>
      </c>
      <c r="B70" s="56"/>
      <c r="C70" s="8"/>
      <c r="D70" s="8"/>
      <c r="E70" s="106"/>
    </row>
    <row r="71" spans="1:5" ht="30" x14ac:dyDescent="0.3">
      <c r="A71" s="57">
        <v>1</v>
      </c>
      <c r="B71" s="56" t="s">
        <v>182</v>
      </c>
      <c r="C71" s="8"/>
      <c r="D71" s="8"/>
      <c r="E71" s="106"/>
    </row>
    <row r="72" spans="1:5" x14ac:dyDescent="0.3">
      <c r="A72" s="57">
        <v>2</v>
      </c>
      <c r="B72" s="56" t="s">
        <v>183</v>
      </c>
      <c r="C72" s="8"/>
      <c r="D72" s="8"/>
      <c r="E72" s="106"/>
    </row>
    <row r="73" spans="1:5" x14ac:dyDescent="0.3">
      <c r="A73" s="57">
        <v>3</v>
      </c>
      <c r="B73" s="56" t="s">
        <v>184</v>
      </c>
      <c r="C73" s="8"/>
      <c r="D73" s="8"/>
      <c r="E73" s="106"/>
    </row>
    <row r="74" spans="1:5" x14ac:dyDescent="0.3">
      <c r="A74" s="57">
        <v>4</v>
      </c>
      <c r="B74" s="56" t="s">
        <v>369</v>
      </c>
      <c r="C74" s="8"/>
      <c r="D74" s="8"/>
      <c r="E74" s="106"/>
    </row>
    <row r="75" spans="1:5" x14ac:dyDescent="0.3">
      <c r="A75" s="57">
        <v>5</v>
      </c>
      <c r="B75" s="56" t="s">
        <v>185</v>
      </c>
      <c r="C75" s="8"/>
      <c r="D75" s="8"/>
      <c r="E75" s="106"/>
    </row>
    <row r="76" spans="1:5" x14ac:dyDescent="0.3">
      <c r="A76" s="57">
        <v>6</v>
      </c>
      <c r="B76" s="56" t="s">
        <v>186</v>
      </c>
      <c r="C76" s="8"/>
      <c r="D76" s="8"/>
      <c r="E76" s="106"/>
    </row>
    <row r="77" spans="1:5" x14ac:dyDescent="0.3">
      <c r="A77" s="57">
        <v>7</v>
      </c>
      <c r="B77" s="56" t="s">
        <v>187</v>
      </c>
      <c r="C77" s="8"/>
      <c r="D77" s="8"/>
      <c r="E77" s="106"/>
    </row>
    <row r="78" spans="1:5" x14ac:dyDescent="0.3">
      <c r="A78" s="57">
        <v>8</v>
      </c>
      <c r="B78" s="56" t="s">
        <v>188</v>
      </c>
      <c r="C78" s="8"/>
      <c r="D78" s="8"/>
      <c r="E78" s="106"/>
    </row>
    <row r="79" spans="1:5" x14ac:dyDescent="0.3">
      <c r="A79" s="57">
        <v>9</v>
      </c>
      <c r="B79" s="56" t="s">
        <v>189</v>
      </c>
      <c r="C79" s="8"/>
      <c r="D79" s="8"/>
      <c r="E79" s="106"/>
    </row>
    <row r="81" spans="1:5" x14ac:dyDescent="0.3">
      <c r="A81" s="2"/>
      <c r="B81" s="2"/>
    </row>
    <row r="82" spans="1:5" x14ac:dyDescent="0.3">
      <c r="A82" s="70" t="s">
        <v>107</v>
      </c>
      <c r="B82" s="2"/>
      <c r="E82" s="5"/>
    </row>
    <row r="83" spans="1:5" x14ac:dyDescent="0.3">
      <c r="A83" s="2"/>
      <c r="B83" s="2"/>
      <c r="E83"/>
    </row>
    <row r="84" spans="1:5" x14ac:dyDescent="0.3">
      <c r="A84" s="2"/>
      <c r="B84" s="2"/>
      <c r="D84" s="12"/>
      <c r="E84"/>
    </row>
    <row r="85" spans="1:5" x14ac:dyDescent="0.3">
      <c r="A85"/>
      <c r="B85" s="70" t="s">
        <v>450</v>
      </c>
      <c r="D85" s="12"/>
      <c r="E85"/>
    </row>
    <row r="86" spans="1:5" x14ac:dyDescent="0.3">
      <c r="A86"/>
      <c r="B86" s="2" t="s">
        <v>451</v>
      </c>
      <c r="D86" s="12"/>
      <c r="E86"/>
    </row>
    <row r="87" spans="1:5" customFormat="1" ht="12.75" x14ac:dyDescent="0.2">
      <c r="B87" s="67" t="s">
        <v>140</v>
      </c>
    </row>
    <row r="88" spans="1:5" customFormat="1" ht="12.75" x14ac:dyDescent="0.2"/>
    <row r="89" spans="1:5" customFormat="1" ht="12.75" x14ac:dyDescent="0.2"/>
    <row r="90" spans="1:5" customFormat="1" ht="12.75" x14ac:dyDescent="0.2"/>
    <row r="91" spans="1:5" customFormat="1" ht="12.75" x14ac:dyDescent="0.2"/>
  </sheetData>
  <mergeCells count="2">
    <mergeCell ref="C1:D1"/>
    <mergeCell ref="C2:E2"/>
  </mergeCells>
  <printOptions gridLines="1"/>
  <pageMargins left="0.31496062992126" right="0.31496062992126" top="0.74803149606299202" bottom="0.74803149606299202" header="0.31496062992126" footer="0.31496062992126"/>
  <pageSetup paperSize="9" scale="91" fitToHeight="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showGridLines="0" view="pageBreakPreview" zoomScale="98" zoomScaleNormal="100" zoomScaleSheetLayoutView="98" workbookViewId="0">
      <selection activeCell="I14" sqref="I14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457</v>
      </c>
      <c r="B1" s="77"/>
      <c r="C1" s="77"/>
      <c r="D1" s="77"/>
      <c r="E1" s="77"/>
      <c r="F1" s="77"/>
      <c r="G1" s="77"/>
      <c r="H1" s="77"/>
      <c r="I1" s="497" t="s">
        <v>110</v>
      </c>
      <c r="J1" s="497"/>
      <c r="K1" s="106"/>
    </row>
    <row r="2" spans="1:11" ht="15" customHeight="1" x14ac:dyDescent="0.3">
      <c r="A2" s="77" t="s">
        <v>141</v>
      </c>
      <c r="B2" s="77"/>
      <c r="C2" s="77"/>
      <c r="D2" s="77"/>
      <c r="E2" s="77"/>
      <c r="F2" s="77"/>
      <c r="G2" s="77"/>
      <c r="H2" s="77"/>
      <c r="I2" s="487" t="s">
        <v>697</v>
      </c>
      <c r="J2" s="488"/>
      <c r="K2" s="488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8"/>
      <c r="G4" s="77"/>
      <c r="H4" s="77"/>
      <c r="I4" s="77"/>
      <c r="J4" s="77"/>
      <c r="K4" s="106"/>
    </row>
    <row r="5" spans="1:11" x14ac:dyDescent="0.3">
      <c r="A5" s="238" t="e">
        <f>#REF!</f>
        <v>#REF!</v>
      </c>
      <c r="B5" s="239"/>
      <c r="C5" s="239"/>
      <c r="D5" s="239"/>
      <c r="E5" s="239"/>
      <c r="F5" s="240"/>
      <c r="G5" s="239"/>
      <c r="H5" s="239"/>
      <c r="I5" s="239"/>
      <c r="J5" s="239"/>
      <c r="K5" s="106"/>
    </row>
    <row r="6" spans="1:11" x14ac:dyDescent="0.3">
      <c r="A6" s="78"/>
      <c r="B6" s="26" t="s">
        <v>511</v>
      </c>
      <c r="C6" s="26"/>
      <c r="D6" s="77"/>
      <c r="E6" s="77"/>
      <c r="F6" s="128"/>
      <c r="G6" s="77"/>
      <c r="H6" s="77"/>
      <c r="I6" s="77"/>
      <c r="J6" s="77"/>
      <c r="K6" s="106"/>
    </row>
    <row r="7" spans="1:11" x14ac:dyDescent="0.3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6"/>
    </row>
    <row r="8" spans="1:11" s="26" customFormat="1" ht="45" x14ac:dyDescent="0.3">
      <c r="A8" s="131" t="s">
        <v>64</v>
      </c>
      <c r="B8" s="131" t="s">
        <v>112</v>
      </c>
      <c r="C8" s="132" t="s">
        <v>114</v>
      </c>
      <c r="D8" s="132" t="s">
        <v>276</v>
      </c>
      <c r="E8" s="132" t="s">
        <v>113</v>
      </c>
      <c r="F8" s="130" t="s">
        <v>257</v>
      </c>
      <c r="G8" s="130" t="s">
        <v>296</v>
      </c>
      <c r="H8" s="130" t="s">
        <v>297</v>
      </c>
      <c r="I8" s="130" t="s">
        <v>258</v>
      </c>
      <c r="J8" s="133" t="s">
        <v>115</v>
      </c>
      <c r="K8" s="106"/>
    </row>
    <row r="9" spans="1:11" s="26" customFormat="1" x14ac:dyDescent="0.3">
      <c r="A9" s="163">
        <v>1</v>
      </c>
      <c r="B9" s="163">
        <v>2</v>
      </c>
      <c r="C9" s="164">
        <v>3</v>
      </c>
      <c r="D9" s="164">
        <v>4</v>
      </c>
      <c r="E9" s="164">
        <v>5</v>
      </c>
      <c r="F9" s="164">
        <v>6</v>
      </c>
      <c r="G9" s="164">
        <v>7</v>
      </c>
      <c r="H9" s="164">
        <v>8</v>
      </c>
      <c r="I9" s="164">
        <v>9</v>
      </c>
      <c r="J9" s="164">
        <v>10</v>
      </c>
      <c r="K9" s="106"/>
    </row>
    <row r="10" spans="1:11" s="26" customFormat="1" ht="30" x14ac:dyDescent="0.3">
      <c r="A10" s="465">
        <v>1</v>
      </c>
      <c r="B10" s="419" t="s">
        <v>592</v>
      </c>
      <c r="C10" s="420" t="s">
        <v>593</v>
      </c>
      <c r="D10" s="421" t="s">
        <v>222</v>
      </c>
      <c r="E10" s="422" t="s">
        <v>594</v>
      </c>
      <c r="F10" s="27">
        <v>6629.18</v>
      </c>
      <c r="G10" s="27">
        <v>126801</v>
      </c>
      <c r="H10" s="27">
        <v>130974.11</v>
      </c>
      <c r="I10" s="27">
        <v>2456.0700000000002</v>
      </c>
      <c r="J10" s="27"/>
      <c r="K10" s="106"/>
    </row>
    <row r="11" spans="1:11" s="26" customFormat="1" ht="15.75" x14ac:dyDescent="0.3">
      <c r="A11" s="466">
        <v>2</v>
      </c>
      <c r="B11" s="63"/>
      <c r="C11" s="161"/>
      <c r="D11" s="162"/>
      <c r="E11" s="159"/>
      <c r="F11" s="27"/>
      <c r="G11" s="27"/>
      <c r="H11" s="27"/>
      <c r="I11" s="27"/>
      <c r="J11" s="27"/>
      <c r="K11" s="106"/>
    </row>
    <row r="12" spans="1:11" x14ac:dyDescent="0.3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 x14ac:dyDescent="0.3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 x14ac:dyDescent="0.3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 x14ac:dyDescent="0.3">
      <c r="A15" s="105"/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1" x14ac:dyDescent="0.3">
      <c r="A16" s="105"/>
      <c r="B16" s="234" t="s">
        <v>107</v>
      </c>
      <c r="C16" s="105"/>
      <c r="D16" s="105"/>
      <c r="E16" s="105"/>
      <c r="F16" s="235"/>
      <c r="G16" s="105"/>
      <c r="H16" s="105"/>
      <c r="I16" s="105"/>
      <c r="J16" s="105"/>
    </row>
    <row r="17" spans="1:10" x14ac:dyDescent="0.3">
      <c r="A17" s="105"/>
      <c r="B17" s="105"/>
      <c r="C17" s="105"/>
      <c r="D17" s="105"/>
      <c r="E17" s="105"/>
      <c r="F17" s="102"/>
      <c r="G17" s="102"/>
      <c r="H17" s="102"/>
      <c r="I17" s="102"/>
      <c r="J17" s="102"/>
    </row>
    <row r="18" spans="1:10" x14ac:dyDescent="0.3">
      <c r="A18" s="105"/>
      <c r="B18" s="105"/>
      <c r="C18" s="283"/>
      <c r="D18" s="105"/>
      <c r="E18" s="105"/>
      <c r="F18" s="283"/>
      <c r="G18" s="284"/>
      <c r="H18" s="284"/>
      <c r="I18" s="102"/>
      <c r="J18" s="102"/>
    </row>
    <row r="19" spans="1:10" x14ac:dyDescent="0.3">
      <c r="A19" s="102"/>
      <c r="B19" s="105"/>
      <c r="C19" s="236" t="s">
        <v>269</v>
      </c>
      <c r="D19" s="236"/>
      <c r="E19" s="105"/>
      <c r="F19" s="105" t="s">
        <v>274</v>
      </c>
      <c r="G19" s="102"/>
      <c r="H19" s="102"/>
      <c r="I19" s="102"/>
      <c r="J19" s="102"/>
    </row>
    <row r="20" spans="1:10" x14ac:dyDescent="0.3">
      <c r="A20" s="102"/>
      <c r="B20" s="105"/>
      <c r="C20" s="237" t="s">
        <v>140</v>
      </c>
      <c r="D20" s="105"/>
      <c r="E20" s="105"/>
      <c r="F20" s="105" t="s">
        <v>270</v>
      </c>
      <c r="G20" s="102"/>
      <c r="H20" s="102"/>
      <c r="I20" s="102"/>
      <c r="J20" s="102"/>
    </row>
    <row r="21" spans="1:10" customFormat="1" x14ac:dyDescent="0.3">
      <c r="A21" s="102"/>
      <c r="B21" s="105"/>
      <c r="C21" s="105"/>
      <c r="D21" s="237"/>
      <c r="E21" s="102"/>
      <c r="F21" s="102"/>
      <c r="G21" s="102"/>
      <c r="H21" s="102"/>
      <c r="I21" s="102"/>
      <c r="J21" s="102"/>
    </row>
    <row r="22" spans="1:10" customFormat="1" ht="12.75" x14ac:dyDescent="0.2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customFormat="1" ht="12.75" x14ac:dyDescent="0.2"/>
    <row r="24" spans="1:10" customFormat="1" ht="12.75" x14ac:dyDescent="0.2"/>
    <row r="25" spans="1:10" customFormat="1" ht="12.75" x14ac:dyDescent="0.2"/>
    <row r="26" spans="1:10" customFormat="1" ht="12.75" x14ac:dyDescent="0.2"/>
  </sheetData>
  <mergeCells count="2">
    <mergeCell ref="I1:J1"/>
    <mergeCell ref="I2:K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Normal="100" zoomScaleSheetLayoutView="100" workbookViewId="0">
      <selection activeCell="G40" sqref="G40"/>
    </sheetView>
  </sheetViews>
  <sheetFormatPr defaultRowHeight="15" x14ac:dyDescent="0.3"/>
  <cols>
    <col min="1" max="1" width="12" style="185" customWidth="1"/>
    <col min="2" max="2" width="13.28515625" style="185" customWidth="1"/>
    <col min="3" max="3" width="21.42578125" style="185" customWidth="1"/>
    <col min="4" max="4" width="17.85546875" style="185" customWidth="1"/>
    <col min="5" max="5" width="12.7109375" style="185" customWidth="1"/>
    <col min="6" max="6" width="36.85546875" style="185" customWidth="1"/>
    <col min="7" max="7" width="22.28515625" style="185" customWidth="1"/>
    <col min="8" max="8" width="0.5703125" style="185" customWidth="1"/>
    <col min="9" max="16384" width="9.140625" style="185"/>
  </cols>
  <sheetData>
    <row r="1" spans="1:9" x14ac:dyDescent="0.3">
      <c r="A1" s="75" t="s">
        <v>372</v>
      </c>
      <c r="B1" s="77"/>
      <c r="C1" s="77"/>
      <c r="D1" s="77"/>
      <c r="E1" s="77"/>
      <c r="F1" s="77"/>
      <c r="G1" s="395" t="s">
        <v>110</v>
      </c>
      <c r="H1" s="170"/>
    </row>
    <row r="2" spans="1:9" x14ac:dyDescent="0.3">
      <c r="A2" s="77" t="s">
        <v>141</v>
      </c>
      <c r="B2" s="77"/>
      <c r="C2" s="77"/>
      <c r="D2" s="77"/>
      <c r="E2" s="77"/>
      <c r="F2" s="77"/>
      <c r="G2" s="487" t="s">
        <v>697</v>
      </c>
      <c r="H2" s="488"/>
      <c r="I2" s="488"/>
    </row>
    <row r="3" spans="1:9" x14ac:dyDescent="0.3">
      <c r="A3" s="77"/>
      <c r="B3" s="77"/>
      <c r="C3" s="77"/>
      <c r="D3" s="77"/>
      <c r="E3" s="77"/>
      <c r="F3" s="77"/>
      <c r="G3" s="103"/>
      <c r="H3" s="170"/>
    </row>
    <row r="4" spans="1:9" x14ac:dyDescent="0.3">
      <c r="A4" s="78" t="str">
        <f>'[4]ფორმა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9" x14ac:dyDescent="0.3">
      <c r="A5" s="26" t="s">
        <v>511</v>
      </c>
      <c r="B5" s="26"/>
      <c r="C5" s="223"/>
      <c r="D5" s="223"/>
      <c r="E5" s="223"/>
      <c r="F5" s="223"/>
      <c r="G5" s="223"/>
      <c r="H5" s="105"/>
    </row>
    <row r="6" spans="1:9" x14ac:dyDescent="0.3">
      <c r="A6" s="78"/>
      <c r="B6" s="77"/>
      <c r="C6" s="77"/>
      <c r="D6" s="77"/>
      <c r="E6" s="77"/>
      <c r="F6" s="77"/>
      <c r="G6" s="77"/>
      <c r="H6" s="105"/>
    </row>
    <row r="7" spans="1:9" x14ac:dyDescent="0.3">
      <c r="A7" s="77"/>
      <c r="B7" s="77"/>
      <c r="C7" s="77"/>
      <c r="D7" s="77"/>
      <c r="E7" s="77"/>
      <c r="F7" s="77"/>
      <c r="G7" s="77"/>
      <c r="H7" s="106"/>
    </row>
    <row r="8" spans="1:9" ht="45.75" customHeight="1" x14ac:dyDescent="0.3">
      <c r="A8" s="171" t="s">
        <v>315</v>
      </c>
      <c r="B8" s="171" t="s">
        <v>142</v>
      </c>
      <c r="C8" s="172" t="s">
        <v>370</v>
      </c>
      <c r="D8" s="172" t="s">
        <v>371</v>
      </c>
      <c r="E8" s="172" t="s">
        <v>276</v>
      </c>
      <c r="F8" s="171" t="s">
        <v>322</v>
      </c>
      <c r="G8" s="172" t="s">
        <v>316</v>
      </c>
      <c r="H8" s="106"/>
    </row>
    <row r="9" spans="1:9" x14ac:dyDescent="0.3">
      <c r="A9" s="173" t="s">
        <v>317</v>
      </c>
      <c r="B9" s="423"/>
      <c r="C9" s="424"/>
      <c r="D9" s="424"/>
      <c r="E9" s="175"/>
      <c r="F9" s="175"/>
      <c r="G9" s="425">
        <v>1959.05</v>
      </c>
      <c r="H9" s="106"/>
    </row>
    <row r="10" spans="1:9" x14ac:dyDescent="0.3">
      <c r="A10" s="174">
        <v>1</v>
      </c>
      <c r="B10" s="426">
        <v>42461</v>
      </c>
      <c r="C10" s="427">
        <v>1280</v>
      </c>
      <c r="D10" s="427"/>
      <c r="E10" s="177" t="s">
        <v>222</v>
      </c>
      <c r="F10" s="176" t="s">
        <v>595</v>
      </c>
      <c r="G10" s="428">
        <f>G9+C10-D10</f>
        <v>3239.05</v>
      </c>
      <c r="H10" s="106"/>
    </row>
    <row r="11" spans="1:9" x14ac:dyDescent="0.3">
      <c r="A11" s="174">
        <v>2</v>
      </c>
      <c r="B11" s="426">
        <v>42462</v>
      </c>
      <c r="C11" s="427"/>
      <c r="D11" s="427">
        <v>22</v>
      </c>
      <c r="E11" s="177" t="s">
        <v>222</v>
      </c>
      <c r="F11" s="176" t="s">
        <v>596</v>
      </c>
      <c r="G11" s="428">
        <f t="shared" ref="G11:G40" si="0">G10+C11-D11</f>
        <v>3217.05</v>
      </c>
      <c r="H11" s="106"/>
    </row>
    <row r="12" spans="1:9" x14ac:dyDescent="0.3">
      <c r="A12" s="174">
        <v>3</v>
      </c>
      <c r="B12" s="426">
        <v>42462</v>
      </c>
      <c r="C12" s="427"/>
      <c r="D12" s="427">
        <v>53.3</v>
      </c>
      <c r="E12" s="177" t="s">
        <v>222</v>
      </c>
      <c r="F12" s="176" t="s">
        <v>596</v>
      </c>
      <c r="G12" s="428">
        <f t="shared" si="0"/>
        <v>3163.75</v>
      </c>
      <c r="H12" s="106"/>
    </row>
    <row r="13" spans="1:9" x14ac:dyDescent="0.3">
      <c r="A13" s="174">
        <v>4</v>
      </c>
      <c r="B13" s="426">
        <v>42464</v>
      </c>
      <c r="C13" s="427"/>
      <c r="D13" s="427">
        <v>1280</v>
      </c>
      <c r="E13" s="177" t="s">
        <v>222</v>
      </c>
      <c r="F13" s="176" t="s">
        <v>350</v>
      </c>
      <c r="G13" s="428">
        <f t="shared" si="0"/>
        <v>1883.75</v>
      </c>
      <c r="H13" s="106"/>
    </row>
    <row r="14" spans="1:9" x14ac:dyDescent="0.3">
      <c r="A14" s="174">
        <v>5</v>
      </c>
      <c r="B14" s="426">
        <v>42467</v>
      </c>
      <c r="C14" s="427"/>
      <c r="D14" s="427">
        <v>84</v>
      </c>
      <c r="E14" s="177" t="s">
        <v>222</v>
      </c>
      <c r="F14" s="176" t="s">
        <v>596</v>
      </c>
      <c r="G14" s="428">
        <f t="shared" si="0"/>
        <v>1799.75</v>
      </c>
      <c r="H14" s="106"/>
    </row>
    <row r="15" spans="1:9" x14ac:dyDescent="0.3">
      <c r="A15" s="174">
        <v>6</v>
      </c>
      <c r="B15" s="426">
        <v>42467</v>
      </c>
      <c r="C15" s="427">
        <v>1440</v>
      </c>
      <c r="D15" s="427"/>
      <c r="E15" s="177" t="s">
        <v>222</v>
      </c>
      <c r="F15" s="176" t="s">
        <v>595</v>
      </c>
      <c r="G15" s="428">
        <f t="shared" si="0"/>
        <v>3239.75</v>
      </c>
      <c r="H15" s="106"/>
    </row>
    <row r="16" spans="1:9" x14ac:dyDescent="0.3">
      <c r="A16" s="174">
        <v>7</v>
      </c>
      <c r="B16" s="426">
        <v>42474</v>
      </c>
      <c r="C16" s="427">
        <v>1960</v>
      </c>
      <c r="D16" s="427"/>
      <c r="E16" s="177" t="s">
        <v>222</v>
      </c>
      <c r="F16" s="176" t="s">
        <v>595</v>
      </c>
      <c r="G16" s="428">
        <f t="shared" si="0"/>
        <v>5199.75</v>
      </c>
      <c r="H16" s="106"/>
    </row>
    <row r="17" spans="1:8" x14ac:dyDescent="0.3">
      <c r="A17" s="174">
        <v>8</v>
      </c>
      <c r="B17" s="426">
        <v>42475</v>
      </c>
      <c r="C17" s="427"/>
      <c r="D17" s="427">
        <v>2160</v>
      </c>
      <c r="E17" s="177" t="s">
        <v>222</v>
      </c>
      <c r="F17" s="176" t="s">
        <v>350</v>
      </c>
      <c r="G17" s="428">
        <f t="shared" si="0"/>
        <v>3039.75</v>
      </c>
      <c r="H17" s="106"/>
    </row>
    <row r="18" spans="1:8" x14ac:dyDescent="0.3">
      <c r="A18" s="174">
        <v>9</v>
      </c>
      <c r="B18" s="426">
        <v>42478</v>
      </c>
      <c r="C18" s="427"/>
      <c r="D18" s="427">
        <v>1960</v>
      </c>
      <c r="E18" s="177" t="s">
        <v>222</v>
      </c>
      <c r="F18" s="176" t="s">
        <v>597</v>
      </c>
      <c r="G18" s="428">
        <f t="shared" si="0"/>
        <v>1079.75</v>
      </c>
      <c r="H18" s="106"/>
    </row>
    <row r="19" spans="1:8" x14ac:dyDescent="0.3">
      <c r="A19" s="174">
        <v>10</v>
      </c>
      <c r="B19" s="426">
        <v>42482</v>
      </c>
      <c r="C19" s="427">
        <v>2940</v>
      </c>
      <c r="D19" s="427"/>
      <c r="E19" s="177" t="s">
        <v>222</v>
      </c>
      <c r="F19" s="176" t="s">
        <v>595</v>
      </c>
      <c r="G19" s="428">
        <f t="shared" si="0"/>
        <v>4019.75</v>
      </c>
      <c r="H19" s="106"/>
    </row>
    <row r="20" spans="1:8" x14ac:dyDescent="0.3">
      <c r="A20" s="174">
        <v>11</v>
      </c>
      <c r="B20" s="426">
        <v>42482</v>
      </c>
      <c r="C20" s="427"/>
      <c r="D20" s="427">
        <v>2940</v>
      </c>
      <c r="E20" s="177" t="s">
        <v>222</v>
      </c>
      <c r="F20" s="176" t="s">
        <v>597</v>
      </c>
      <c r="G20" s="428">
        <f t="shared" si="0"/>
        <v>1079.75</v>
      </c>
      <c r="H20" s="106"/>
    </row>
    <row r="21" spans="1:8" ht="30" x14ac:dyDescent="0.3">
      <c r="A21" s="174">
        <v>12</v>
      </c>
      <c r="B21" s="426">
        <v>42486</v>
      </c>
      <c r="C21" s="427">
        <v>1000</v>
      </c>
      <c r="D21" s="427"/>
      <c r="E21" s="177" t="s">
        <v>222</v>
      </c>
      <c r="F21" s="176" t="s">
        <v>701</v>
      </c>
      <c r="G21" s="428">
        <f t="shared" si="0"/>
        <v>2079.75</v>
      </c>
      <c r="H21" s="106"/>
    </row>
    <row r="22" spans="1:8" x14ac:dyDescent="0.3">
      <c r="A22" s="174">
        <v>13</v>
      </c>
      <c r="B22" s="426">
        <v>42495</v>
      </c>
      <c r="C22" s="427">
        <v>2000</v>
      </c>
      <c r="D22" s="427"/>
      <c r="E22" s="177" t="s">
        <v>222</v>
      </c>
      <c r="F22" s="176" t="s">
        <v>595</v>
      </c>
      <c r="G22" s="428">
        <f t="shared" si="0"/>
        <v>4079.75</v>
      </c>
      <c r="H22" s="106"/>
    </row>
    <row r="23" spans="1:8" x14ac:dyDescent="0.3">
      <c r="A23" s="174">
        <v>14</v>
      </c>
      <c r="B23" s="426">
        <v>42495</v>
      </c>
      <c r="C23" s="427"/>
      <c r="D23" s="427">
        <v>1280</v>
      </c>
      <c r="E23" s="177" t="s">
        <v>222</v>
      </c>
      <c r="F23" s="176" t="s">
        <v>350</v>
      </c>
      <c r="G23" s="428">
        <f t="shared" si="0"/>
        <v>2799.75</v>
      </c>
      <c r="H23" s="106"/>
    </row>
    <row r="24" spans="1:8" x14ac:dyDescent="0.3">
      <c r="A24" s="174">
        <v>15</v>
      </c>
      <c r="B24" s="426">
        <v>42495</v>
      </c>
      <c r="C24" s="427"/>
      <c r="D24" s="427">
        <v>720</v>
      </c>
      <c r="E24" s="177" t="s">
        <v>222</v>
      </c>
      <c r="F24" s="176" t="s">
        <v>350</v>
      </c>
      <c r="G24" s="428">
        <f t="shared" si="0"/>
        <v>2079.75</v>
      </c>
      <c r="H24" s="106"/>
    </row>
    <row r="25" spans="1:8" x14ac:dyDescent="0.3">
      <c r="A25" s="174">
        <v>16</v>
      </c>
      <c r="B25" s="426">
        <v>42501</v>
      </c>
      <c r="C25" s="427">
        <v>2240</v>
      </c>
      <c r="D25" s="427"/>
      <c r="E25" s="177" t="s">
        <v>222</v>
      </c>
      <c r="F25" s="176" t="s">
        <v>595</v>
      </c>
      <c r="G25" s="428">
        <f t="shared" si="0"/>
        <v>4319.75</v>
      </c>
      <c r="H25" s="106"/>
    </row>
    <row r="26" spans="1:8" x14ac:dyDescent="0.3">
      <c r="A26" s="174">
        <v>17</v>
      </c>
      <c r="B26" s="426">
        <v>42502</v>
      </c>
      <c r="C26" s="427"/>
      <c r="D26" s="427">
        <v>1890</v>
      </c>
      <c r="E26" s="177" t="s">
        <v>222</v>
      </c>
      <c r="F26" s="176" t="s">
        <v>597</v>
      </c>
      <c r="G26" s="428">
        <f t="shared" si="0"/>
        <v>2429.75</v>
      </c>
      <c r="H26" s="106"/>
    </row>
    <row r="27" spans="1:8" x14ac:dyDescent="0.3">
      <c r="A27" s="174">
        <v>18</v>
      </c>
      <c r="B27" s="426">
        <v>42502</v>
      </c>
      <c r="C27" s="427"/>
      <c r="D27" s="427">
        <v>350</v>
      </c>
      <c r="E27" s="177" t="s">
        <v>222</v>
      </c>
      <c r="F27" s="176" t="s">
        <v>597</v>
      </c>
      <c r="G27" s="428">
        <f t="shared" si="0"/>
        <v>2079.75</v>
      </c>
      <c r="H27" s="106"/>
    </row>
    <row r="28" spans="1:8" x14ac:dyDescent="0.3">
      <c r="A28" s="174">
        <v>19</v>
      </c>
      <c r="B28" s="426">
        <v>42504</v>
      </c>
      <c r="C28" s="427"/>
      <c r="D28" s="427">
        <v>280</v>
      </c>
      <c r="E28" s="177" t="s">
        <v>222</v>
      </c>
      <c r="F28" s="176" t="s">
        <v>597</v>
      </c>
      <c r="G28" s="428">
        <f t="shared" si="0"/>
        <v>1799.75</v>
      </c>
      <c r="H28" s="106"/>
    </row>
    <row r="29" spans="1:8" x14ac:dyDescent="0.3">
      <c r="A29" s="174">
        <v>20</v>
      </c>
      <c r="B29" s="426">
        <v>42513</v>
      </c>
      <c r="C29" s="427">
        <v>280</v>
      </c>
      <c r="D29" s="427"/>
      <c r="E29" s="177" t="s">
        <v>222</v>
      </c>
      <c r="F29" s="176" t="s">
        <v>595</v>
      </c>
      <c r="G29" s="428">
        <f t="shared" si="0"/>
        <v>2079.75</v>
      </c>
      <c r="H29" s="106"/>
    </row>
    <row r="30" spans="1:8" x14ac:dyDescent="0.3">
      <c r="A30" s="174">
        <v>21</v>
      </c>
      <c r="B30" s="426">
        <v>42520</v>
      </c>
      <c r="C30" s="427">
        <v>420</v>
      </c>
      <c r="D30" s="427"/>
      <c r="E30" s="177" t="s">
        <v>222</v>
      </c>
      <c r="F30" s="176" t="s">
        <v>595</v>
      </c>
      <c r="G30" s="428">
        <f t="shared" si="0"/>
        <v>2499.75</v>
      </c>
      <c r="H30" s="106"/>
    </row>
    <row r="31" spans="1:8" x14ac:dyDescent="0.3">
      <c r="A31" s="174">
        <v>22</v>
      </c>
      <c r="B31" s="426">
        <v>42520</v>
      </c>
      <c r="C31" s="427"/>
      <c r="D31" s="427">
        <v>210</v>
      </c>
      <c r="E31" s="177" t="s">
        <v>222</v>
      </c>
      <c r="F31" s="176" t="s">
        <v>597</v>
      </c>
      <c r="G31" s="428">
        <f t="shared" si="0"/>
        <v>2289.75</v>
      </c>
      <c r="H31" s="106"/>
    </row>
    <row r="32" spans="1:8" x14ac:dyDescent="0.3">
      <c r="A32" s="174">
        <v>23</v>
      </c>
      <c r="B32" s="426">
        <v>42520</v>
      </c>
      <c r="C32" s="427"/>
      <c r="D32" s="427">
        <v>210</v>
      </c>
      <c r="E32" s="177" t="s">
        <v>222</v>
      </c>
      <c r="F32" s="176" t="s">
        <v>597</v>
      </c>
      <c r="G32" s="428">
        <f t="shared" si="0"/>
        <v>2079.75</v>
      </c>
      <c r="H32" s="106"/>
    </row>
    <row r="33" spans="1:10" ht="19.5" customHeight="1" x14ac:dyDescent="0.3">
      <c r="A33" s="174">
        <v>24</v>
      </c>
      <c r="B33" s="426">
        <v>42522</v>
      </c>
      <c r="C33" s="427"/>
      <c r="D33" s="427">
        <v>66</v>
      </c>
      <c r="E33" s="177" t="s">
        <v>222</v>
      </c>
      <c r="F33" s="176" t="s">
        <v>596</v>
      </c>
      <c r="G33" s="428">
        <f t="shared" si="0"/>
        <v>2013.75</v>
      </c>
      <c r="H33" s="106"/>
    </row>
    <row r="34" spans="1:10" ht="19.5" customHeight="1" x14ac:dyDescent="0.3">
      <c r="A34" s="174">
        <v>25</v>
      </c>
      <c r="B34" s="426">
        <v>42522</v>
      </c>
      <c r="C34" s="427">
        <v>2205</v>
      </c>
      <c r="D34" s="427"/>
      <c r="E34" s="177" t="s">
        <v>222</v>
      </c>
      <c r="F34" s="176" t="s">
        <v>595</v>
      </c>
      <c r="G34" s="428">
        <f t="shared" si="0"/>
        <v>4218.75</v>
      </c>
      <c r="H34" s="106"/>
    </row>
    <row r="35" spans="1:10" ht="19.5" customHeight="1" x14ac:dyDescent="0.3">
      <c r="A35" s="174">
        <v>26</v>
      </c>
      <c r="B35" s="426">
        <v>42522</v>
      </c>
      <c r="C35" s="427">
        <v>2000</v>
      </c>
      <c r="D35" s="427"/>
      <c r="E35" s="177" t="s">
        <v>222</v>
      </c>
      <c r="F35" s="176" t="s">
        <v>595</v>
      </c>
      <c r="G35" s="428">
        <f t="shared" si="0"/>
        <v>6218.75</v>
      </c>
      <c r="H35" s="106"/>
    </row>
    <row r="36" spans="1:10" ht="19.5" customHeight="1" x14ac:dyDescent="0.3">
      <c r="A36" s="174">
        <v>27</v>
      </c>
      <c r="B36" s="426">
        <v>42522</v>
      </c>
      <c r="C36" s="427"/>
      <c r="D36" s="427">
        <v>2205</v>
      </c>
      <c r="E36" s="177" t="s">
        <v>222</v>
      </c>
      <c r="F36" s="176" t="s">
        <v>350</v>
      </c>
      <c r="G36" s="428">
        <f t="shared" si="0"/>
        <v>4013.75</v>
      </c>
      <c r="H36" s="106"/>
    </row>
    <row r="37" spans="1:10" ht="19.5" customHeight="1" x14ac:dyDescent="0.3">
      <c r="A37" s="174">
        <v>28</v>
      </c>
      <c r="B37" s="426">
        <v>42522</v>
      </c>
      <c r="C37" s="427"/>
      <c r="D37" s="427">
        <v>720</v>
      </c>
      <c r="E37" s="177" t="s">
        <v>222</v>
      </c>
      <c r="F37" s="176" t="s">
        <v>350</v>
      </c>
      <c r="G37" s="428">
        <f t="shared" si="0"/>
        <v>3293.75</v>
      </c>
      <c r="H37" s="106"/>
    </row>
    <row r="38" spans="1:10" ht="19.5" customHeight="1" x14ac:dyDescent="0.3">
      <c r="A38" s="174">
        <v>29</v>
      </c>
      <c r="B38" s="426">
        <v>42522</v>
      </c>
      <c r="C38" s="427"/>
      <c r="D38" s="427">
        <v>1280</v>
      </c>
      <c r="E38" s="177" t="s">
        <v>222</v>
      </c>
      <c r="F38" s="176" t="s">
        <v>350</v>
      </c>
      <c r="G38" s="428">
        <f t="shared" si="0"/>
        <v>2013.75</v>
      </c>
      <c r="H38" s="106"/>
    </row>
    <row r="39" spans="1:10" ht="19.5" customHeight="1" x14ac:dyDescent="0.3">
      <c r="A39" s="174" t="s">
        <v>280</v>
      </c>
      <c r="B39" s="159"/>
      <c r="C39" s="178"/>
      <c r="D39" s="179"/>
      <c r="E39" s="179"/>
      <c r="F39" s="179"/>
      <c r="G39" s="428">
        <f t="shared" si="0"/>
        <v>2013.75</v>
      </c>
      <c r="H39" s="106"/>
    </row>
    <row r="40" spans="1:10" ht="19.5" customHeight="1" x14ac:dyDescent="0.3">
      <c r="A40" s="180" t="s">
        <v>318</v>
      </c>
      <c r="B40" s="181"/>
      <c r="C40" s="182"/>
      <c r="D40" s="183"/>
      <c r="E40" s="183"/>
      <c r="F40" s="184"/>
      <c r="G40" s="428">
        <f t="shared" si="0"/>
        <v>2013.75</v>
      </c>
      <c r="H40" s="106"/>
    </row>
    <row r="44" spans="1:10" ht="19.5" customHeight="1" x14ac:dyDescent="0.3">
      <c r="B44" s="187" t="s">
        <v>107</v>
      </c>
      <c r="F44" s="188"/>
    </row>
    <row r="45" spans="1:10" ht="19.5" customHeight="1" x14ac:dyDescent="0.3">
      <c r="F45" s="186"/>
      <c r="G45" s="186"/>
      <c r="H45" s="186"/>
      <c r="I45" s="186"/>
      <c r="J45" s="186"/>
    </row>
    <row r="46" spans="1:10" ht="19.5" customHeight="1" x14ac:dyDescent="0.3">
      <c r="C46" s="189"/>
      <c r="F46" s="189"/>
      <c r="G46" s="190"/>
      <c r="H46" s="186"/>
      <c r="I46" s="186"/>
      <c r="J46" s="186"/>
    </row>
    <row r="47" spans="1:10" ht="19.5" customHeight="1" x14ac:dyDescent="0.3">
      <c r="A47" s="186"/>
      <c r="C47" s="191" t="s">
        <v>269</v>
      </c>
      <c r="F47" s="192" t="s">
        <v>274</v>
      </c>
      <c r="G47" s="190"/>
      <c r="H47" s="186"/>
      <c r="I47" s="186"/>
      <c r="J47" s="186"/>
    </row>
    <row r="48" spans="1:10" ht="19.5" customHeight="1" x14ac:dyDescent="0.3">
      <c r="A48" s="186"/>
      <c r="C48" s="193" t="s">
        <v>140</v>
      </c>
      <c r="F48" s="185" t="s">
        <v>270</v>
      </c>
      <c r="G48" s="186"/>
      <c r="H48" s="186"/>
      <c r="I48" s="186"/>
      <c r="J48" s="186"/>
    </row>
    <row r="49" spans="2:2" s="186" customFormat="1" x14ac:dyDescent="0.3">
      <c r="B49" s="185"/>
    </row>
    <row r="50" spans="2:2" s="186" customFormat="1" ht="12.75" x14ac:dyDescent="0.2"/>
    <row r="51" spans="2:2" s="186" customFormat="1" ht="12.75" x14ac:dyDescent="0.2"/>
    <row r="52" spans="2:2" s="186" customFormat="1" ht="12.75" x14ac:dyDescent="0.2"/>
    <row r="53" spans="2:2" s="186" customFormat="1" ht="12.75" x14ac:dyDescent="0.2"/>
  </sheetData>
  <mergeCells count="1">
    <mergeCell ref="G2:I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1"/>
  <sheetViews>
    <sheetView showGridLines="0" view="pageBreakPreview" zoomScale="95" zoomScaleNormal="100" zoomScaleSheetLayoutView="95" workbookViewId="0">
      <selection activeCell="I13" sqref="I1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16384" width="9.140625" style="2"/>
  </cols>
  <sheetData>
    <row r="1" spans="1:5" x14ac:dyDescent="0.3">
      <c r="A1" s="75" t="s">
        <v>303</v>
      </c>
      <c r="B1" s="77"/>
      <c r="C1" s="497" t="s">
        <v>110</v>
      </c>
      <c r="D1" s="497"/>
      <c r="E1" s="109"/>
    </row>
    <row r="2" spans="1:5" ht="15" customHeight="1" x14ac:dyDescent="0.3">
      <c r="A2" s="77" t="s">
        <v>141</v>
      </c>
      <c r="B2" s="77"/>
      <c r="C2" s="487" t="s">
        <v>697</v>
      </c>
      <c r="D2" s="488"/>
      <c r="E2" s="488"/>
    </row>
    <row r="3" spans="1:5" x14ac:dyDescent="0.3">
      <c r="A3" s="75"/>
      <c r="B3" s="77"/>
      <c r="C3" s="76"/>
      <c r="D3" s="76"/>
      <c r="E3" s="109"/>
    </row>
    <row r="4" spans="1:5" x14ac:dyDescent="0.3">
      <c r="A4" s="78" t="s">
        <v>275</v>
      </c>
      <c r="B4" s="103"/>
      <c r="C4" s="104"/>
      <c r="D4" s="77"/>
      <c r="E4" s="109"/>
    </row>
    <row r="5" spans="1:5" x14ac:dyDescent="0.3">
      <c r="A5" s="113" t="e">
        <f>#REF!</f>
        <v>#REF!</v>
      </c>
      <c r="B5" s="26" t="s">
        <v>511</v>
      </c>
      <c r="C5" s="26"/>
      <c r="E5" s="109"/>
    </row>
    <row r="6" spans="1:5" x14ac:dyDescent="0.3">
      <c r="A6" s="105"/>
      <c r="B6" s="105"/>
      <c r="C6" s="105"/>
      <c r="D6" s="106"/>
      <c r="E6" s="109"/>
    </row>
    <row r="7" spans="1:5" x14ac:dyDescent="0.3">
      <c r="A7" s="77"/>
      <c r="B7" s="77"/>
      <c r="C7" s="77"/>
      <c r="D7" s="77"/>
      <c r="E7" s="109"/>
    </row>
    <row r="8" spans="1:5" s="6" customFormat="1" ht="39" customHeight="1" x14ac:dyDescent="0.3">
      <c r="A8" s="107" t="s">
        <v>64</v>
      </c>
      <c r="B8" s="80" t="s">
        <v>250</v>
      </c>
      <c r="C8" s="80" t="s">
        <v>66</v>
      </c>
      <c r="D8" s="80" t="s">
        <v>67</v>
      </c>
      <c r="E8" s="109"/>
    </row>
    <row r="9" spans="1:5" s="7" customFormat="1" ht="16.5" customHeight="1" x14ac:dyDescent="0.3">
      <c r="A9" s="243">
        <v>1</v>
      </c>
      <c r="B9" s="243" t="s">
        <v>65</v>
      </c>
      <c r="C9" s="86">
        <f>SUM(C10,C25)</f>
        <v>126801</v>
      </c>
      <c r="D9" s="86">
        <f>SUM(D10,D25)</f>
        <v>126801</v>
      </c>
      <c r="E9" s="109"/>
    </row>
    <row r="10" spans="1:5" s="7" customFormat="1" ht="16.5" customHeight="1" x14ac:dyDescent="0.3">
      <c r="A10" s="88">
        <v>1.1000000000000001</v>
      </c>
      <c r="B10" s="88" t="s">
        <v>80</v>
      </c>
      <c r="C10" s="86">
        <f>SUM(C11,C12,C15,C18,C24)</f>
        <v>126801</v>
      </c>
      <c r="D10" s="86">
        <f>SUM(D11,D12,D15,D18,D23,D24)</f>
        <v>126801</v>
      </c>
      <c r="E10" s="109"/>
    </row>
    <row r="11" spans="1:5" s="9" customFormat="1" ht="16.5" customHeight="1" x14ac:dyDescent="0.3">
      <c r="A11" s="89" t="s">
        <v>30</v>
      </c>
      <c r="B11" s="89" t="s">
        <v>79</v>
      </c>
      <c r="C11" s="8"/>
      <c r="D11" s="8"/>
      <c r="E11" s="109"/>
    </row>
    <row r="12" spans="1:5" s="10" customFormat="1" ht="16.5" customHeight="1" x14ac:dyDescent="0.3">
      <c r="A12" s="89" t="s">
        <v>31</v>
      </c>
      <c r="B12" s="89" t="s">
        <v>310</v>
      </c>
      <c r="C12" s="108">
        <f>SUM(C13:C14)</f>
        <v>0</v>
      </c>
      <c r="D12" s="108">
        <f>SUM(D13:D14)</f>
        <v>0</v>
      </c>
      <c r="E12" s="109"/>
    </row>
    <row r="13" spans="1:5" s="3" customFormat="1" ht="16.5" customHeight="1" x14ac:dyDescent="0.3">
      <c r="A13" s="98" t="s">
        <v>81</v>
      </c>
      <c r="B13" s="98" t="s">
        <v>313</v>
      </c>
      <c r="C13" s="8"/>
      <c r="D13" s="8"/>
      <c r="E13" s="109"/>
    </row>
    <row r="14" spans="1:5" s="3" customFormat="1" ht="16.5" customHeight="1" x14ac:dyDescent="0.3">
      <c r="A14" s="98" t="s">
        <v>109</v>
      </c>
      <c r="B14" s="98" t="s">
        <v>97</v>
      </c>
      <c r="C14" s="8"/>
      <c r="D14" s="8"/>
      <c r="E14" s="109"/>
    </row>
    <row r="15" spans="1:5" s="3" customFormat="1" ht="16.5" customHeight="1" x14ac:dyDescent="0.3">
      <c r="A15" s="89" t="s">
        <v>82</v>
      </c>
      <c r="B15" s="89" t="s">
        <v>83</v>
      </c>
      <c r="C15" s="108">
        <f>SUM(C16:C17)</f>
        <v>126801</v>
      </c>
      <c r="D15" s="108">
        <f>SUM(D16:D17)</f>
        <v>126801</v>
      </c>
      <c r="E15" s="109"/>
    </row>
    <row r="16" spans="1:5" s="3" customFormat="1" ht="16.5" customHeight="1" x14ac:dyDescent="0.3">
      <c r="A16" s="98" t="s">
        <v>84</v>
      </c>
      <c r="B16" s="98" t="s">
        <v>86</v>
      </c>
      <c r="C16" s="8">
        <v>107074</v>
      </c>
      <c r="D16" s="8">
        <v>107074</v>
      </c>
      <c r="E16" s="109"/>
    </row>
    <row r="17" spans="1:6" s="3" customFormat="1" ht="30" x14ac:dyDescent="0.3">
      <c r="A17" s="98" t="s">
        <v>85</v>
      </c>
      <c r="B17" s="98" t="s">
        <v>111</v>
      </c>
      <c r="C17" s="8">
        <v>19727</v>
      </c>
      <c r="D17" s="8">
        <v>19727</v>
      </c>
      <c r="E17" s="109"/>
    </row>
    <row r="18" spans="1:6" s="3" customFormat="1" ht="16.5" customHeight="1" x14ac:dyDescent="0.3">
      <c r="A18" s="89" t="s">
        <v>87</v>
      </c>
      <c r="B18" s="89" t="s">
        <v>420</v>
      </c>
      <c r="C18" s="108">
        <f>SUM(C19:C22)</f>
        <v>0</v>
      </c>
      <c r="D18" s="108">
        <f>SUM(D19:D22)</f>
        <v>0</v>
      </c>
      <c r="E18" s="109"/>
    </row>
    <row r="19" spans="1:6" s="3" customFormat="1" ht="16.5" customHeight="1" x14ac:dyDescent="0.3">
      <c r="A19" s="98" t="s">
        <v>88</v>
      </c>
      <c r="B19" s="98" t="s">
        <v>89</v>
      </c>
      <c r="C19" s="8"/>
      <c r="D19" s="8"/>
      <c r="E19" s="109"/>
    </row>
    <row r="20" spans="1:6" s="3" customFormat="1" ht="30" x14ac:dyDescent="0.3">
      <c r="A20" s="98" t="s">
        <v>92</v>
      </c>
      <c r="B20" s="98" t="s">
        <v>90</v>
      </c>
      <c r="C20" s="8"/>
      <c r="D20" s="8"/>
      <c r="E20" s="109"/>
    </row>
    <row r="21" spans="1:6" s="3" customFormat="1" ht="16.5" customHeight="1" x14ac:dyDescent="0.3">
      <c r="A21" s="98" t="s">
        <v>93</v>
      </c>
      <c r="B21" s="98" t="s">
        <v>91</v>
      </c>
      <c r="C21" s="8"/>
      <c r="D21" s="8"/>
      <c r="E21" s="109"/>
    </row>
    <row r="22" spans="1:6" s="3" customFormat="1" ht="16.5" customHeight="1" x14ac:dyDescent="0.3">
      <c r="A22" s="98" t="s">
        <v>94</v>
      </c>
      <c r="B22" s="98" t="s">
        <v>448</v>
      </c>
      <c r="C22" s="8"/>
      <c r="D22" s="8"/>
      <c r="E22" s="109"/>
    </row>
    <row r="23" spans="1:6" s="3" customFormat="1" ht="16.5" customHeight="1" x14ac:dyDescent="0.3">
      <c r="A23" s="89" t="s">
        <v>95</v>
      </c>
      <c r="B23" s="89" t="s">
        <v>449</v>
      </c>
      <c r="C23" s="275"/>
      <c r="D23" s="8"/>
      <c r="E23" s="109"/>
    </row>
    <row r="24" spans="1:6" s="3" customFormat="1" x14ac:dyDescent="0.3">
      <c r="A24" s="89" t="s">
        <v>252</v>
      </c>
      <c r="B24" s="89" t="s">
        <v>455</v>
      </c>
      <c r="C24" s="8"/>
      <c r="D24" s="8"/>
      <c r="E24" s="109"/>
    </row>
    <row r="25" spans="1:6" ht="16.5" customHeight="1" x14ac:dyDescent="0.3">
      <c r="A25" s="88">
        <v>1.2</v>
      </c>
      <c r="B25" s="88" t="s">
        <v>96</v>
      </c>
      <c r="C25" s="86">
        <f>SUM(C26,C30)</f>
        <v>0</v>
      </c>
      <c r="D25" s="86">
        <f>SUM(D26,D30)</f>
        <v>0</v>
      </c>
      <c r="E25" s="109"/>
    </row>
    <row r="26" spans="1:6" ht="16.5" customHeight="1" x14ac:dyDescent="0.3">
      <c r="A26" s="89" t="s">
        <v>32</v>
      </c>
      <c r="B26" s="89" t="s">
        <v>313</v>
      </c>
      <c r="C26" s="108">
        <f>SUM(C27:C29)</f>
        <v>0</v>
      </c>
      <c r="D26" s="108">
        <f>SUM(D27:D29)</f>
        <v>0</v>
      </c>
      <c r="E26" s="109"/>
    </row>
    <row r="27" spans="1:6" x14ac:dyDescent="0.3">
      <c r="A27" s="248" t="s">
        <v>98</v>
      </c>
      <c r="B27" s="248" t="s">
        <v>311</v>
      </c>
      <c r="C27" s="8"/>
      <c r="D27" s="8"/>
      <c r="E27" s="109"/>
    </row>
    <row r="28" spans="1:6" x14ac:dyDescent="0.3">
      <c r="A28" s="248" t="s">
        <v>99</v>
      </c>
      <c r="B28" s="248" t="s">
        <v>314</v>
      </c>
      <c r="C28" s="8"/>
      <c r="D28" s="8"/>
      <c r="E28" s="109"/>
    </row>
    <row r="29" spans="1:6" x14ac:dyDescent="0.3">
      <c r="A29" s="248" t="s">
        <v>458</v>
      </c>
      <c r="B29" s="248" t="s">
        <v>312</v>
      </c>
      <c r="C29" s="8"/>
      <c r="D29" s="8"/>
      <c r="E29" s="109"/>
    </row>
    <row r="30" spans="1:6" x14ac:dyDescent="0.3">
      <c r="A30" s="89" t="s">
        <v>33</v>
      </c>
      <c r="B30" s="259" t="s">
        <v>454</v>
      </c>
      <c r="C30" s="8"/>
      <c r="D30" s="8"/>
      <c r="E30" s="109"/>
    </row>
    <row r="31" spans="1:6" x14ac:dyDescent="0.3">
      <c r="D31" s="26"/>
      <c r="E31" s="110"/>
      <c r="F31" s="26"/>
    </row>
    <row r="32" spans="1:6" x14ac:dyDescent="0.3">
      <c r="A32" s="1"/>
      <c r="D32" s="26"/>
      <c r="E32" s="110"/>
      <c r="F32" s="26"/>
    </row>
    <row r="33" spans="1:8" x14ac:dyDescent="0.3">
      <c r="D33" s="26"/>
      <c r="E33" s="110"/>
      <c r="F33" s="26"/>
    </row>
    <row r="34" spans="1:8" x14ac:dyDescent="0.3">
      <c r="D34" s="26"/>
      <c r="E34" s="110"/>
      <c r="F34" s="26"/>
    </row>
    <row r="35" spans="1:8" x14ac:dyDescent="0.3">
      <c r="A35" s="70" t="s">
        <v>107</v>
      </c>
      <c r="D35" s="26"/>
      <c r="E35" s="110"/>
      <c r="F35" s="26"/>
    </row>
    <row r="36" spans="1:8" x14ac:dyDescent="0.3">
      <c r="D36" s="26"/>
      <c r="E36" s="111"/>
      <c r="F36" s="111"/>
      <c r="G36"/>
      <c r="H36"/>
    </row>
    <row r="37" spans="1:8" x14ac:dyDescent="0.3">
      <c r="D37" s="112"/>
      <c r="E37" s="111"/>
      <c r="F37" s="111"/>
      <c r="G37"/>
      <c r="H37"/>
    </row>
    <row r="38" spans="1:8" x14ac:dyDescent="0.3">
      <c r="A38"/>
      <c r="B38" s="70" t="s">
        <v>272</v>
      </c>
      <c r="D38" s="112"/>
      <c r="E38" s="111"/>
      <c r="F38" s="111"/>
      <c r="G38"/>
      <c r="H38"/>
    </row>
    <row r="39" spans="1:8" x14ac:dyDescent="0.3">
      <c r="A39"/>
      <c r="B39" s="2" t="s">
        <v>271</v>
      </c>
      <c r="D39" s="112"/>
      <c r="E39" s="111"/>
      <c r="F39" s="111"/>
      <c r="G39"/>
      <c r="H39"/>
    </row>
    <row r="40" spans="1:8" customFormat="1" ht="12.75" x14ac:dyDescent="0.2">
      <c r="B40" s="67" t="s">
        <v>140</v>
      </c>
      <c r="D40" s="111"/>
      <c r="E40" s="111"/>
      <c r="F40" s="111"/>
    </row>
    <row r="41" spans="1:8" x14ac:dyDescent="0.3">
      <c r="D41" s="26"/>
      <c r="E41" s="110"/>
      <c r="F41" s="26"/>
    </row>
  </sheetData>
  <mergeCells count="2">
    <mergeCell ref="C1:D1"/>
    <mergeCell ref="C2:E2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25" zoomScaleNormal="100" zoomScaleSheetLayoutView="100" workbookViewId="0">
      <selection activeCell="J31" sqref="J31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39" t="s">
        <v>306</v>
      </c>
      <c r="B1" s="140"/>
      <c r="C1" s="140"/>
      <c r="D1" s="140"/>
      <c r="E1" s="140"/>
      <c r="F1" s="79"/>
      <c r="G1" s="79"/>
      <c r="H1" s="79"/>
      <c r="I1" s="511" t="s">
        <v>110</v>
      </c>
      <c r="J1" s="511"/>
      <c r="K1" s="146"/>
    </row>
    <row r="2" spans="1:12" s="22" customFormat="1" ht="15" customHeight="1" x14ac:dyDescent="0.3">
      <c r="A2" s="106" t="s">
        <v>141</v>
      </c>
      <c r="B2" s="140"/>
      <c r="C2" s="140"/>
      <c r="D2" s="140"/>
      <c r="E2" s="140"/>
      <c r="F2" s="141"/>
      <c r="G2" s="142"/>
      <c r="H2" s="142"/>
      <c r="I2" s="487" t="s">
        <v>697</v>
      </c>
      <c r="J2" s="488"/>
      <c r="K2" s="488"/>
    </row>
    <row r="3" spans="1:12" s="22" customFormat="1" ht="15" x14ac:dyDescent="0.2">
      <c r="A3" s="140"/>
      <c r="B3" s="140"/>
      <c r="C3" s="140"/>
      <c r="D3" s="140"/>
      <c r="E3" s="140"/>
      <c r="F3" s="141"/>
      <c r="G3" s="142"/>
      <c r="H3" s="142"/>
      <c r="I3" s="143"/>
      <c r="J3" s="76"/>
      <c r="K3" s="146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8"/>
      <c r="J4" s="77"/>
      <c r="K4" s="106"/>
      <c r="L4" s="22"/>
    </row>
    <row r="5" spans="1:12" s="2" customFormat="1" ht="15" x14ac:dyDescent="0.3">
      <c r="A5" s="26" t="s">
        <v>511</v>
      </c>
      <c r="B5" s="26"/>
      <c r="C5" s="122"/>
      <c r="D5" s="122"/>
      <c r="E5" s="122"/>
      <c r="F5" s="59"/>
      <c r="G5" s="59"/>
      <c r="H5" s="59"/>
      <c r="I5" s="134"/>
      <c r="J5" s="59"/>
      <c r="K5" s="106"/>
    </row>
    <row r="6" spans="1:12" s="22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 x14ac:dyDescent="0.2">
      <c r="A7" s="135"/>
      <c r="B7" s="514" t="s">
        <v>221</v>
      </c>
      <c r="C7" s="514"/>
      <c r="D7" s="514" t="s">
        <v>294</v>
      </c>
      <c r="E7" s="514"/>
      <c r="F7" s="514" t="s">
        <v>295</v>
      </c>
      <c r="G7" s="514"/>
      <c r="H7" s="158" t="s">
        <v>281</v>
      </c>
      <c r="I7" s="514" t="s">
        <v>224</v>
      </c>
      <c r="J7" s="514"/>
      <c r="K7" s="147"/>
    </row>
    <row r="8" spans="1:12" ht="15" x14ac:dyDescent="0.2">
      <c r="A8" s="136" t="s">
        <v>116</v>
      </c>
      <c r="B8" s="137" t="s">
        <v>223</v>
      </c>
      <c r="C8" s="138" t="s">
        <v>222</v>
      </c>
      <c r="D8" s="137" t="s">
        <v>223</v>
      </c>
      <c r="E8" s="138" t="s">
        <v>222</v>
      </c>
      <c r="F8" s="137" t="s">
        <v>223</v>
      </c>
      <c r="G8" s="138" t="s">
        <v>222</v>
      </c>
      <c r="H8" s="138" t="s">
        <v>222</v>
      </c>
      <c r="I8" s="137" t="s">
        <v>223</v>
      </c>
      <c r="J8" s="138" t="s">
        <v>222</v>
      </c>
      <c r="K8" s="147"/>
    </row>
    <row r="9" spans="1:12" ht="15" x14ac:dyDescent="0.2">
      <c r="A9" s="60" t="s">
        <v>117</v>
      </c>
      <c r="B9" s="83">
        <f>SUM(B10,B14,B17)</f>
        <v>9</v>
      </c>
      <c r="C9" s="83">
        <f>SUM(C10,C14,C17)</f>
        <v>3981.25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9</v>
      </c>
      <c r="J9" s="83">
        <f t="shared" si="0"/>
        <v>3981.25</v>
      </c>
      <c r="K9" s="147"/>
    </row>
    <row r="10" spans="1:12" ht="15" x14ac:dyDescent="0.2">
      <c r="A10" s="61" t="s">
        <v>118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 x14ac:dyDescent="0.2">
      <c r="A11" s="61" t="s">
        <v>119</v>
      </c>
      <c r="B11" s="25"/>
      <c r="C11" s="25"/>
      <c r="D11" s="25"/>
      <c r="E11" s="25"/>
      <c r="F11" s="25"/>
      <c r="G11" s="25"/>
      <c r="H11" s="25"/>
      <c r="I11" s="25"/>
      <c r="J11" s="25"/>
      <c r="K11" s="147"/>
    </row>
    <row r="12" spans="1:12" ht="15" x14ac:dyDescent="0.2">
      <c r="A12" s="61" t="s">
        <v>120</v>
      </c>
      <c r="B12" s="25"/>
      <c r="C12" s="25"/>
      <c r="D12" s="25"/>
      <c r="E12" s="25"/>
      <c r="F12" s="25"/>
      <c r="G12" s="25"/>
      <c r="H12" s="25"/>
      <c r="I12" s="25"/>
      <c r="J12" s="25"/>
      <c r="K12" s="147"/>
    </row>
    <row r="13" spans="1:12" ht="15" x14ac:dyDescent="0.2">
      <c r="A13" s="61" t="s">
        <v>121</v>
      </c>
      <c r="B13" s="25"/>
      <c r="C13" s="25"/>
      <c r="D13" s="25"/>
      <c r="E13" s="25"/>
      <c r="F13" s="25"/>
      <c r="G13" s="25"/>
      <c r="H13" s="25"/>
      <c r="I13" s="25"/>
      <c r="J13" s="25"/>
      <c r="K13" s="147"/>
    </row>
    <row r="14" spans="1:12" ht="15" x14ac:dyDescent="0.2">
      <c r="A14" s="61" t="s">
        <v>122</v>
      </c>
      <c r="B14" s="135">
        <f>SUM(B15:B16)</f>
        <v>8</v>
      </c>
      <c r="C14" s="135">
        <f>SUM(C15:C16)</f>
        <v>3526.78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8</v>
      </c>
      <c r="J14" s="135">
        <f t="shared" si="2"/>
        <v>3526.78</v>
      </c>
      <c r="K14" s="147"/>
    </row>
    <row r="15" spans="1:12" ht="15" x14ac:dyDescent="0.2">
      <c r="A15" s="61" t="s">
        <v>123</v>
      </c>
      <c r="B15" s="25"/>
      <c r="C15" s="25"/>
      <c r="D15" s="25"/>
      <c r="E15" s="25"/>
      <c r="F15" s="25"/>
      <c r="G15" s="25"/>
      <c r="H15" s="25"/>
      <c r="I15" s="25"/>
      <c r="J15" s="25"/>
      <c r="K15" s="147"/>
    </row>
    <row r="16" spans="1:12" ht="15" x14ac:dyDescent="0.2">
      <c r="A16" s="61" t="s">
        <v>124</v>
      </c>
      <c r="B16" s="25">
        <v>8</v>
      </c>
      <c r="C16" s="25">
        <v>3526.78</v>
      </c>
      <c r="D16" s="25">
        <v>0</v>
      </c>
      <c r="E16" s="25">
        <v>0</v>
      </c>
      <c r="F16" s="25"/>
      <c r="G16" s="25"/>
      <c r="H16" s="25">
        <v>0</v>
      </c>
      <c r="I16" s="25">
        <v>8</v>
      </c>
      <c r="J16" s="25">
        <v>3526.78</v>
      </c>
      <c r="K16" s="147"/>
    </row>
    <row r="17" spans="1:11" ht="15" x14ac:dyDescent="0.2">
      <c r="A17" s="61" t="s">
        <v>125</v>
      </c>
      <c r="B17" s="135">
        <f>SUM(B18:B19,B22,B23)</f>
        <v>1</v>
      </c>
      <c r="C17" s="135">
        <f>SUM(C18:C19,C22,C23)</f>
        <v>454.47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1</v>
      </c>
      <c r="J17" s="135">
        <f t="shared" si="3"/>
        <v>454.47</v>
      </c>
      <c r="K17" s="147"/>
    </row>
    <row r="18" spans="1:11" ht="15" x14ac:dyDescent="0.2">
      <c r="A18" s="61" t="s">
        <v>126</v>
      </c>
      <c r="B18" s="25"/>
      <c r="C18" s="25"/>
      <c r="D18" s="25"/>
      <c r="E18" s="25"/>
      <c r="F18" s="25"/>
      <c r="G18" s="25"/>
      <c r="H18" s="25"/>
      <c r="I18" s="25"/>
      <c r="J18" s="25"/>
      <c r="K18" s="147"/>
    </row>
    <row r="19" spans="1:11" ht="15" x14ac:dyDescent="0.2">
      <c r="A19" s="61" t="s">
        <v>127</v>
      </c>
      <c r="B19" s="135">
        <f>SUM(B20:B21)</f>
        <v>1</v>
      </c>
      <c r="C19" s="135">
        <f>SUM(C20:C21)</f>
        <v>454.47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1</v>
      </c>
      <c r="J19" s="135">
        <f t="shared" si="4"/>
        <v>454.47</v>
      </c>
      <c r="K19" s="147"/>
    </row>
    <row r="20" spans="1:11" ht="15" x14ac:dyDescent="0.2">
      <c r="A20" s="61" t="s">
        <v>128</v>
      </c>
      <c r="B20" s="25"/>
      <c r="C20" s="25"/>
      <c r="D20" s="25"/>
      <c r="E20" s="25"/>
      <c r="F20" s="25"/>
      <c r="G20" s="25"/>
      <c r="H20" s="25"/>
      <c r="I20" s="25"/>
      <c r="J20" s="25"/>
      <c r="K20" s="147"/>
    </row>
    <row r="21" spans="1:11" ht="15" x14ac:dyDescent="0.2">
      <c r="A21" s="61" t="s">
        <v>129</v>
      </c>
      <c r="B21" s="25">
        <v>1</v>
      </c>
      <c r="C21" s="25">
        <v>454.47</v>
      </c>
      <c r="D21" s="25"/>
      <c r="E21" s="25"/>
      <c r="F21" s="25"/>
      <c r="G21" s="25"/>
      <c r="H21" s="25">
        <v>0</v>
      </c>
      <c r="I21" s="25">
        <v>1</v>
      </c>
      <c r="J21" s="25">
        <v>454.47</v>
      </c>
      <c r="K21" s="147"/>
    </row>
    <row r="22" spans="1:11" ht="15" x14ac:dyDescent="0.2">
      <c r="A22" s="61" t="s">
        <v>130</v>
      </c>
      <c r="B22" s="25"/>
      <c r="C22" s="25"/>
      <c r="D22" s="25"/>
      <c r="E22" s="25"/>
      <c r="F22" s="25"/>
      <c r="G22" s="25"/>
      <c r="H22" s="25"/>
      <c r="I22" s="25"/>
      <c r="J22" s="25"/>
      <c r="K22" s="147"/>
    </row>
    <row r="23" spans="1:11" ht="15" x14ac:dyDescent="0.2">
      <c r="A23" s="61" t="s">
        <v>131</v>
      </c>
      <c r="B23" s="25"/>
      <c r="C23" s="25"/>
      <c r="D23" s="25"/>
      <c r="E23" s="25"/>
      <c r="F23" s="25"/>
      <c r="G23" s="25"/>
      <c r="H23" s="25"/>
      <c r="I23" s="25"/>
      <c r="J23" s="25"/>
      <c r="K23" s="147"/>
    </row>
    <row r="24" spans="1:11" ht="15" x14ac:dyDescent="0.2">
      <c r="A24" s="60" t="s">
        <v>132</v>
      </c>
      <c r="B24" s="83">
        <f>SUM(B25:B31)</f>
        <v>1330</v>
      </c>
      <c r="C24" s="83">
        <f t="shared" ref="C24:J24" si="5">SUM(C25:C31)</f>
        <v>2249</v>
      </c>
      <c r="D24" s="83">
        <f t="shared" si="5"/>
        <v>4000</v>
      </c>
      <c r="E24" s="83">
        <f t="shared" si="5"/>
        <v>6940</v>
      </c>
      <c r="F24" s="83">
        <f t="shared" si="5"/>
        <v>4980</v>
      </c>
      <c r="G24" s="83">
        <f t="shared" si="5"/>
        <v>8574.7199999999993</v>
      </c>
      <c r="H24" s="83">
        <f t="shared" si="5"/>
        <v>0</v>
      </c>
      <c r="I24" s="83">
        <f t="shared" si="5"/>
        <v>350</v>
      </c>
      <c r="J24" s="83">
        <f t="shared" si="5"/>
        <v>614.70000000000005</v>
      </c>
      <c r="K24" s="147"/>
    </row>
    <row r="25" spans="1:11" ht="15" x14ac:dyDescent="0.2">
      <c r="A25" s="61" t="s">
        <v>259</v>
      </c>
      <c r="B25" s="25"/>
      <c r="C25" s="25"/>
      <c r="D25" s="25"/>
      <c r="E25" s="25"/>
      <c r="F25" s="25"/>
      <c r="G25" s="25"/>
      <c r="H25" s="25"/>
      <c r="I25" s="25"/>
      <c r="J25" s="25"/>
      <c r="K25" s="147"/>
    </row>
    <row r="26" spans="1:11" ht="15" x14ac:dyDescent="0.2">
      <c r="A26" s="61" t="s">
        <v>260</v>
      </c>
      <c r="B26" s="25"/>
      <c r="C26" s="25"/>
      <c r="D26" s="25"/>
      <c r="E26" s="25"/>
      <c r="F26" s="25"/>
      <c r="G26" s="25"/>
      <c r="H26" s="25"/>
      <c r="I26" s="25"/>
      <c r="J26" s="25"/>
      <c r="K26" s="147"/>
    </row>
    <row r="27" spans="1:11" ht="15" x14ac:dyDescent="0.2">
      <c r="A27" s="61" t="s">
        <v>261</v>
      </c>
      <c r="B27" s="25"/>
      <c r="C27" s="25"/>
      <c r="D27" s="25"/>
      <c r="E27" s="25"/>
      <c r="F27" s="25"/>
      <c r="G27" s="25"/>
      <c r="H27" s="25"/>
      <c r="I27" s="25"/>
      <c r="J27" s="25"/>
      <c r="K27" s="147"/>
    </row>
    <row r="28" spans="1:11" ht="15" x14ac:dyDescent="0.2">
      <c r="A28" s="61" t="s">
        <v>262</v>
      </c>
      <c r="B28" s="25"/>
      <c r="C28" s="25"/>
      <c r="D28" s="25"/>
      <c r="E28" s="25"/>
      <c r="F28" s="25"/>
      <c r="G28" s="25"/>
      <c r="H28" s="25"/>
      <c r="I28" s="25"/>
      <c r="J28" s="25"/>
      <c r="K28" s="147"/>
    </row>
    <row r="29" spans="1:11" ht="15" x14ac:dyDescent="0.2">
      <c r="A29" s="61" t="s">
        <v>263</v>
      </c>
      <c r="B29" s="25"/>
      <c r="C29" s="25"/>
      <c r="D29" s="25"/>
      <c r="E29" s="25"/>
      <c r="F29" s="25"/>
      <c r="G29" s="25"/>
      <c r="H29" s="25"/>
      <c r="I29" s="25"/>
      <c r="J29" s="25"/>
      <c r="K29" s="147"/>
    </row>
    <row r="30" spans="1:11" ht="15" x14ac:dyDescent="0.2">
      <c r="A30" s="61" t="s">
        <v>264</v>
      </c>
      <c r="B30" s="25"/>
      <c r="C30" s="25"/>
      <c r="D30" s="25"/>
      <c r="E30" s="25"/>
      <c r="F30" s="25"/>
      <c r="G30" s="25"/>
      <c r="H30" s="25"/>
      <c r="I30" s="25"/>
      <c r="J30" s="25"/>
      <c r="K30" s="147"/>
    </row>
    <row r="31" spans="1:11" ht="15" x14ac:dyDescent="0.2">
      <c r="A31" s="61" t="s">
        <v>265</v>
      </c>
      <c r="B31" s="25">
        <v>1330</v>
      </c>
      <c r="C31" s="25">
        <v>2249</v>
      </c>
      <c r="D31" s="25">
        <v>4000</v>
      </c>
      <c r="E31" s="25">
        <v>6940</v>
      </c>
      <c r="F31" s="25">
        <v>4980</v>
      </c>
      <c r="G31" s="25">
        <v>8574.7199999999993</v>
      </c>
      <c r="H31" s="25"/>
      <c r="I31" s="25">
        <v>350</v>
      </c>
      <c r="J31" s="25">
        <v>614.70000000000005</v>
      </c>
      <c r="K31" s="147"/>
    </row>
    <row r="32" spans="1:11" ht="15" x14ac:dyDescent="0.2">
      <c r="A32" s="60" t="s">
        <v>133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7"/>
    </row>
    <row r="33" spans="1:11" ht="15" x14ac:dyDescent="0.2">
      <c r="A33" s="61" t="s">
        <v>266</v>
      </c>
      <c r="B33" s="25"/>
      <c r="C33" s="25"/>
      <c r="D33" s="25"/>
      <c r="E33" s="25"/>
      <c r="F33" s="25"/>
      <c r="G33" s="25"/>
      <c r="H33" s="25"/>
      <c r="I33" s="25"/>
      <c r="J33" s="25"/>
      <c r="K33" s="147"/>
    </row>
    <row r="34" spans="1:11" ht="15" x14ac:dyDescent="0.2">
      <c r="A34" s="61" t="s">
        <v>267</v>
      </c>
      <c r="B34" s="25"/>
      <c r="C34" s="25"/>
      <c r="D34" s="25"/>
      <c r="E34" s="25"/>
      <c r="F34" s="25"/>
      <c r="G34" s="25"/>
      <c r="H34" s="25"/>
      <c r="I34" s="25"/>
      <c r="J34" s="25"/>
      <c r="K34" s="147"/>
    </row>
    <row r="35" spans="1:11" ht="15" x14ac:dyDescent="0.2">
      <c r="A35" s="61" t="s">
        <v>268</v>
      </c>
      <c r="B35" s="25"/>
      <c r="C35" s="25"/>
      <c r="D35" s="25"/>
      <c r="E35" s="25"/>
      <c r="F35" s="25"/>
      <c r="G35" s="25"/>
      <c r="H35" s="25"/>
      <c r="I35" s="25"/>
      <c r="J35" s="25"/>
      <c r="K35" s="147"/>
    </row>
    <row r="36" spans="1:11" ht="15" x14ac:dyDescent="0.2">
      <c r="A36" s="60" t="s">
        <v>134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7"/>
    </row>
    <row r="37" spans="1:11" ht="15" x14ac:dyDescent="0.2">
      <c r="A37" s="61" t="s">
        <v>135</v>
      </c>
      <c r="B37" s="25"/>
      <c r="C37" s="25"/>
      <c r="D37" s="25"/>
      <c r="E37" s="25"/>
      <c r="F37" s="25"/>
      <c r="G37" s="25"/>
      <c r="H37" s="25"/>
      <c r="I37" s="25"/>
      <c r="J37" s="25"/>
      <c r="K37" s="147"/>
    </row>
    <row r="38" spans="1:11" ht="15" x14ac:dyDescent="0.2">
      <c r="A38" s="61" t="s">
        <v>136</v>
      </c>
      <c r="B38" s="25"/>
      <c r="C38" s="25"/>
      <c r="D38" s="25"/>
      <c r="E38" s="25"/>
      <c r="F38" s="25"/>
      <c r="G38" s="25"/>
      <c r="H38" s="25"/>
      <c r="I38" s="25"/>
      <c r="J38" s="25"/>
      <c r="K38" s="147"/>
    </row>
    <row r="39" spans="1:11" ht="15" x14ac:dyDescent="0.2">
      <c r="A39" s="61" t="s">
        <v>137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 x14ac:dyDescent="0.2">
      <c r="A40" s="61" t="s">
        <v>440</v>
      </c>
      <c r="B40" s="25"/>
      <c r="C40" s="25"/>
      <c r="D40" s="25"/>
      <c r="E40" s="25"/>
      <c r="F40" s="25"/>
      <c r="G40" s="25"/>
      <c r="H40" s="25"/>
      <c r="I40" s="25"/>
      <c r="J40" s="25"/>
      <c r="K40" s="147"/>
    </row>
    <row r="41" spans="1:11" ht="15" x14ac:dyDescent="0.2">
      <c r="A41" s="61" t="s">
        <v>138</v>
      </c>
      <c r="B41" s="25"/>
      <c r="C41" s="25"/>
      <c r="D41" s="25"/>
      <c r="E41" s="25"/>
      <c r="F41" s="25"/>
      <c r="G41" s="25"/>
      <c r="H41" s="25"/>
      <c r="I41" s="25"/>
      <c r="J41" s="25"/>
      <c r="K41" s="147"/>
    </row>
    <row r="42" spans="1:11" ht="15" x14ac:dyDescent="0.2">
      <c r="A42" s="61" t="s">
        <v>139</v>
      </c>
      <c r="B42" s="25"/>
      <c r="C42" s="25"/>
      <c r="D42" s="25"/>
      <c r="E42" s="25"/>
      <c r="F42" s="25"/>
      <c r="G42" s="25"/>
      <c r="H42" s="25"/>
      <c r="I42" s="25"/>
      <c r="J42" s="25"/>
      <c r="K42" s="147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269</v>
      </c>
      <c r="F49" s="12" t="s">
        <v>274</v>
      </c>
      <c r="G49" s="73"/>
      <c r="I49"/>
      <c r="J49"/>
    </row>
    <row r="50" spans="1:10" s="2" customFormat="1" ht="15" x14ac:dyDescent="0.3">
      <c r="B50" s="67" t="s">
        <v>140</v>
      </c>
      <c r="F50" s="2" t="s">
        <v>270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K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Normal="100" zoomScaleSheetLayoutView="70" workbookViewId="0">
      <selection activeCell="H2" sqref="H2:J2"/>
    </sheetView>
  </sheetViews>
  <sheetFormatPr defaultRowHeight="12.75" x14ac:dyDescent="0.2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4"/>
  </cols>
  <sheetData>
    <row r="1" spans="1:12" s="22" customFormat="1" ht="15" x14ac:dyDescent="0.2">
      <c r="A1" s="139" t="s">
        <v>307</v>
      </c>
      <c r="B1" s="140"/>
      <c r="C1" s="140"/>
      <c r="D1" s="140"/>
      <c r="E1" s="140"/>
      <c r="F1" s="140"/>
      <c r="G1" s="146"/>
      <c r="H1" s="101" t="s">
        <v>199</v>
      </c>
      <c r="I1" s="146"/>
      <c r="J1" s="68"/>
      <c r="K1" s="68"/>
      <c r="L1" s="68"/>
    </row>
    <row r="2" spans="1:12" s="22" customFormat="1" ht="15" x14ac:dyDescent="0.3">
      <c r="A2" s="106" t="s">
        <v>141</v>
      </c>
      <c r="B2" s="140"/>
      <c r="C2" s="140"/>
      <c r="D2" s="140"/>
      <c r="E2" s="140"/>
      <c r="F2" s="140"/>
      <c r="G2" s="148"/>
      <c r="H2" s="487" t="s">
        <v>697</v>
      </c>
      <c r="I2" s="488"/>
      <c r="J2" s="488"/>
      <c r="K2" s="68"/>
      <c r="L2" s="68"/>
    </row>
    <row r="3" spans="1:12" s="22" customFormat="1" ht="15" x14ac:dyDescent="0.2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40"/>
      <c r="F4" s="140"/>
      <c r="G4" s="140"/>
      <c r="H4" s="140"/>
      <c r="I4" s="146"/>
      <c r="J4" s="65"/>
      <c r="K4" s="65"/>
      <c r="L4" s="22"/>
    </row>
    <row r="5" spans="1:12" s="2" customFormat="1" ht="15" x14ac:dyDescent="0.3">
      <c r="A5" s="121" t="e">
        <f>'ფორმა N2'!A5</f>
        <v>#REF!</v>
      </c>
      <c r="B5" s="26" t="s">
        <v>511</v>
      </c>
      <c r="C5" s="26"/>
      <c r="D5" s="122"/>
      <c r="E5" s="150"/>
      <c r="F5" s="151"/>
      <c r="G5" s="151"/>
      <c r="H5" s="151"/>
      <c r="I5" s="146"/>
      <c r="J5" s="65"/>
      <c r="K5" s="65"/>
      <c r="L5" s="12"/>
    </row>
    <row r="6" spans="1:12" s="22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 x14ac:dyDescent="0.2">
      <c r="A7" s="136" t="s">
        <v>64</v>
      </c>
      <c r="B7" s="136" t="s">
        <v>381</v>
      </c>
      <c r="C7" s="138" t="s">
        <v>382</v>
      </c>
      <c r="D7" s="138" t="s">
        <v>236</v>
      </c>
      <c r="E7" s="138" t="s">
        <v>241</v>
      </c>
      <c r="F7" s="138" t="s">
        <v>242</v>
      </c>
      <c r="G7" s="138" t="s">
        <v>243</v>
      </c>
      <c r="H7" s="138" t="s">
        <v>244</v>
      </c>
      <c r="I7" s="146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 x14ac:dyDescent="0.25">
      <c r="A9" s="69">
        <v>1</v>
      </c>
      <c r="B9" s="25"/>
      <c r="C9" s="25"/>
      <c r="D9" s="25"/>
      <c r="E9" s="25"/>
      <c r="F9" s="25"/>
      <c r="G9" s="159"/>
      <c r="H9" s="25"/>
      <c r="I9" s="146"/>
    </row>
    <row r="10" spans="1:12" ht="15" x14ac:dyDescent="0.25">
      <c r="A10" s="69">
        <v>2</v>
      </c>
      <c r="B10" s="25"/>
      <c r="C10" s="25"/>
      <c r="D10" s="25"/>
      <c r="E10" s="25"/>
      <c r="F10" s="25"/>
      <c r="G10" s="159"/>
      <c r="H10" s="25"/>
      <c r="I10" s="146"/>
    </row>
    <row r="11" spans="1:12" ht="15" x14ac:dyDescent="0.25">
      <c r="A11" s="69">
        <v>3</v>
      </c>
      <c r="B11" s="25"/>
      <c r="C11" s="25"/>
      <c r="D11" s="25"/>
      <c r="E11" s="25"/>
      <c r="F11" s="25"/>
      <c r="G11" s="159"/>
      <c r="H11" s="25"/>
      <c r="I11" s="146"/>
    </row>
    <row r="12" spans="1:12" ht="15" x14ac:dyDescent="0.25">
      <c r="A12" s="69">
        <v>4</v>
      </c>
      <c r="B12" s="25"/>
      <c r="C12" s="25"/>
      <c r="D12" s="25"/>
      <c r="E12" s="25"/>
      <c r="F12" s="25"/>
      <c r="G12" s="159"/>
      <c r="H12" s="25"/>
      <c r="I12" s="146"/>
    </row>
    <row r="13" spans="1:12" ht="15" x14ac:dyDescent="0.25">
      <c r="A13" s="69">
        <v>5</v>
      </c>
      <c r="B13" s="25"/>
      <c r="C13" s="25"/>
      <c r="D13" s="25"/>
      <c r="E13" s="25"/>
      <c r="F13" s="25"/>
      <c r="G13" s="159"/>
      <c r="H13" s="25"/>
      <c r="I13" s="146"/>
    </row>
    <row r="14" spans="1:12" ht="15" x14ac:dyDescent="0.25">
      <c r="A14" s="69">
        <v>6</v>
      </c>
      <c r="B14" s="25"/>
      <c r="C14" s="25"/>
      <c r="D14" s="25"/>
      <c r="E14" s="25"/>
      <c r="F14" s="25"/>
      <c r="G14" s="159"/>
      <c r="H14" s="25"/>
      <c r="I14" s="146"/>
    </row>
    <row r="15" spans="1:12" s="22" customFormat="1" ht="15" x14ac:dyDescent="0.25">
      <c r="A15" s="69">
        <v>7</v>
      </c>
      <c r="B15" s="25"/>
      <c r="C15" s="25"/>
      <c r="D15" s="25"/>
      <c r="E15" s="25"/>
      <c r="F15" s="25"/>
      <c r="G15" s="159"/>
      <c r="H15" s="25"/>
      <c r="I15" s="146"/>
      <c r="J15" s="65"/>
      <c r="K15" s="65"/>
      <c r="L15" s="65"/>
    </row>
    <row r="16" spans="1:12" s="22" customFormat="1" ht="15" x14ac:dyDescent="0.25">
      <c r="A16" s="69">
        <v>8</v>
      </c>
      <c r="B16" s="25"/>
      <c r="C16" s="25"/>
      <c r="D16" s="25"/>
      <c r="E16" s="25"/>
      <c r="F16" s="25"/>
      <c r="G16" s="159"/>
      <c r="H16" s="25"/>
      <c r="I16" s="146"/>
      <c r="J16" s="65"/>
      <c r="K16" s="65"/>
      <c r="L16" s="65"/>
    </row>
    <row r="17" spans="1:12" s="22" customFormat="1" ht="15" x14ac:dyDescent="0.25">
      <c r="A17" s="69">
        <v>9</v>
      </c>
      <c r="B17" s="25"/>
      <c r="C17" s="25"/>
      <c r="D17" s="25"/>
      <c r="E17" s="25"/>
      <c r="F17" s="25"/>
      <c r="G17" s="159"/>
      <c r="H17" s="25"/>
      <c r="I17" s="146"/>
      <c r="J17" s="65"/>
      <c r="K17" s="65"/>
      <c r="L17" s="65"/>
    </row>
    <row r="18" spans="1:12" s="22" customFormat="1" ht="15" x14ac:dyDescent="0.25">
      <c r="A18" s="69">
        <v>10</v>
      </c>
      <c r="B18" s="25"/>
      <c r="C18" s="25"/>
      <c r="D18" s="25"/>
      <c r="E18" s="25"/>
      <c r="F18" s="25"/>
      <c r="G18" s="159"/>
      <c r="H18" s="25"/>
      <c r="I18" s="146"/>
      <c r="J18" s="65"/>
      <c r="K18" s="65"/>
      <c r="L18" s="65"/>
    </row>
    <row r="19" spans="1:12" s="22" customFormat="1" ht="15" x14ac:dyDescent="0.25">
      <c r="A19" s="69">
        <v>11</v>
      </c>
      <c r="B19" s="25"/>
      <c r="C19" s="25"/>
      <c r="D19" s="25"/>
      <c r="E19" s="25"/>
      <c r="F19" s="25"/>
      <c r="G19" s="159"/>
      <c r="H19" s="25"/>
      <c r="I19" s="146"/>
      <c r="J19" s="65"/>
      <c r="K19" s="65"/>
      <c r="L19" s="65"/>
    </row>
    <row r="20" spans="1:12" s="22" customFormat="1" ht="15" x14ac:dyDescent="0.25">
      <c r="A20" s="69">
        <v>12</v>
      </c>
      <c r="B20" s="25"/>
      <c r="C20" s="25"/>
      <c r="D20" s="25"/>
      <c r="E20" s="25"/>
      <c r="F20" s="25"/>
      <c r="G20" s="159"/>
      <c r="H20" s="25"/>
      <c r="I20" s="146"/>
      <c r="J20" s="65"/>
      <c r="K20" s="65"/>
      <c r="L20" s="65"/>
    </row>
    <row r="21" spans="1:12" s="22" customFormat="1" ht="15" x14ac:dyDescent="0.25">
      <c r="A21" s="69">
        <v>13</v>
      </c>
      <c r="B21" s="25"/>
      <c r="C21" s="25"/>
      <c r="D21" s="25"/>
      <c r="E21" s="25"/>
      <c r="F21" s="25"/>
      <c r="G21" s="159"/>
      <c r="H21" s="25"/>
      <c r="I21" s="146"/>
      <c r="J21" s="65"/>
      <c r="K21" s="65"/>
      <c r="L21" s="65"/>
    </row>
    <row r="22" spans="1:12" s="22" customFormat="1" ht="15" x14ac:dyDescent="0.25">
      <c r="A22" s="69">
        <v>14</v>
      </c>
      <c r="B22" s="25"/>
      <c r="C22" s="25"/>
      <c r="D22" s="25"/>
      <c r="E22" s="25"/>
      <c r="F22" s="25"/>
      <c r="G22" s="159"/>
      <c r="H22" s="25"/>
      <c r="I22" s="146"/>
      <c r="J22" s="65"/>
      <c r="K22" s="65"/>
      <c r="L22" s="65"/>
    </row>
    <row r="23" spans="1:12" s="22" customFormat="1" ht="15" x14ac:dyDescent="0.25">
      <c r="A23" s="69">
        <v>15</v>
      </c>
      <c r="B23" s="25"/>
      <c r="C23" s="25"/>
      <c r="D23" s="25"/>
      <c r="E23" s="25"/>
      <c r="F23" s="25"/>
      <c r="G23" s="159"/>
      <c r="H23" s="25"/>
      <c r="I23" s="146"/>
      <c r="J23" s="65"/>
      <c r="K23" s="65"/>
      <c r="L23" s="65"/>
    </row>
    <row r="24" spans="1:12" s="22" customFormat="1" ht="15" x14ac:dyDescent="0.25">
      <c r="A24" s="69">
        <v>16</v>
      </c>
      <c r="B24" s="25"/>
      <c r="C24" s="25"/>
      <c r="D24" s="25"/>
      <c r="E24" s="25"/>
      <c r="F24" s="25"/>
      <c r="G24" s="159"/>
      <c r="H24" s="25"/>
      <c r="I24" s="146"/>
      <c r="J24" s="65"/>
      <c r="K24" s="65"/>
      <c r="L24" s="65"/>
    </row>
    <row r="25" spans="1:12" s="22" customFormat="1" ht="15" x14ac:dyDescent="0.25">
      <c r="A25" s="69">
        <v>17</v>
      </c>
      <c r="B25" s="25"/>
      <c r="C25" s="25"/>
      <c r="D25" s="25"/>
      <c r="E25" s="25"/>
      <c r="F25" s="25"/>
      <c r="G25" s="159"/>
      <c r="H25" s="25"/>
      <c r="I25" s="146"/>
      <c r="J25" s="65"/>
      <c r="K25" s="65"/>
      <c r="L25" s="65"/>
    </row>
    <row r="26" spans="1:12" s="22" customFormat="1" ht="15" x14ac:dyDescent="0.25">
      <c r="A26" s="69">
        <v>18</v>
      </c>
      <c r="B26" s="25"/>
      <c r="C26" s="25"/>
      <c r="D26" s="25"/>
      <c r="E26" s="25"/>
      <c r="F26" s="25"/>
      <c r="G26" s="159"/>
      <c r="H26" s="25"/>
      <c r="I26" s="146"/>
      <c r="J26" s="65"/>
      <c r="K26" s="65"/>
      <c r="L26" s="65"/>
    </row>
    <row r="27" spans="1:12" s="22" customFormat="1" ht="15" x14ac:dyDescent="0.25">
      <c r="A27" s="69" t="s">
        <v>280</v>
      </c>
      <c r="B27" s="25"/>
      <c r="C27" s="25"/>
      <c r="D27" s="25"/>
      <c r="E27" s="25"/>
      <c r="F27" s="25"/>
      <c r="G27" s="159"/>
      <c r="H27" s="25"/>
      <c r="I27" s="146"/>
      <c r="J27" s="65"/>
      <c r="K27" s="65"/>
      <c r="L27" s="65"/>
    </row>
    <row r="28" spans="1:12" s="22" customFormat="1" x14ac:dyDescent="0.2">
      <c r="J28" s="65"/>
      <c r="K28" s="65"/>
      <c r="L28" s="65"/>
    </row>
    <row r="29" spans="1:12" s="22" customFormat="1" x14ac:dyDescent="0.2"/>
    <row r="30" spans="1:12" s="22" customFormat="1" x14ac:dyDescent="0.2">
      <c r="A30" s="24"/>
    </row>
    <row r="31" spans="1:12" s="2" customFormat="1" ht="15" x14ac:dyDescent="0.3">
      <c r="B31" s="72" t="s">
        <v>107</v>
      </c>
      <c r="E31" s="5"/>
    </row>
    <row r="32" spans="1:12" s="2" customFormat="1" ht="15" x14ac:dyDescent="0.3">
      <c r="C32" s="71"/>
      <c r="E32" s="71"/>
      <c r="F32" s="74"/>
      <c r="G32"/>
      <c r="H32"/>
      <c r="I32"/>
    </row>
    <row r="33" spans="1:9" s="2" customFormat="1" ht="15" x14ac:dyDescent="0.3">
      <c r="A33"/>
      <c r="C33" s="70" t="s">
        <v>269</v>
      </c>
      <c r="E33" s="12" t="s">
        <v>274</v>
      </c>
      <c r="F33" s="73"/>
      <c r="G33"/>
      <c r="H33"/>
      <c r="I33"/>
    </row>
    <row r="34" spans="1:9" s="2" customFormat="1" ht="15" x14ac:dyDescent="0.3">
      <c r="A34"/>
      <c r="C34" s="67" t="s">
        <v>140</v>
      </c>
      <c r="E34" s="2" t="s">
        <v>270</v>
      </c>
      <c r="F34"/>
      <c r="G34"/>
      <c r="H34"/>
      <c r="I34"/>
    </row>
    <row r="35" spans="1:9" customFormat="1" ht="15" x14ac:dyDescent="0.3">
      <c r="B35" s="2"/>
      <c r="C35" s="24"/>
    </row>
  </sheetData>
  <mergeCells count="1">
    <mergeCell ref="H2:J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Normal="100" zoomScaleSheetLayoutView="70" workbookViewId="0">
      <selection activeCell="I2" sqref="I2:K2"/>
    </sheetView>
  </sheetViews>
  <sheetFormatPr defaultRowHeight="12.75" x14ac:dyDescent="0.2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6" customWidth="1"/>
    <col min="11" max="16384" width="9.140625" style="24"/>
  </cols>
  <sheetData>
    <row r="1" spans="1:12" s="22" customFormat="1" ht="15" x14ac:dyDescent="0.2">
      <c r="A1" s="139" t="s">
        <v>308</v>
      </c>
      <c r="B1" s="140"/>
      <c r="C1" s="140"/>
      <c r="D1" s="140"/>
      <c r="E1" s="140"/>
      <c r="F1" s="140"/>
      <c r="G1" s="140"/>
      <c r="H1" s="146"/>
      <c r="I1" s="79" t="s">
        <v>199</v>
      </c>
      <c r="J1" s="153"/>
    </row>
    <row r="2" spans="1:12" s="22" customFormat="1" ht="15" x14ac:dyDescent="0.3">
      <c r="A2" s="106" t="s">
        <v>141</v>
      </c>
      <c r="B2" s="140"/>
      <c r="C2" s="140"/>
      <c r="D2" s="140"/>
      <c r="E2" s="140"/>
      <c r="F2" s="140"/>
      <c r="G2" s="140"/>
      <c r="H2" s="146"/>
      <c r="I2" s="487" t="s">
        <v>697</v>
      </c>
      <c r="J2" s="488"/>
      <c r="K2" s="488"/>
    </row>
    <row r="3" spans="1:12" s="22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9"/>
      <c r="F4" s="140"/>
      <c r="G4" s="140"/>
      <c r="H4" s="140"/>
      <c r="I4" s="149"/>
      <c r="J4" s="105"/>
      <c r="L4" s="22"/>
    </row>
    <row r="5" spans="1:12" s="2" customFormat="1" ht="15" x14ac:dyDescent="0.3">
      <c r="A5" s="121" t="e">
        <f>#REF!</f>
        <v>#REF!</v>
      </c>
      <c r="B5" s="26" t="s">
        <v>511</v>
      </c>
      <c r="C5" s="26"/>
      <c r="D5" s="122"/>
      <c r="E5" s="150"/>
      <c r="F5" s="151"/>
      <c r="G5" s="151"/>
      <c r="H5" s="151"/>
      <c r="I5" s="150"/>
      <c r="J5" s="105"/>
    </row>
    <row r="6" spans="1:12" s="22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 x14ac:dyDescent="0.2">
      <c r="A7" s="152" t="s">
        <v>64</v>
      </c>
      <c r="B7" s="136" t="s">
        <v>249</v>
      </c>
      <c r="C7" s="138" t="s">
        <v>245</v>
      </c>
      <c r="D7" s="138" t="s">
        <v>246</v>
      </c>
      <c r="E7" s="138" t="s">
        <v>247</v>
      </c>
      <c r="F7" s="138" t="s">
        <v>248</v>
      </c>
      <c r="G7" s="138" t="s">
        <v>242</v>
      </c>
      <c r="H7" s="138" t="s">
        <v>243</v>
      </c>
      <c r="I7" s="138" t="s">
        <v>244</v>
      </c>
      <c r="J7" s="154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 x14ac:dyDescent="0.25">
      <c r="A9" s="69">
        <v>1</v>
      </c>
      <c r="B9" s="25"/>
      <c r="C9" s="25"/>
      <c r="D9" s="25"/>
      <c r="E9" s="25"/>
      <c r="F9" s="25"/>
      <c r="G9" s="25"/>
      <c r="H9" s="159"/>
      <c r="I9" s="25"/>
      <c r="J9" s="154"/>
    </row>
    <row r="10" spans="1:12" ht="15" x14ac:dyDescent="0.25">
      <c r="A10" s="69">
        <v>2</v>
      </c>
      <c r="B10" s="25"/>
      <c r="C10" s="25"/>
      <c r="D10" s="25"/>
      <c r="E10" s="25"/>
      <c r="F10" s="25"/>
      <c r="G10" s="25"/>
      <c r="H10" s="159"/>
      <c r="I10" s="25"/>
      <c r="J10" s="154"/>
    </row>
    <row r="11" spans="1:12" ht="15" x14ac:dyDescent="0.25">
      <c r="A11" s="69">
        <v>3</v>
      </c>
      <c r="B11" s="25"/>
      <c r="C11" s="25"/>
      <c r="D11" s="25"/>
      <c r="E11" s="25"/>
      <c r="F11" s="25"/>
      <c r="G11" s="25"/>
      <c r="H11" s="159"/>
      <c r="I11" s="25"/>
      <c r="J11" s="154"/>
    </row>
    <row r="12" spans="1:12" ht="15" x14ac:dyDescent="0.25">
      <c r="A12" s="69">
        <v>4</v>
      </c>
      <c r="B12" s="25"/>
      <c r="C12" s="25"/>
      <c r="D12" s="25"/>
      <c r="E12" s="25"/>
      <c r="F12" s="25"/>
      <c r="G12" s="25"/>
      <c r="H12" s="159"/>
      <c r="I12" s="25"/>
      <c r="J12" s="154"/>
    </row>
    <row r="13" spans="1:12" ht="15" x14ac:dyDescent="0.25">
      <c r="A13" s="69">
        <v>5</v>
      </c>
      <c r="B13" s="25"/>
      <c r="C13" s="25"/>
      <c r="D13" s="25"/>
      <c r="E13" s="25"/>
      <c r="F13" s="25"/>
      <c r="G13" s="25"/>
      <c r="H13" s="159"/>
      <c r="I13" s="25"/>
      <c r="J13" s="154"/>
    </row>
    <row r="14" spans="1:12" ht="15" x14ac:dyDescent="0.25">
      <c r="A14" s="69">
        <v>6</v>
      </c>
      <c r="B14" s="25"/>
      <c r="C14" s="25"/>
      <c r="D14" s="25"/>
      <c r="E14" s="25"/>
      <c r="F14" s="25"/>
      <c r="G14" s="25"/>
      <c r="H14" s="159"/>
      <c r="I14" s="25"/>
      <c r="J14" s="154"/>
    </row>
    <row r="15" spans="1:12" s="22" customFormat="1" ht="15" x14ac:dyDescent="0.25">
      <c r="A15" s="69">
        <v>7</v>
      </c>
      <c r="B15" s="25"/>
      <c r="C15" s="25"/>
      <c r="D15" s="25"/>
      <c r="E15" s="25"/>
      <c r="F15" s="25"/>
      <c r="G15" s="25"/>
      <c r="H15" s="159"/>
      <c r="I15" s="25"/>
      <c r="J15" s="148"/>
    </row>
    <row r="16" spans="1:12" s="22" customFormat="1" ht="15" x14ac:dyDescent="0.25">
      <c r="A16" s="69">
        <v>8</v>
      </c>
      <c r="B16" s="25"/>
      <c r="C16" s="25"/>
      <c r="D16" s="25"/>
      <c r="E16" s="25"/>
      <c r="F16" s="25"/>
      <c r="G16" s="25"/>
      <c r="H16" s="159"/>
      <c r="I16" s="25"/>
      <c r="J16" s="148"/>
    </row>
    <row r="17" spans="1:10" s="22" customFormat="1" ht="15" x14ac:dyDescent="0.25">
      <c r="A17" s="69">
        <v>9</v>
      </c>
      <c r="B17" s="25"/>
      <c r="C17" s="25"/>
      <c r="D17" s="25"/>
      <c r="E17" s="25"/>
      <c r="F17" s="25"/>
      <c r="G17" s="25"/>
      <c r="H17" s="159"/>
      <c r="I17" s="25"/>
      <c r="J17" s="148"/>
    </row>
    <row r="18" spans="1:10" s="22" customFormat="1" ht="15" x14ac:dyDescent="0.25">
      <c r="A18" s="69">
        <v>10</v>
      </c>
      <c r="B18" s="25"/>
      <c r="C18" s="25"/>
      <c r="D18" s="25"/>
      <c r="E18" s="25"/>
      <c r="F18" s="25"/>
      <c r="G18" s="25"/>
      <c r="H18" s="159"/>
      <c r="I18" s="25"/>
      <c r="J18" s="148"/>
    </row>
    <row r="19" spans="1:10" s="22" customFormat="1" ht="15" x14ac:dyDescent="0.25">
      <c r="A19" s="69">
        <v>11</v>
      </c>
      <c r="B19" s="25"/>
      <c r="C19" s="25"/>
      <c r="D19" s="25"/>
      <c r="E19" s="25"/>
      <c r="F19" s="25"/>
      <c r="G19" s="25"/>
      <c r="H19" s="159"/>
      <c r="I19" s="25"/>
      <c r="J19" s="148"/>
    </row>
    <row r="20" spans="1:10" s="22" customFormat="1" ht="15" x14ac:dyDescent="0.25">
      <c r="A20" s="69">
        <v>12</v>
      </c>
      <c r="B20" s="25"/>
      <c r="C20" s="25"/>
      <c r="D20" s="25"/>
      <c r="E20" s="25"/>
      <c r="F20" s="25"/>
      <c r="G20" s="25"/>
      <c r="H20" s="159"/>
      <c r="I20" s="25"/>
      <c r="J20" s="148"/>
    </row>
    <row r="21" spans="1:10" s="22" customFormat="1" ht="15" x14ac:dyDescent="0.25">
      <c r="A21" s="69">
        <v>13</v>
      </c>
      <c r="B21" s="25"/>
      <c r="C21" s="25"/>
      <c r="D21" s="25"/>
      <c r="E21" s="25"/>
      <c r="F21" s="25"/>
      <c r="G21" s="25"/>
      <c r="H21" s="159"/>
      <c r="I21" s="25"/>
      <c r="J21" s="148"/>
    </row>
    <row r="22" spans="1:10" s="22" customFormat="1" ht="15" x14ac:dyDescent="0.25">
      <c r="A22" s="69">
        <v>14</v>
      </c>
      <c r="B22" s="25"/>
      <c r="C22" s="25"/>
      <c r="D22" s="25"/>
      <c r="E22" s="25"/>
      <c r="F22" s="25"/>
      <c r="G22" s="25"/>
      <c r="H22" s="159"/>
      <c r="I22" s="25"/>
      <c r="J22" s="148"/>
    </row>
    <row r="23" spans="1:10" s="22" customFormat="1" ht="15" x14ac:dyDescent="0.25">
      <c r="A23" s="69">
        <v>15</v>
      </c>
      <c r="B23" s="25"/>
      <c r="C23" s="25"/>
      <c r="D23" s="25"/>
      <c r="E23" s="25"/>
      <c r="F23" s="25"/>
      <c r="G23" s="25"/>
      <c r="H23" s="159"/>
      <c r="I23" s="25"/>
      <c r="J23" s="148"/>
    </row>
    <row r="24" spans="1:10" s="22" customFormat="1" ht="15" x14ac:dyDescent="0.25">
      <c r="A24" s="69">
        <v>16</v>
      </c>
      <c r="B24" s="25"/>
      <c r="C24" s="25"/>
      <c r="D24" s="25"/>
      <c r="E24" s="25"/>
      <c r="F24" s="25"/>
      <c r="G24" s="25"/>
      <c r="H24" s="159"/>
      <c r="I24" s="25"/>
      <c r="J24" s="148"/>
    </row>
    <row r="25" spans="1:10" s="22" customFormat="1" ht="15" x14ac:dyDescent="0.25">
      <c r="A25" s="69">
        <v>17</v>
      </c>
      <c r="B25" s="25"/>
      <c r="C25" s="25"/>
      <c r="D25" s="25"/>
      <c r="E25" s="25"/>
      <c r="F25" s="25"/>
      <c r="G25" s="25"/>
      <c r="H25" s="159"/>
      <c r="I25" s="25"/>
      <c r="J25" s="148"/>
    </row>
    <row r="26" spans="1:10" s="22" customFormat="1" ht="15" x14ac:dyDescent="0.25">
      <c r="A26" s="69">
        <v>18</v>
      </c>
      <c r="B26" s="25"/>
      <c r="C26" s="25"/>
      <c r="D26" s="25"/>
      <c r="E26" s="25"/>
      <c r="F26" s="25"/>
      <c r="G26" s="25"/>
      <c r="H26" s="159"/>
      <c r="I26" s="25"/>
      <c r="J26" s="148"/>
    </row>
    <row r="27" spans="1:10" s="22" customFormat="1" ht="15" x14ac:dyDescent="0.25">
      <c r="A27" s="69" t="s">
        <v>280</v>
      </c>
      <c r="B27" s="25"/>
      <c r="C27" s="25"/>
      <c r="D27" s="25"/>
      <c r="E27" s="25"/>
      <c r="F27" s="25"/>
      <c r="G27" s="25"/>
      <c r="H27" s="159"/>
      <c r="I27" s="25"/>
      <c r="J27" s="148"/>
    </row>
    <row r="28" spans="1:10" s="22" customFormat="1" x14ac:dyDescent="0.2">
      <c r="J28" s="65"/>
    </row>
    <row r="29" spans="1:10" s="22" customFormat="1" x14ac:dyDescent="0.2"/>
    <row r="30" spans="1:10" s="22" customFormat="1" x14ac:dyDescent="0.2">
      <c r="A30" s="24"/>
    </row>
    <row r="31" spans="1:10" s="2" customFormat="1" ht="15" x14ac:dyDescent="0.3">
      <c r="B31" s="72" t="s">
        <v>107</v>
      </c>
      <c r="E31" s="5"/>
    </row>
    <row r="32" spans="1:10" s="2" customFormat="1" ht="15" x14ac:dyDescent="0.3">
      <c r="C32" s="71"/>
      <c r="E32" s="71"/>
      <c r="F32" s="74"/>
      <c r="G32" s="74"/>
      <c r="H32"/>
      <c r="I32"/>
    </row>
    <row r="33" spans="1:10" s="2" customFormat="1" ht="15" x14ac:dyDescent="0.3">
      <c r="A33"/>
      <c r="C33" s="70" t="s">
        <v>269</v>
      </c>
      <c r="E33" s="12" t="s">
        <v>274</v>
      </c>
      <c r="F33" s="73"/>
      <c r="G33"/>
      <c r="H33"/>
      <c r="I33"/>
    </row>
    <row r="34" spans="1:10" s="2" customFormat="1" ht="15" x14ac:dyDescent="0.3">
      <c r="A34"/>
      <c r="C34" s="67" t="s">
        <v>140</v>
      </c>
      <c r="E34" s="2" t="s">
        <v>270</v>
      </c>
      <c r="F34"/>
      <c r="G34"/>
      <c r="H34"/>
      <c r="I34"/>
    </row>
    <row r="35" spans="1:10" customFormat="1" ht="15" x14ac:dyDescent="0.3">
      <c r="B35" s="2"/>
      <c r="C35" s="24"/>
    </row>
    <row r="36" spans="1:10" customFormat="1" x14ac:dyDescent="0.2"/>
    <row r="37" spans="1:10" s="22" customFormat="1" x14ac:dyDescent="0.2">
      <c r="J37" s="65"/>
    </row>
    <row r="38" spans="1:10" s="22" customFormat="1" x14ac:dyDescent="0.2">
      <c r="J38" s="65"/>
    </row>
    <row r="39" spans="1:10" s="22" customFormat="1" x14ac:dyDescent="0.2">
      <c r="J39" s="65"/>
    </row>
    <row r="40" spans="1:10" s="22" customFormat="1" x14ac:dyDescent="0.2">
      <c r="J40" s="65"/>
    </row>
    <row r="41" spans="1:10" s="22" customFormat="1" x14ac:dyDescent="0.2">
      <c r="J41" s="65"/>
    </row>
    <row r="42" spans="1:10" s="22" customFormat="1" x14ac:dyDescent="0.2">
      <c r="J42" s="65"/>
    </row>
    <row r="43" spans="1:10" s="22" customFormat="1" x14ac:dyDescent="0.2">
      <c r="J43" s="65"/>
    </row>
    <row r="44" spans="1:10" s="22" customFormat="1" x14ac:dyDescent="0.2">
      <c r="J44" s="65"/>
    </row>
    <row r="45" spans="1:10" s="22" customFormat="1" x14ac:dyDescent="0.2">
      <c r="J45" s="65"/>
    </row>
    <row r="46" spans="1:10" s="22" customFormat="1" x14ac:dyDescent="0.2">
      <c r="J46" s="65"/>
    </row>
    <row r="47" spans="1:10" s="22" customFormat="1" x14ac:dyDescent="0.2">
      <c r="J47" s="65"/>
    </row>
    <row r="48" spans="1:10" s="22" customFormat="1" x14ac:dyDescent="0.2">
      <c r="J48" s="65"/>
    </row>
    <row r="49" spans="10:10" s="22" customFormat="1" x14ac:dyDescent="0.2">
      <c r="J49" s="65"/>
    </row>
    <row r="50" spans="10:10" s="22" customFormat="1" x14ac:dyDescent="0.2">
      <c r="J50" s="65"/>
    </row>
    <row r="51" spans="10:10" s="22" customFormat="1" x14ac:dyDescent="0.2">
      <c r="J51" s="65"/>
    </row>
    <row r="52" spans="10:10" s="22" customFormat="1" x14ac:dyDescent="0.2">
      <c r="J52" s="65"/>
    </row>
    <row r="53" spans="10:10" s="22" customFormat="1" x14ac:dyDescent="0.2">
      <c r="J53" s="65"/>
    </row>
    <row r="54" spans="10:10" s="22" customFormat="1" x14ac:dyDescent="0.2">
      <c r="J54" s="65"/>
    </row>
  </sheetData>
  <mergeCells count="1">
    <mergeCell ref="I2:K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Normal="100" zoomScaleSheetLayoutView="70" workbookViewId="0">
      <selection activeCell="G2" sqref="G2:I2"/>
    </sheetView>
  </sheetViews>
  <sheetFormatPr defaultRowHeight="12.75" x14ac:dyDescent="0.2"/>
  <cols>
    <col min="1" max="1" width="4.85546875" style="213" customWidth="1"/>
    <col min="2" max="2" width="37.42578125" style="213" customWidth="1"/>
    <col min="3" max="3" width="21.5703125" style="213" customWidth="1"/>
    <col min="4" max="4" width="20" style="213" customWidth="1"/>
    <col min="5" max="5" width="18.7109375" style="213" customWidth="1"/>
    <col min="6" max="6" width="24.140625" style="213" customWidth="1"/>
    <col min="7" max="7" width="27.140625" style="213" customWidth="1"/>
    <col min="8" max="8" width="0.7109375" style="213" customWidth="1"/>
    <col min="9" max="9" width="1.42578125" style="213" customWidth="1"/>
    <col min="10" max="16384" width="9.140625" style="213"/>
  </cols>
  <sheetData>
    <row r="1" spans="1:9" s="197" customFormat="1" ht="15" x14ac:dyDescent="0.2">
      <c r="A1" s="194" t="s">
        <v>328</v>
      </c>
      <c r="B1" s="195"/>
      <c r="C1" s="195"/>
      <c r="D1" s="195"/>
      <c r="E1" s="195"/>
      <c r="F1" s="79"/>
      <c r="G1" s="79" t="s">
        <v>110</v>
      </c>
      <c r="H1" s="198"/>
    </row>
    <row r="2" spans="1:9" s="197" customFormat="1" ht="12.75" customHeight="1" x14ac:dyDescent="0.2">
      <c r="A2" s="198" t="s">
        <v>319</v>
      </c>
      <c r="B2" s="195"/>
      <c r="C2" s="195"/>
      <c r="D2" s="195"/>
      <c r="E2" s="196"/>
      <c r="F2" s="196"/>
      <c r="G2" s="487" t="s">
        <v>697</v>
      </c>
      <c r="H2" s="488"/>
      <c r="I2" s="488"/>
    </row>
    <row r="3" spans="1:9" s="197" customFormat="1" x14ac:dyDescent="0.2">
      <c r="A3" s="198"/>
      <c r="B3" s="195"/>
      <c r="C3" s="195"/>
      <c r="D3" s="195"/>
      <c r="E3" s="196"/>
      <c r="F3" s="196"/>
      <c r="G3" s="196"/>
      <c r="H3" s="198"/>
    </row>
    <row r="4" spans="1:9" s="197" customFormat="1" ht="15" x14ac:dyDescent="0.3">
      <c r="A4" s="116" t="s">
        <v>275</v>
      </c>
      <c r="B4" s="195"/>
      <c r="C4" s="195"/>
      <c r="D4" s="195"/>
      <c r="E4" s="199"/>
      <c r="F4" s="199"/>
      <c r="G4" s="196"/>
      <c r="H4" s="198"/>
    </row>
    <row r="5" spans="1:9" s="197" customFormat="1" ht="15" x14ac:dyDescent="0.3">
      <c r="A5" s="200"/>
      <c r="B5" s="26" t="s">
        <v>511</v>
      </c>
      <c r="C5" s="26"/>
      <c r="D5" s="200"/>
      <c r="E5" s="200"/>
      <c r="F5" s="200"/>
      <c r="G5" s="201"/>
      <c r="H5" s="198"/>
    </row>
    <row r="6" spans="1:9" s="214" customFormat="1" x14ac:dyDescent="0.2">
      <c r="A6" s="202"/>
      <c r="B6" s="202"/>
      <c r="C6" s="202"/>
      <c r="D6" s="202"/>
      <c r="E6" s="202"/>
      <c r="F6" s="202"/>
      <c r="G6" s="202"/>
      <c r="H6" s="199"/>
    </row>
    <row r="7" spans="1:9" s="197" customFormat="1" ht="51" x14ac:dyDescent="0.2">
      <c r="A7" s="233" t="s">
        <v>64</v>
      </c>
      <c r="B7" s="205" t="s">
        <v>323</v>
      </c>
      <c r="C7" s="205" t="s">
        <v>324</v>
      </c>
      <c r="D7" s="205" t="s">
        <v>325</v>
      </c>
      <c r="E7" s="205" t="s">
        <v>326</v>
      </c>
      <c r="F7" s="205" t="s">
        <v>327</v>
      </c>
      <c r="G7" s="205" t="s">
        <v>320</v>
      </c>
      <c r="H7" s="198"/>
    </row>
    <row r="8" spans="1:9" s="197" customFormat="1" x14ac:dyDescent="0.2">
      <c r="A8" s="203">
        <v>1</v>
      </c>
      <c r="B8" s="204">
        <v>2</v>
      </c>
      <c r="C8" s="204">
        <v>3</v>
      </c>
      <c r="D8" s="204">
        <v>4</v>
      </c>
      <c r="E8" s="205">
        <v>5</v>
      </c>
      <c r="F8" s="205">
        <v>6</v>
      </c>
      <c r="G8" s="205">
        <v>7</v>
      </c>
      <c r="H8" s="198"/>
    </row>
    <row r="9" spans="1:9" s="197" customFormat="1" x14ac:dyDescent="0.2">
      <c r="A9" s="215">
        <v>1</v>
      </c>
      <c r="B9" s="206"/>
      <c r="C9" s="206"/>
      <c r="D9" s="207"/>
      <c r="E9" s="206"/>
      <c r="F9" s="206"/>
      <c r="G9" s="206"/>
      <c r="H9" s="198"/>
    </row>
    <row r="10" spans="1:9" s="197" customFormat="1" x14ac:dyDescent="0.2">
      <c r="A10" s="215">
        <v>2</v>
      </c>
      <c r="B10" s="206"/>
      <c r="C10" s="206"/>
      <c r="D10" s="207"/>
      <c r="E10" s="206"/>
      <c r="F10" s="206"/>
      <c r="G10" s="206"/>
      <c r="H10" s="198"/>
    </row>
    <row r="11" spans="1:9" s="197" customFormat="1" x14ac:dyDescent="0.2">
      <c r="A11" s="215">
        <v>3</v>
      </c>
      <c r="B11" s="206"/>
      <c r="C11" s="206"/>
      <c r="D11" s="207"/>
      <c r="E11" s="206"/>
      <c r="F11" s="206"/>
      <c r="G11" s="206"/>
      <c r="H11" s="198"/>
    </row>
    <row r="12" spans="1:9" s="197" customFormat="1" x14ac:dyDescent="0.2">
      <c r="A12" s="215">
        <v>4</v>
      </c>
      <c r="B12" s="206"/>
      <c r="C12" s="206"/>
      <c r="D12" s="207"/>
      <c r="E12" s="206"/>
      <c r="F12" s="206"/>
      <c r="G12" s="206"/>
      <c r="H12" s="198"/>
    </row>
    <row r="13" spans="1:9" s="197" customFormat="1" x14ac:dyDescent="0.2">
      <c r="A13" s="215">
        <v>5</v>
      </c>
      <c r="B13" s="206"/>
      <c r="C13" s="206"/>
      <c r="D13" s="207"/>
      <c r="E13" s="206"/>
      <c r="F13" s="206"/>
      <c r="G13" s="206"/>
      <c r="H13" s="198"/>
    </row>
    <row r="14" spans="1:9" s="197" customFormat="1" x14ac:dyDescent="0.2">
      <c r="A14" s="215">
        <v>6</v>
      </c>
      <c r="B14" s="206"/>
      <c r="C14" s="206"/>
      <c r="D14" s="207"/>
      <c r="E14" s="206"/>
      <c r="F14" s="206"/>
      <c r="G14" s="206"/>
      <c r="H14" s="198"/>
    </row>
    <row r="15" spans="1:9" s="197" customFormat="1" x14ac:dyDescent="0.2">
      <c r="A15" s="215">
        <v>7</v>
      </c>
      <c r="B15" s="206"/>
      <c r="C15" s="206"/>
      <c r="D15" s="207"/>
      <c r="E15" s="206"/>
      <c r="F15" s="206"/>
      <c r="G15" s="206"/>
      <c r="H15" s="198"/>
    </row>
    <row r="16" spans="1:9" s="197" customFormat="1" x14ac:dyDescent="0.2">
      <c r="A16" s="215">
        <v>8</v>
      </c>
      <c r="B16" s="206"/>
      <c r="C16" s="206"/>
      <c r="D16" s="207"/>
      <c r="E16" s="206"/>
      <c r="F16" s="206"/>
      <c r="G16" s="206"/>
      <c r="H16" s="198"/>
    </row>
    <row r="17" spans="1:11" s="197" customFormat="1" x14ac:dyDescent="0.2">
      <c r="A17" s="215">
        <v>9</v>
      </c>
      <c r="B17" s="206"/>
      <c r="C17" s="206"/>
      <c r="D17" s="207"/>
      <c r="E17" s="206"/>
      <c r="F17" s="206"/>
      <c r="G17" s="206"/>
      <c r="H17" s="198"/>
    </row>
    <row r="18" spans="1:11" s="197" customFormat="1" x14ac:dyDescent="0.2">
      <c r="A18" s="215">
        <v>10</v>
      </c>
      <c r="B18" s="206"/>
      <c r="C18" s="206"/>
      <c r="D18" s="207"/>
      <c r="E18" s="206"/>
      <c r="F18" s="206"/>
      <c r="G18" s="206"/>
      <c r="H18" s="198"/>
    </row>
    <row r="19" spans="1:11" s="197" customFormat="1" x14ac:dyDescent="0.2">
      <c r="A19" s="215" t="s">
        <v>278</v>
      </c>
      <c r="B19" s="206"/>
      <c r="C19" s="206"/>
      <c r="D19" s="207"/>
      <c r="E19" s="206"/>
      <c r="F19" s="206"/>
      <c r="G19" s="206"/>
      <c r="H19" s="198"/>
    </row>
    <row r="22" spans="1:11" s="197" customFormat="1" x14ac:dyDescent="0.2"/>
    <row r="23" spans="1:11" s="197" customFormat="1" x14ac:dyDescent="0.2"/>
    <row r="24" spans="1:11" s="21" customFormat="1" ht="15" x14ac:dyDescent="0.3">
      <c r="B24" s="208" t="s">
        <v>107</v>
      </c>
      <c r="C24" s="208"/>
    </row>
    <row r="25" spans="1:11" s="21" customFormat="1" ht="15" x14ac:dyDescent="0.3">
      <c r="B25" s="208"/>
      <c r="C25" s="208"/>
    </row>
    <row r="26" spans="1:11" s="21" customFormat="1" ht="15" x14ac:dyDescent="0.3">
      <c r="C26" s="210"/>
      <c r="F26" s="210"/>
      <c r="G26" s="210"/>
      <c r="H26" s="209"/>
    </row>
    <row r="27" spans="1:11" s="21" customFormat="1" ht="15" x14ac:dyDescent="0.3">
      <c r="C27" s="211" t="s">
        <v>269</v>
      </c>
      <c r="F27" s="208" t="s">
        <v>321</v>
      </c>
      <c r="J27" s="209"/>
      <c r="K27" s="209"/>
    </row>
    <row r="28" spans="1:11" s="21" customFormat="1" ht="15" x14ac:dyDescent="0.3">
      <c r="C28" s="211" t="s">
        <v>140</v>
      </c>
      <c r="F28" s="212" t="s">
        <v>270</v>
      </c>
      <c r="J28" s="209"/>
      <c r="K28" s="209"/>
    </row>
    <row r="29" spans="1:11" s="197" customFormat="1" ht="15" x14ac:dyDescent="0.3">
      <c r="C29" s="211"/>
      <c r="J29" s="214"/>
      <c r="K29" s="214"/>
    </row>
  </sheetData>
  <mergeCells count="1">
    <mergeCell ref="G2:I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view="pageBreakPreview" topLeftCell="A19" zoomScale="91" zoomScaleNormal="80" zoomScaleSheetLayoutView="91" workbookViewId="0">
      <selection activeCell="D25" sqref="D25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0.2851562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  <col min="12" max="12" width="1.7109375" customWidth="1"/>
    <col min="13" max="13" width="9.140625" hidden="1" customWidth="1"/>
  </cols>
  <sheetData>
    <row r="1" spans="1:13" ht="15" x14ac:dyDescent="0.2">
      <c r="A1" s="139" t="s">
        <v>464</v>
      </c>
      <c r="B1" s="140"/>
      <c r="C1" s="140"/>
      <c r="D1" s="140"/>
      <c r="E1" s="140"/>
      <c r="F1" s="140"/>
      <c r="G1" s="140"/>
      <c r="H1" s="140"/>
      <c r="I1" s="140"/>
      <c r="J1" s="140"/>
      <c r="K1" s="79" t="s">
        <v>110</v>
      </c>
    </row>
    <row r="2" spans="1:13" ht="15" x14ac:dyDescent="0.3">
      <c r="A2" s="106" t="s">
        <v>141</v>
      </c>
      <c r="B2" s="140"/>
      <c r="C2" s="140"/>
      <c r="D2" s="140"/>
      <c r="E2" s="140"/>
      <c r="F2" s="140"/>
      <c r="G2" s="140"/>
      <c r="H2" s="140"/>
      <c r="I2" s="140"/>
      <c r="J2" s="140"/>
      <c r="K2" s="487" t="s">
        <v>697</v>
      </c>
      <c r="L2" s="488"/>
      <c r="M2" s="488"/>
    </row>
    <row r="3" spans="1:13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3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9"/>
      <c r="F4" s="140"/>
      <c r="G4" s="140"/>
      <c r="H4" s="140"/>
      <c r="I4" s="140"/>
      <c r="J4" s="140"/>
      <c r="K4" s="149"/>
    </row>
    <row r="5" spans="1:13" s="186" customFormat="1" ht="15" x14ac:dyDescent="0.3">
      <c r="A5" s="223" t="e">
        <f>#REF!</f>
        <v>#REF!</v>
      </c>
      <c r="B5" s="26" t="s">
        <v>511</v>
      </c>
      <c r="C5" s="26"/>
      <c r="D5" s="81"/>
      <c r="E5" s="224"/>
      <c r="F5" s="225"/>
      <c r="G5" s="225"/>
      <c r="H5" s="225"/>
      <c r="I5" s="225"/>
      <c r="J5" s="225"/>
      <c r="K5" s="224"/>
    </row>
    <row r="6" spans="1:13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3" ht="60" x14ac:dyDescent="0.2">
      <c r="A7" s="152" t="s">
        <v>64</v>
      </c>
      <c r="B7" s="138" t="s">
        <v>383</v>
      </c>
      <c r="C7" s="138" t="s">
        <v>384</v>
      </c>
      <c r="D7" s="138" t="s">
        <v>386</v>
      </c>
      <c r="E7" s="138" t="s">
        <v>385</v>
      </c>
      <c r="F7" s="138" t="s">
        <v>394</v>
      </c>
      <c r="G7" s="138" t="s">
        <v>395</v>
      </c>
      <c r="H7" s="138" t="s">
        <v>389</v>
      </c>
      <c r="I7" s="138" t="s">
        <v>390</v>
      </c>
      <c r="J7" s="138" t="s">
        <v>402</v>
      </c>
      <c r="K7" s="138" t="s">
        <v>391</v>
      </c>
    </row>
    <row r="8" spans="1:13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3" ht="30" x14ac:dyDescent="0.2">
      <c r="A9" s="69">
        <v>1</v>
      </c>
      <c r="B9" s="429" t="s">
        <v>598</v>
      </c>
      <c r="C9" s="429" t="s">
        <v>599</v>
      </c>
      <c r="D9" s="429" t="s">
        <v>688</v>
      </c>
      <c r="E9" s="429" t="s">
        <v>600</v>
      </c>
      <c r="F9" s="430">
        <v>4500</v>
      </c>
      <c r="G9" s="431" t="s">
        <v>601</v>
      </c>
      <c r="H9" s="432" t="s">
        <v>602</v>
      </c>
      <c r="I9" s="432" t="s">
        <v>586</v>
      </c>
      <c r="J9" s="429"/>
      <c r="K9" s="429"/>
    </row>
    <row r="10" spans="1:13" ht="30" x14ac:dyDescent="0.2">
      <c r="A10" s="69">
        <v>2</v>
      </c>
      <c r="B10" s="429" t="s">
        <v>603</v>
      </c>
      <c r="C10" s="429" t="s">
        <v>599</v>
      </c>
      <c r="D10" s="433" t="s">
        <v>689</v>
      </c>
      <c r="E10" s="429" t="s">
        <v>604</v>
      </c>
      <c r="F10" s="430">
        <v>1250</v>
      </c>
      <c r="G10" s="431" t="s">
        <v>605</v>
      </c>
      <c r="H10" s="432" t="s">
        <v>519</v>
      </c>
      <c r="I10" s="432" t="s">
        <v>606</v>
      </c>
      <c r="J10" s="429"/>
      <c r="K10" s="429"/>
    </row>
    <row r="11" spans="1:13" ht="30" x14ac:dyDescent="0.2">
      <c r="A11" s="69">
        <v>3</v>
      </c>
      <c r="B11" s="429" t="s">
        <v>607</v>
      </c>
      <c r="C11" s="429" t="s">
        <v>599</v>
      </c>
      <c r="D11" s="429" t="s">
        <v>690</v>
      </c>
      <c r="E11" s="429" t="s">
        <v>608</v>
      </c>
      <c r="F11" s="430">
        <v>1181.5</v>
      </c>
      <c r="G11" s="431" t="s">
        <v>609</v>
      </c>
      <c r="H11" s="432" t="s">
        <v>610</v>
      </c>
      <c r="I11" s="432" t="s">
        <v>611</v>
      </c>
      <c r="J11" s="429"/>
      <c r="K11" s="429"/>
    </row>
    <row r="12" spans="1:13" ht="30" x14ac:dyDescent="0.2">
      <c r="A12" s="69">
        <v>4</v>
      </c>
      <c r="B12" s="429" t="s">
        <v>612</v>
      </c>
      <c r="C12" s="429" t="s">
        <v>599</v>
      </c>
      <c r="D12" s="429" t="s">
        <v>690</v>
      </c>
      <c r="E12" s="429" t="s">
        <v>613</v>
      </c>
      <c r="F12" s="430">
        <v>1250</v>
      </c>
      <c r="G12" s="394" t="s">
        <v>614</v>
      </c>
      <c r="H12" s="429" t="s">
        <v>615</v>
      </c>
      <c r="I12" s="429" t="s">
        <v>616</v>
      </c>
      <c r="J12" s="429"/>
      <c r="K12" s="429"/>
    </row>
    <row r="13" spans="1:13" ht="45" x14ac:dyDescent="0.2">
      <c r="A13" s="69">
        <v>5</v>
      </c>
      <c r="B13" s="429" t="s">
        <v>617</v>
      </c>
      <c r="C13" s="429" t="s">
        <v>599</v>
      </c>
      <c r="D13" s="429" t="s">
        <v>690</v>
      </c>
      <c r="E13" s="429" t="s">
        <v>618</v>
      </c>
      <c r="F13" s="430">
        <v>1100</v>
      </c>
      <c r="G13" s="394">
        <v>62001000692</v>
      </c>
      <c r="H13" s="429" t="s">
        <v>619</v>
      </c>
      <c r="I13" s="429" t="s">
        <v>620</v>
      </c>
      <c r="J13" s="429"/>
      <c r="K13" s="429"/>
    </row>
    <row r="14" spans="1:13" ht="45" x14ac:dyDescent="0.2">
      <c r="A14" s="69">
        <v>6</v>
      </c>
      <c r="B14" s="429" t="s">
        <v>621</v>
      </c>
      <c r="C14" s="429" t="s">
        <v>599</v>
      </c>
      <c r="D14" s="429" t="s">
        <v>690</v>
      </c>
      <c r="E14" s="429" t="s">
        <v>622</v>
      </c>
      <c r="F14" s="430">
        <v>625</v>
      </c>
      <c r="G14" s="431">
        <v>19001093579</v>
      </c>
      <c r="H14" s="432" t="s">
        <v>535</v>
      </c>
      <c r="I14" s="432" t="s">
        <v>623</v>
      </c>
      <c r="J14" s="429"/>
      <c r="K14" s="429"/>
    </row>
    <row r="15" spans="1:13" ht="45" x14ac:dyDescent="0.2">
      <c r="A15" s="69">
        <v>7</v>
      </c>
      <c r="B15" s="429" t="s">
        <v>624</v>
      </c>
      <c r="C15" s="429" t="s">
        <v>599</v>
      </c>
      <c r="D15" s="429" t="s">
        <v>690</v>
      </c>
      <c r="E15" s="429" t="s">
        <v>625</v>
      </c>
      <c r="F15" s="430">
        <v>875</v>
      </c>
      <c r="G15" s="431">
        <v>38001005158</v>
      </c>
      <c r="H15" s="432" t="s">
        <v>626</v>
      </c>
      <c r="I15" s="432" t="s">
        <v>627</v>
      </c>
      <c r="J15" s="429"/>
      <c r="K15" s="429"/>
    </row>
    <row r="16" spans="1:13" ht="30" x14ac:dyDescent="0.2">
      <c r="A16" s="69">
        <v>8</v>
      </c>
      <c r="B16" s="434" t="s">
        <v>628</v>
      </c>
      <c r="C16" s="429" t="s">
        <v>599</v>
      </c>
      <c r="D16" s="429" t="s">
        <v>690</v>
      </c>
      <c r="E16" s="429" t="s">
        <v>629</v>
      </c>
      <c r="F16" s="430">
        <v>875</v>
      </c>
      <c r="G16" s="431">
        <v>65002011766</v>
      </c>
      <c r="H16" s="432" t="s">
        <v>574</v>
      </c>
      <c r="I16" s="432" t="s">
        <v>630</v>
      </c>
      <c r="J16" s="429"/>
      <c r="K16" s="429"/>
    </row>
    <row r="17" spans="1:11" ht="30" x14ac:dyDescent="0.2">
      <c r="A17" s="69">
        <v>9</v>
      </c>
      <c r="B17" s="429" t="s">
        <v>631</v>
      </c>
      <c r="C17" s="429" t="s">
        <v>599</v>
      </c>
      <c r="D17" s="429" t="s">
        <v>690</v>
      </c>
      <c r="E17" s="429" t="s">
        <v>632</v>
      </c>
      <c r="F17" s="430">
        <v>1125</v>
      </c>
      <c r="G17" s="431">
        <v>1019068214</v>
      </c>
      <c r="H17" s="432" t="s">
        <v>633</v>
      </c>
      <c r="I17" s="432" t="s">
        <v>634</v>
      </c>
      <c r="J17" s="429"/>
      <c r="K17" s="429"/>
    </row>
    <row r="18" spans="1:11" ht="30" x14ac:dyDescent="0.2">
      <c r="A18" s="69">
        <v>10</v>
      </c>
      <c r="B18" s="429" t="s">
        <v>635</v>
      </c>
      <c r="C18" s="429" t="s">
        <v>599</v>
      </c>
      <c r="D18" s="429" t="s">
        <v>690</v>
      </c>
      <c r="E18" s="429" t="s">
        <v>636</v>
      </c>
      <c r="F18" s="430">
        <v>1333.97</v>
      </c>
      <c r="G18" s="431" t="s">
        <v>637</v>
      </c>
      <c r="H18" s="432" t="s">
        <v>638</v>
      </c>
      <c r="I18" s="432" t="s">
        <v>639</v>
      </c>
      <c r="J18" s="429"/>
      <c r="K18" s="429"/>
    </row>
    <row r="19" spans="1:11" ht="30" x14ac:dyDescent="0.2">
      <c r="A19" s="69">
        <v>11</v>
      </c>
      <c r="B19" s="435" t="s">
        <v>640</v>
      </c>
      <c r="C19" s="429" t="s">
        <v>599</v>
      </c>
      <c r="D19" s="429" t="s">
        <v>690</v>
      </c>
      <c r="E19" s="429" t="s">
        <v>641</v>
      </c>
      <c r="F19" s="430">
        <v>312.5</v>
      </c>
      <c r="G19" s="431">
        <v>61010002637</v>
      </c>
      <c r="H19" s="432" t="s">
        <v>642</v>
      </c>
      <c r="I19" s="432" t="s">
        <v>588</v>
      </c>
      <c r="J19" s="429"/>
      <c r="K19" s="429"/>
    </row>
    <row r="20" spans="1:11" ht="30" x14ac:dyDescent="0.2">
      <c r="A20" s="69">
        <v>12</v>
      </c>
      <c r="B20" s="436" t="s">
        <v>643</v>
      </c>
      <c r="C20" s="429" t="s">
        <v>599</v>
      </c>
      <c r="D20" s="429" t="s">
        <v>690</v>
      </c>
      <c r="E20" s="429" t="s">
        <v>644</v>
      </c>
      <c r="F20" s="430">
        <v>375</v>
      </c>
      <c r="G20" s="394">
        <v>61001003068</v>
      </c>
      <c r="H20" s="432" t="s">
        <v>645</v>
      </c>
      <c r="I20" s="432" t="s">
        <v>646</v>
      </c>
      <c r="J20" s="429"/>
      <c r="K20" s="429"/>
    </row>
    <row r="21" spans="1:11" ht="30" x14ac:dyDescent="0.2">
      <c r="A21" s="69">
        <v>13</v>
      </c>
      <c r="B21" s="436" t="s">
        <v>647</v>
      </c>
      <c r="C21" s="429" t="s">
        <v>599</v>
      </c>
      <c r="D21" s="429" t="s">
        <v>690</v>
      </c>
      <c r="E21" s="429" t="s">
        <v>648</v>
      </c>
      <c r="F21" s="430">
        <v>250</v>
      </c>
      <c r="G21" s="394" t="s">
        <v>649</v>
      </c>
      <c r="H21" s="432" t="s">
        <v>650</v>
      </c>
      <c r="I21" s="432" t="s">
        <v>651</v>
      </c>
      <c r="J21" s="429"/>
      <c r="K21" s="429"/>
    </row>
    <row r="22" spans="1:11" ht="38.25" x14ac:dyDescent="0.2">
      <c r="A22" s="69">
        <v>14</v>
      </c>
      <c r="B22" s="436" t="s">
        <v>691</v>
      </c>
      <c r="C22" s="429" t="s">
        <v>599</v>
      </c>
      <c r="D22" s="429" t="s">
        <v>693</v>
      </c>
      <c r="E22" s="429" t="s">
        <v>696</v>
      </c>
      <c r="F22" s="430">
        <v>500</v>
      </c>
      <c r="G22" s="394" t="s">
        <v>694</v>
      </c>
      <c r="H22" s="432" t="s">
        <v>587</v>
      </c>
      <c r="I22" s="432" t="s">
        <v>695</v>
      </c>
      <c r="J22" s="429"/>
      <c r="K22" s="429"/>
    </row>
    <row r="23" spans="1:11" ht="30" x14ac:dyDescent="0.3">
      <c r="A23" s="69">
        <v>15</v>
      </c>
      <c r="B23" s="437" t="s">
        <v>652</v>
      </c>
      <c r="C23" s="429" t="s">
        <v>599</v>
      </c>
      <c r="D23" s="429" t="s">
        <v>692</v>
      </c>
      <c r="E23" s="432" t="s">
        <v>653</v>
      </c>
      <c r="F23" s="430">
        <v>89.1</v>
      </c>
      <c r="G23" s="480"/>
      <c r="H23" s="481"/>
      <c r="I23" s="432"/>
      <c r="J23" s="478">
        <v>227765022</v>
      </c>
      <c r="K23" s="432" t="s">
        <v>654</v>
      </c>
    </row>
    <row r="24" spans="1:11" ht="28.5" customHeight="1" x14ac:dyDescent="0.3">
      <c r="A24" s="69">
        <v>16</v>
      </c>
      <c r="B24" s="475" t="s">
        <v>702</v>
      </c>
      <c r="C24" s="429" t="s">
        <v>599</v>
      </c>
      <c r="D24" s="476" t="s">
        <v>703</v>
      </c>
      <c r="E24" s="432" t="s">
        <v>629</v>
      </c>
      <c r="F24" s="477">
        <v>250</v>
      </c>
      <c r="G24" s="482" t="s">
        <v>704</v>
      </c>
      <c r="H24" s="483" t="s">
        <v>705</v>
      </c>
      <c r="I24" s="483" t="s">
        <v>706</v>
      </c>
      <c r="J24" s="479"/>
      <c r="K24" s="471"/>
    </row>
    <row r="25" spans="1:11" ht="28.5" customHeight="1" x14ac:dyDescent="0.2">
      <c r="A25" s="69">
        <v>17</v>
      </c>
      <c r="B25" s="475"/>
      <c r="C25" s="429"/>
      <c r="D25" s="476"/>
      <c r="E25" s="471"/>
      <c r="F25" s="471"/>
      <c r="G25" s="471"/>
      <c r="H25" s="472"/>
      <c r="I25" s="472"/>
      <c r="J25" s="472"/>
      <c r="K25" s="471"/>
    </row>
    <row r="26" spans="1:11" ht="15" x14ac:dyDescent="0.2">
      <c r="A26" s="69" t="s">
        <v>280</v>
      </c>
      <c r="B26" s="25"/>
      <c r="C26" s="25"/>
      <c r="D26" s="25"/>
      <c r="E26" s="25"/>
      <c r="F26" s="25"/>
      <c r="G26" s="25"/>
      <c r="H26" s="221"/>
      <c r="I26" s="221"/>
      <c r="J26" s="221"/>
      <c r="K26" s="25"/>
    </row>
    <row r="27" spans="1:1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24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" x14ac:dyDescent="0.3">
      <c r="A30" s="2"/>
      <c r="B30" s="72" t="s">
        <v>107</v>
      </c>
      <c r="C30" s="2"/>
      <c r="D30" s="2"/>
      <c r="E30" s="5"/>
      <c r="F30" s="2"/>
      <c r="G30" s="2"/>
      <c r="H30" s="2"/>
      <c r="I30" s="2"/>
      <c r="J30" s="2"/>
      <c r="K30" s="2"/>
    </row>
    <row r="31" spans="1:11" ht="15" x14ac:dyDescent="0.3">
      <c r="A31" s="2"/>
      <c r="B31" s="2"/>
      <c r="C31" s="515"/>
      <c r="D31" s="515"/>
      <c r="F31" s="71"/>
      <c r="G31" s="74"/>
    </row>
    <row r="32" spans="1:11" ht="15" x14ac:dyDescent="0.3">
      <c r="B32" s="2"/>
      <c r="C32" s="70" t="s">
        <v>269</v>
      </c>
      <c r="D32" s="2"/>
      <c r="F32" s="12" t="s">
        <v>274</v>
      </c>
    </row>
    <row r="33" spans="2:6" ht="15" x14ac:dyDescent="0.3">
      <c r="B33" s="2"/>
      <c r="C33" s="2"/>
      <c r="D33" s="2"/>
      <c r="F33" s="2" t="s">
        <v>270</v>
      </c>
    </row>
    <row r="34" spans="2:6" ht="15" x14ac:dyDescent="0.3">
      <c r="B34" s="2"/>
      <c r="C34" s="67" t="s">
        <v>140</v>
      </c>
    </row>
  </sheetData>
  <mergeCells count="2">
    <mergeCell ref="C31:D31"/>
    <mergeCell ref="K2:M2"/>
  </mergeCells>
  <pageMargins left="0.7" right="0.7" top="0.75" bottom="0.75" header="0.3" footer="0.3"/>
  <pageSetup scale="5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view="pageBreakPreview" zoomScale="96" zoomScaleNormal="100" zoomScaleSheetLayoutView="96" workbookViewId="0">
      <selection activeCell="L2" sqref="L2:N2"/>
    </sheetView>
  </sheetViews>
  <sheetFormatPr defaultRowHeight="12.75" x14ac:dyDescent="0.2"/>
  <cols>
    <col min="1" max="1" width="11.7109375" style="186" customWidth="1"/>
    <col min="2" max="2" width="21.140625" style="186" customWidth="1"/>
    <col min="3" max="3" width="21.5703125" style="186" customWidth="1"/>
    <col min="4" max="4" width="19.140625" style="186" customWidth="1"/>
    <col min="5" max="5" width="15.140625" style="186" customWidth="1"/>
    <col min="6" max="6" width="20.85546875" style="186" customWidth="1"/>
    <col min="7" max="7" width="23.85546875" style="186" customWidth="1"/>
    <col min="8" max="8" width="19" style="186" customWidth="1"/>
    <col min="9" max="9" width="21.140625" style="186" customWidth="1"/>
    <col min="10" max="10" width="17" style="186" customWidth="1"/>
    <col min="11" max="11" width="21.5703125" style="186" customWidth="1"/>
    <col min="12" max="12" width="24.42578125" style="186" customWidth="1"/>
    <col min="13" max="16384" width="9.140625" style="186"/>
  </cols>
  <sheetData>
    <row r="1" spans="1:14" customFormat="1" ht="15" x14ac:dyDescent="0.2">
      <c r="A1" s="139" t="s">
        <v>465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79" t="s">
        <v>110</v>
      </c>
    </row>
    <row r="2" spans="1:14" customFormat="1" ht="15" x14ac:dyDescent="0.3">
      <c r="A2" s="106" t="s">
        <v>141</v>
      </c>
      <c r="B2" s="106"/>
      <c r="C2" s="140"/>
      <c r="D2" s="140"/>
      <c r="E2" s="140"/>
      <c r="F2" s="140"/>
      <c r="G2" s="140"/>
      <c r="H2" s="140"/>
      <c r="I2" s="140"/>
      <c r="J2" s="140"/>
      <c r="K2" s="146"/>
      <c r="L2" s="487" t="s">
        <v>697</v>
      </c>
      <c r="M2" s="488"/>
      <c r="N2" s="488"/>
    </row>
    <row r="3" spans="1:14" customFormat="1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86"/>
    </row>
    <row r="4" spans="1:14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9"/>
      <c r="G4" s="140"/>
      <c r="H4" s="140"/>
      <c r="I4" s="140"/>
      <c r="J4" s="140"/>
      <c r="K4" s="140"/>
      <c r="L4" s="140"/>
    </row>
    <row r="5" spans="1:14" ht="15" x14ac:dyDescent="0.3">
      <c r="A5" s="26" t="s">
        <v>511</v>
      </c>
      <c r="B5" s="26"/>
      <c r="C5" s="81"/>
      <c r="D5" s="81"/>
      <c r="E5" s="81"/>
      <c r="F5" s="224"/>
      <c r="G5" s="225"/>
      <c r="H5" s="225"/>
      <c r="I5" s="225"/>
      <c r="J5" s="225"/>
      <c r="K5" s="225"/>
      <c r="L5" s="224"/>
    </row>
    <row r="6" spans="1:14" customFormat="1" ht="13.5" x14ac:dyDescent="0.2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4" customFormat="1" ht="60" x14ac:dyDescent="0.2">
      <c r="A7" s="152" t="s">
        <v>64</v>
      </c>
      <c r="B7" s="136" t="s">
        <v>249</v>
      </c>
      <c r="C7" s="138" t="s">
        <v>245</v>
      </c>
      <c r="D7" s="138" t="s">
        <v>246</v>
      </c>
      <c r="E7" s="138" t="s">
        <v>356</v>
      </c>
      <c r="F7" s="138" t="s">
        <v>248</v>
      </c>
      <c r="G7" s="138" t="s">
        <v>393</v>
      </c>
      <c r="H7" s="138" t="s">
        <v>395</v>
      </c>
      <c r="I7" s="138" t="s">
        <v>389</v>
      </c>
      <c r="J7" s="138" t="s">
        <v>390</v>
      </c>
      <c r="K7" s="138" t="s">
        <v>402</v>
      </c>
      <c r="L7" s="138" t="s">
        <v>391</v>
      </c>
    </row>
    <row r="8" spans="1:14" customFormat="1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4" customFormat="1" ht="26.25" customHeight="1" x14ac:dyDescent="0.2">
      <c r="A9" s="69">
        <v>1</v>
      </c>
      <c r="B9" s="438" t="s">
        <v>655</v>
      </c>
      <c r="C9" s="439" t="s">
        <v>656</v>
      </c>
      <c r="D9" s="439" t="s">
        <v>656</v>
      </c>
      <c r="E9" s="439">
        <v>2003</v>
      </c>
      <c r="F9" s="439" t="s">
        <v>657</v>
      </c>
      <c r="G9" s="439">
        <v>400</v>
      </c>
      <c r="H9" s="440" t="s">
        <v>514</v>
      </c>
      <c r="I9" s="441" t="s">
        <v>585</v>
      </c>
      <c r="J9" s="439" t="s">
        <v>513</v>
      </c>
      <c r="K9" s="442"/>
      <c r="L9" s="25"/>
    </row>
    <row r="10" spans="1:14" customFormat="1" ht="30" x14ac:dyDescent="0.2">
      <c r="A10" s="69">
        <v>2</v>
      </c>
      <c r="B10" s="438" t="s">
        <v>658</v>
      </c>
      <c r="C10" s="439" t="s">
        <v>659</v>
      </c>
      <c r="D10" s="439" t="s">
        <v>659</v>
      </c>
      <c r="E10" s="439">
        <v>2006</v>
      </c>
      <c r="F10" s="439" t="s">
        <v>660</v>
      </c>
      <c r="G10" s="439">
        <v>400</v>
      </c>
      <c r="H10" s="440" t="s">
        <v>531</v>
      </c>
      <c r="I10" s="441" t="s">
        <v>661</v>
      </c>
      <c r="J10" s="439" t="s">
        <v>530</v>
      </c>
      <c r="K10" s="442"/>
      <c r="L10" s="25"/>
    </row>
    <row r="11" spans="1:14" customFormat="1" ht="15" x14ac:dyDescent="0.2">
      <c r="A11" s="69">
        <v>3</v>
      </c>
      <c r="B11" s="438" t="s">
        <v>662</v>
      </c>
      <c r="C11" s="443" t="s">
        <v>663</v>
      </c>
      <c r="D11" s="443" t="s">
        <v>663</v>
      </c>
      <c r="E11" s="439">
        <v>1998</v>
      </c>
      <c r="F11" s="439" t="s">
        <v>664</v>
      </c>
      <c r="G11" s="439">
        <v>300</v>
      </c>
      <c r="H11" s="439">
        <v>10001009482</v>
      </c>
      <c r="I11" s="439" t="s">
        <v>549</v>
      </c>
      <c r="J11" s="439" t="s">
        <v>550</v>
      </c>
      <c r="K11" s="442"/>
      <c r="L11" s="25"/>
    </row>
    <row r="12" spans="1:14" customFormat="1" ht="15" x14ac:dyDescent="0.2">
      <c r="A12" s="69">
        <v>4</v>
      </c>
      <c r="B12" s="438" t="s">
        <v>662</v>
      </c>
      <c r="C12" s="443" t="s">
        <v>665</v>
      </c>
      <c r="D12" s="443" t="s">
        <v>665</v>
      </c>
      <c r="E12" s="439">
        <v>2004</v>
      </c>
      <c r="F12" s="444" t="s">
        <v>666</v>
      </c>
      <c r="G12" s="470">
        <v>300</v>
      </c>
      <c r="H12" s="404" t="s">
        <v>546</v>
      </c>
      <c r="I12" s="439" t="s">
        <v>544</v>
      </c>
      <c r="J12" s="439" t="s">
        <v>545</v>
      </c>
      <c r="K12" s="442"/>
      <c r="L12" s="25"/>
    </row>
    <row r="13" spans="1:14" customFormat="1" ht="15" x14ac:dyDescent="0.2">
      <c r="A13" s="69">
        <v>5</v>
      </c>
      <c r="B13" s="69"/>
      <c r="C13" s="25"/>
      <c r="D13" s="25"/>
      <c r="E13" s="25"/>
      <c r="F13" s="25"/>
      <c r="G13" s="25"/>
      <c r="H13" s="25"/>
      <c r="I13" s="221"/>
      <c r="J13" s="221"/>
      <c r="K13" s="221"/>
      <c r="L13" s="25"/>
    </row>
    <row r="14" spans="1:14" customFormat="1" ht="15" x14ac:dyDescent="0.2">
      <c r="A14" s="69">
        <v>6</v>
      </c>
      <c r="B14" s="69"/>
      <c r="C14" s="25"/>
      <c r="D14" s="25"/>
      <c r="E14" s="25"/>
      <c r="F14" s="25"/>
      <c r="G14" s="25"/>
      <c r="H14" s="25"/>
      <c r="I14" s="221"/>
      <c r="J14" s="221"/>
      <c r="K14" s="221"/>
      <c r="L14" s="25"/>
    </row>
    <row r="15" spans="1:14" customFormat="1" ht="15" x14ac:dyDescent="0.2">
      <c r="A15" s="69">
        <v>7</v>
      </c>
      <c r="B15" s="69"/>
      <c r="C15" s="25"/>
      <c r="D15" s="25"/>
      <c r="E15" s="25"/>
      <c r="F15" s="25"/>
      <c r="G15" s="25"/>
      <c r="H15" s="25"/>
      <c r="I15" s="221"/>
      <c r="J15" s="221"/>
      <c r="K15" s="221"/>
      <c r="L15" s="25"/>
    </row>
    <row r="16" spans="1:14" customFormat="1" ht="15" x14ac:dyDescent="0.2">
      <c r="A16" s="69">
        <v>8</v>
      </c>
      <c r="B16" s="69"/>
      <c r="C16" s="25"/>
      <c r="D16" s="25"/>
      <c r="E16" s="25"/>
      <c r="F16" s="25"/>
      <c r="G16" s="25"/>
      <c r="H16" s="25"/>
      <c r="I16" s="221"/>
      <c r="J16" s="221"/>
      <c r="K16" s="221"/>
      <c r="L16" s="25"/>
    </row>
    <row r="17" spans="1:12" customFormat="1" ht="15" x14ac:dyDescent="0.2">
      <c r="A17" s="69">
        <v>9</v>
      </c>
      <c r="B17" s="69"/>
      <c r="C17" s="25"/>
      <c r="D17" s="25"/>
      <c r="E17" s="25"/>
      <c r="F17" s="25"/>
      <c r="G17" s="25"/>
      <c r="H17" s="25"/>
      <c r="I17" s="221"/>
      <c r="J17" s="221"/>
      <c r="K17" s="221"/>
      <c r="L17" s="25"/>
    </row>
    <row r="18" spans="1:12" customFormat="1" ht="15" x14ac:dyDescent="0.2">
      <c r="A18" s="69">
        <v>10</v>
      </c>
      <c r="B18" s="69"/>
      <c r="C18" s="25"/>
      <c r="D18" s="25"/>
      <c r="E18" s="25"/>
      <c r="F18" s="25"/>
      <c r="G18" s="25"/>
      <c r="H18" s="25"/>
      <c r="I18" s="221"/>
      <c r="J18" s="221"/>
      <c r="K18" s="221"/>
      <c r="L18" s="25"/>
    </row>
    <row r="19" spans="1:12" customFormat="1" ht="15" x14ac:dyDescent="0.2">
      <c r="A19" s="69">
        <v>11</v>
      </c>
      <c r="B19" s="69"/>
      <c r="C19" s="25"/>
      <c r="D19" s="25"/>
      <c r="E19" s="25"/>
      <c r="F19" s="25"/>
      <c r="G19" s="25"/>
      <c r="H19" s="25"/>
      <c r="I19" s="221"/>
      <c r="J19" s="221"/>
      <c r="K19" s="221"/>
      <c r="L19" s="25"/>
    </row>
    <row r="20" spans="1:12" customFormat="1" ht="15" x14ac:dyDescent="0.2">
      <c r="A20" s="69">
        <v>12</v>
      </c>
      <c r="B20" s="69"/>
      <c r="C20" s="25"/>
      <c r="D20" s="25"/>
      <c r="E20" s="25"/>
      <c r="F20" s="25"/>
      <c r="G20" s="25"/>
      <c r="H20" s="25"/>
      <c r="I20" s="221"/>
      <c r="J20" s="221"/>
      <c r="K20" s="221"/>
      <c r="L20" s="25"/>
    </row>
    <row r="21" spans="1:12" customFormat="1" ht="15" x14ac:dyDescent="0.2">
      <c r="A21" s="69">
        <v>13</v>
      </c>
      <c r="B21" s="69"/>
      <c r="C21" s="25"/>
      <c r="D21" s="25"/>
      <c r="E21" s="25"/>
      <c r="F21" s="25"/>
      <c r="G21" s="25"/>
      <c r="H21" s="25"/>
      <c r="I21" s="221"/>
      <c r="J21" s="221"/>
      <c r="K21" s="221"/>
      <c r="L21" s="25"/>
    </row>
    <row r="22" spans="1:12" customFormat="1" ht="15" x14ac:dyDescent="0.2">
      <c r="A22" s="69">
        <v>14</v>
      </c>
      <c r="B22" s="69"/>
      <c r="C22" s="25"/>
      <c r="D22" s="25"/>
      <c r="E22" s="25"/>
      <c r="F22" s="25"/>
      <c r="G22" s="25"/>
      <c r="H22" s="25"/>
      <c r="I22" s="221"/>
      <c r="J22" s="221"/>
      <c r="K22" s="221"/>
      <c r="L22" s="25"/>
    </row>
    <row r="23" spans="1:12" customFormat="1" ht="15" x14ac:dyDescent="0.2">
      <c r="A23" s="69">
        <v>15</v>
      </c>
      <c r="B23" s="69"/>
      <c r="C23" s="25"/>
      <c r="D23" s="25"/>
      <c r="E23" s="25"/>
      <c r="F23" s="25"/>
      <c r="G23" s="25"/>
      <c r="H23" s="25"/>
      <c r="I23" s="221"/>
      <c r="J23" s="221"/>
      <c r="K23" s="221"/>
      <c r="L23" s="25"/>
    </row>
    <row r="24" spans="1:12" customFormat="1" ht="15" x14ac:dyDescent="0.2">
      <c r="A24" s="69">
        <v>16</v>
      </c>
      <c r="B24" s="69"/>
      <c r="C24" s="25"/>
      <c r="D24" s="25"/>
      <c r="E24" s="25"/>
      <c r="F24" s="25"/>
      <c r="G24" s="25"/>
      <c r="H24" s="25"/>
      <c r="I24" s="221"/>
      <c r="J24" s="221"/>
      <c r="K24" s="221"/>
      <c r="L24" s="25"/>
    </row>
    <row r="25" spans="1:12" customFormat="1" ht="15" x14ac:dyDescent="0.2">
      <c r="A25" s="69">
        <v>17</v>
      </c>
      <c r="B25" s="69"/>
      <c r="C25" s="25"/>
      <c r="D25" s="25"/>
      <c r="E25" s="25"/>
      <c r="F25" s="25"/>
      <c r="G25" s="25"/>
      <c r="H25" s="25"/>
      <c r="I25" s="221"/>
      <c r="J25" s="221"/>
      <c r="K25" s="221"/>
      <c r="L25" s="25"/>
    </row>
    <row r="26" spans="1:12" customFormat="1" ht="15" x14ac:dyDescent="0.2">
      <c r="A26" s="69" t="s">
        <v>280</v>
      </c>
      <c r="B26" s="69"/>
      <c r="C26" s="25"/>
      <c r="D26" s="25"/>
      <c r="E26" s="25"/>
      <c r="F26" s="25"/>
      <c r="G26" s="25"/>
      <c r="H26" s="25"/>
      <c r="I26" s="221"/>
      <c r="J26" s="221"/>
      <c r="K26" s="221"/>
      <c r="L26" s="25"/>
    </row>
    <row r="27" spans="1:12" x14ac:dyDescent="0.2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</row>
    <row r="28" spans="1:12" x14ac:dyDescent="0.2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</row>
    <row r="29" spans="1:12" x14ac:dyDescent="0.2">
      <c r="A29" s="227"/>
      <c r="B29" s="227"/>
      <c r="C29" s="226"/>
      <c r="D29" s="226"/>
      <c r="E29" s="226"/>
      <c r="F29" s="226"/>
      <c r="G29" s="226"/>
      <c r="H29" s="226"/>
      <c r="I29" s="226"/>
      <c r="J29" s="226"/>
      <c r="K29" s="226"/>
      <c r="L29" s="226"/>
    </row>
    <row r="30" spans="1:12" ht="15" x14ac:dyDescent="0.3">
      <c r="A30" s="185"/>
      <c r="B30" s="185"/>
      <c r="C30" s="187" t="s">
        <v>107</v>
      </c>
      <c r="D30" s="185"/>
      <c r="E30" s="185"/>
      <c r="F30" s="188"/>
      <c r="G30" s="185"/>
      <c r="H30" s="185"/>
      <c r="I30" s="185"/>
      <c r="J30" s="185"/>
      <c r="K30" s="185"/>
      <c r="L30" s="185"/>
    </row>
    <row r="31" spans="1:12" ht="15" x14ac:dyDescent="0.3">
      <c r="A31" s="185"/>
      <c r="B31" s="185"/>
      <c r="C31" s="185"/>
      <c r="D31" s="189"/>
      <c r="E31" s="185"/>
      <c r="G31" s="189"/>
      <c r="H31" s="232"/>
    </row>
    <row r="32" spans="1:12" ht="15" x14ac:dyDescent="0.3">
      <c r="C32" s="185"/>
      <c r="D32" s="191" t="s">
        <v>269</v>
      </c>
      <c r="E32" s="185"/>
      <c r="G32" s="192" t="s">
        <v>274</v>
      </c>
    </row>
    <row r="33" spans="3:7" ht="15" x14ac:dyDescent="0.3">
      <c r="C33" s="185"/>
      <c r="D33" s="193" t="s">
        <v>140</v>
      </c>
      <c r="E33" s="185"/>
      <c r="G33" s="185" t="s">
        <v>270</v>
      </c>
    </row>
    <row r="34" spans="3:7" ht="15" x14ac:dyDescent="0.3">
      <c r="C34" s="185"/>
      <c r="D34" s="193"/>
    </row>
  </sheetData>
  <mergeCells count="1">
    <mergeCell ref="L2:N2"/>
  </mergeCells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Normal="100" zoomScaleSheetLayoutView="70" workbookViewId="0">
      <selection activeCell="I2" sqref="I2:K2"/>
    </sheetView>
  </sheetViews>
  <sheetFormatPr defaultRowHeight="12.75" x14ac:dyDescent="0.2"/>
  <cols>
    <col min="1" max="1" width="11.7109375" style="186" customWidth="1"/>
    <col min="2" max="2" width="21.5703125" style="186" customWidth="1"/>
    <col min="3" max="3" width="19.140625" style="186" customWidth="1"/>
    <col min="4" max="4" width="23.7109375" style="186" customWidth="1"/>
    <col min="5" max="6" width="16.5703125" style="186" bestFit="1" customWidth="1"/>
    <col min="7" max="7" width="17" style="186" customWidth="1"/>
    <col min="8" max="8" width="19" style="186" customWidth="1"/>
    <col min="9" max="9" width="24.42578125" style="186" customWidth="1"/>
    <col min="10" max="16384" width="9.140625" style="186"/>
  </cols>
  <sheetData>
    <row r="1" spans="1:13" customFormat="1" ht="15" x14ac:dyDescent="0.2">
      <c r="A1" s="139" t="s">
        <v>466</v>
      </c>
      <c r="B1" s="140"/>
      <c r="C1" s="140"/>
      <c r="D1" s="140"/>
      <c r="E1" s="140"/>
      <c r="F1" s="140"/>
      <c r="G1" s="140"/>
      <c r="H1" s="146"/>
      <c r="I1" s="79" t="s">
        <v>110</v>
      </c>
    </row>
    <row r="2" spans="1:13" customFormat="1" ht="15" x14ac:dyDescent="0.3">
      <c r="A2" s="106" t="s">
        <v>141</v>
      </c>
      <c r="B2" s="140"/>
      <c r="C2" s="140"/>
      <c r="D2" s="140"/>
      <c r="E2" s="140"/>
      <c r="F2" s="140"/>
      <c r="G2" s="140"/>
      <c r="H2" s="146"/>
      <c r="I2" s="487" t="s">
        <v>697</v>
      </c>
      <c r="J2" s="488"/>
      <c r="K2" s="488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M3" s="186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40"/>
      <c r="E4" s="140"/>
      <c r="F4" s="140"/>
      <c r="G4" s="140"/>
      <c r="H4" s="140"/>
      <c r="I4" s="149"/>
    </row>
    <row r="5" spans="1:13" ht="15" x14ac:dyDescent="0.3">
      <c r="A5" s="223" t="e">
        <f>#REF!</f>
        <v>#REF!</v>
      </c>
      <c r="B5" s="26" t="s">
        <v>511</v>
      </c>
      <c r="C5" s="26"/>
      <c r="D5" s="225"/>
      <c r="E5" s="225"/>
      <c r="F5" s="225"/>
      <c r="G5" s="225"/>
      <c r="H5" s="225"/>
      <c r="I5" s="224"/>
    </row>
    <row r="6" spans="1:1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 x14ac:dyDescent="0.2">
      <c r="A7" s="152" t="s">
        <v>64</v>
      </c>
      <c r="B7" s="138" t="s">
        <v>387</v>
      </c>
      <c r="C7" s="138" t="s">
        <v>388</v>
      </c>
      <c r="D7" s="138" t="s">
        <v>393</v>
      </c>
      <c r="E7" s="138" t="s">
        <v>395</v>
      </c>
      <c r="F7" s="138" t="s">
        <v>389</v>
      </c>
      <c r="G7" s="138" t="s">
        <v>390</v>
      </c>
      <c r="H7" s="138" t="s">
        <v>402</v>
      </c>
      <c r="I7" s="138" t="s">
        <v>391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 x14ac:dyDescent="0.2">
      <c r="A9" s="69">
        <v>1</v>
      </c>
      <c r="B9" s="25"/>
      <c r="C9" s="25"/>
      <c r="D9" s="25"/>
      <c r="E9" s="25"/>
      <c r="F9" s="221"/>
      <c r="G9" s="221"/>
      <c r="H9" s="221"/>
      <c r="I9" s="25"/>
    </row>
    <row r="10" spans="1:13" customFormat="1" ht="15" x14ac:dyDescent="0.2">
      <c r="A10" s="69">
        <v>2</v>
      </c>
      <c r="B10" s="25"/>
      <c r="C10" s="25"/>
      <c r="D10" s="25"/>
      <c r="E10" s="25"/>
      <c r="F10" s="221"/>
      <c r="G10" s="221"/>
      <c r="H10" s="221"/>
      <c r="I10" s="25"/>
    </row>
    <row r="11" spans="1:13" customFormat="1" ht="15" x14ac:dyDescent="0.2">
      <c r="A11" s="69">
        <v>3</v>
      </c>
      <c r="B11" s="25"/>
      <c r="C11" s="25"/>
      <c r="D11" s="25"/>
      <c r="E11" s="25"/>
      <c r="F11" s="221"/>
      <c r="G11" s="221"/>
      <c r="H11" s="221"/>
      <c r="I11" s="25"/>
    </row>
    <row r="12" spans="1:13" customFormat="1" ht="15" x14ac:dyDescent="0.2">
      <c r="A12" s="69">
        <v>4</v>
      </c>
      <c r="B12" s="25"/>
      <c r="C12" s="25"/>
      <c r="D12" s="25"/>
      <c r="E12" s="25"/>
      <c r="F12" s="221"/>
      <c r="G12" s="221"/>
      <c r="H12" s="221"/>
      <c r="I12" s="25"/>
    </row>
    <row r="13" spans="1:13" customFormat="1" ht="15" x14ac:dyDescent="0.2">
      <c r="A13" s="69">
        <v>5</v>
      </c>
      <c r="B13" s="25"/>
      <c r="C13" s="25"/>
      <c r="D13" s="25"/>
      <c r="E13" s="25"/>
      <c r="F13" s="221"/>
      <c r="G13" s="221"/>
      <c r="H13" s="221"/>
      <c r="I13" s="25"/>
    </row>
    <row r="14" spans="1:13" customFormat="1" ht="15" x14ac:dyDescent="0.2">
      <c r="A14" s="69">
        <v>6</v>
      </c>
      <c r="B14" s="25"/>
      <c r="C14" s="25"/>
      <c r="D14" s="25"/>
      <c r="E14" s="25"/>
      <c r="F14" s="221"/>
      <c r="G14" s="221"/>
      <c r="H14" s="221"/>
      <c r="I14" s="25"/>
    </row>
    <row r="15" spans="1:13" customFormat="1" ht="15" x14ac:dyDescent="0.2">
      <c r="A15" s="69">
        <v>7</v>
      </c>
      <c r="B15" s="25"/>
      <c r="C15" s="25"/>
      <c r="D15" s="25"/>
      <c r="E15" s="25"/>
      <c r="F15" s="221"/>
      <c r="G15" s="221"/>
      <c r="H15" s="221"/>
      <c r="I15" s="25"/>
    </row>
    <row r="16" spans="1:13" customFormat="1" ht="15" x14ac:dyDescent="0.2">
      <c r="A16" s="69">
        <v>8</v>
      </c>
      <c r="B16" s="25"/>
      <c r="C16" s="25"/>
      <c r="D16" s="25"/>
      <c r="E16" s="25"/>
      <c r="F16" s="221"/>
      <c r="G16" s="221"/>
      <c r="H16" s="221"/>
      <c r="I16" s="25"/>
    </row>
    <row r="17" spans="1:9" customFormat="1" ht="15" x14ac:dyDescent="0.2">
      <c r="A17" s="69">
        <v>9</v>
      </c>
      <c r="B17" s="25"/>
      <c r="C17" s="25"/>
      <c r="D17" s="25"/>
      <c r="E17" s="25"/>
      <c r="F17" s="221"/>
      <c r="G17" s="221"/>
      <c r="H17" s="221"/>
      <c r="I17" s="25"/>
    </row>
    <row r="18" spans="1:9" customFormat="1" ht="15" x14ac:dyDescent="0.2">
      <c r="A18" s="69">
        <v>10</v>
      </c>
      <c r="B18" s="25"/>
      <c r="C18" s="25"/>
      <c r="D18" s="25"/>
      <c r="E18" s="25"/>
      <c r="F18" s="221"/>
      <c r="G18" s="221"/>
      <c r="H18" s="221"/>
      <c r="I18" s="25"/>
    </row>
    <row r="19" spans="1:9" customFormat="1" ht="15" x14ac:dyDescent="0.2">
      <c r="A19" s="69">
        <v>11</v>
      </c>
      <c r="B19" s="25"/>
      <c r="C19" s="25"/>
      <c r="D19" s="25"/>
      <c r="E19" s="25"/>
      <c r="F19" s="221"/>
      <c r="G19" s="221"/>
      <c r="H19" s="221"/>
      <c r="I19" s="25"/>
    </row>
    <row r="20" spans="1:9" customFormat="1" ht="15" x14ac:dyDescent="0.2">
      <c r="A20" s="69">
        <v>12</v>
      </c>
      <c r="B20" s="25"/>
      <c r="C20" s="25"/>
      <c r="D20" s="25"/>
      <c r="E20" s="25"/>
      <c r="F20" s="221"/>
      <c r="G20" s="221"/>
      <c r="H20" s="221"/>
      <c r="I20" s="25"/>
    </row>
    <row r="21" spans="1:9" customFormat="1" ht="15" x14ac:dyDescent="0.2">
      <c r="A21" s="69">
        <v>13</v>
      </c>
      <c r="B21" s="25"/>
      <c r="C21" s="25"/>
      <c r="D21" s="25"/>
      <c r="E21" s="25"/>
      <c r="F21" s="221"/>
      <c r="G21" s="221"/>
      <c r="H21" s="221"/>
      <c r="I21" s="25"/>
    </row>
    <row r="22" spans="1:9" customFormat="1" ht="15" x14ac:dyDescent="0.2">
      <c r="A22" s="69">
        <v>14</v>
      </c>
      <c r="B22" s="25"/>
      <c r="C22" s="25"/>
      <c r="D22" s="25"/>
      <c r="E22" s="25"/>
      <c r="F22" s="221"/>
      <c r="G22" s="221"/>
      <c r="H22" s="221"/>
      <c r="I22" s="25"/>
    </row>
    <row r="23" spans="1:9" customFormat="1" ht="15" x14ac:dyDescent="0.2">
      <c r="A23" s="69">
        <v>15</v>
      </c>
      <c r="B23" s="25"/>
      <c r="C23" s="25"/>
      <c r="D23" s="25"/>
      <c r="E23" s="25"/>
      <c r="F23" s="221"/>
      <c r="G23" s="221"/>
      <c r="H23" s="221"/>
      <c r="I23" s="25"/>
    </row>
    <row r="24" spans="1:9" customFormat="1" ht="15" x14ac:dyDescent="0.2">
      <c r="A24" s="69">
        <v>16</v>
      </c>
      <c r="B24" s="25"/>
      <c r="C24" s="25"/>
      <c r="D24" s="25"/>
      <c r="E24" s="25"/>
      <c r="F24" s="221"/>
      <c r="G24" s="221"/>
      <c r="H24" s="221"/>
      <c r="I24" s="25"/>
    </row>
    <row r="25" spans="1:9" customFormat="1" ht="15" x14ac:dyDescent="0.2">
      <c r="A25" s="69">
        <v>17</v>
      </c>
      <c r="B25" s="25"/>
      <c r="C25" s="25"/>
      <c r="D25" s="25"/>
      <c r="E25" s="25"/>
      <c r="F25" s="221"/>
      <c r="G25" s="221"/>
      <c r="H25" s="221"/>
      <c r="I25" s="25"/>
    </row>
    <row r="26" spans="1:9" customFormat="1" ht="15" x14ac:dyDescent="0.2">
      <c r="A26" s="69">
        <v>18</v>
      </c>
      <c r="B26" s="25"/>
      <c r="C26" s="25"/>
      <c r="D26" s="25"/>
      <c r="E26" s="25"/>
      <c r="F26" s="221"/>
      <c r="G26" s="221"/>
      <c r="H26" s="221"/>
      <c r="I26" s="25"/>
    </row>
    <row r="27" spans="1:9" customFormat="1" ht="15" x14ac:dyDescent="0.2">
      <c r="A27" s="69" t="s">
        <v>280</v>
      </c>
      <c r="B27" s="25"/>
      <c r="C27" s="25"/>
      <c r="D27" s="25"/>
      <c r="E27" s="25"/>
      <c r="F27" s="221"/>
      <c r="G27" s="221"/>
      <c r="H27" s="221"/>
      <c r="I27" s="25"/>
    </row>
    <row r="28" spans="1:9" x14ac:dyDescent="0.2">
      <c r="A28" s="226"/>
      <c r="B28" s="226"/>
      <c r="C28" s="226"/>
      <c r="D28" s="226"/>
      <c r="E28" s="226"/>
      <c r="F28" s="226"/>
      <c r="G28" s="226"/>
      <c r="H28" s="226"/>
      <c r="I28" s="226"/>
    </row>
    <row r="29" spans="1:9" x14ac:dyDescent="0.2">
      <c r="A29" s="226"/>
      <c r="B29" s="226"/>
      <c r="C29" s="226"/>
      <c r="D29" s="226"/>
      <c r="E29" s="226"/>
      <c r="F29" s="226"/>
      <c r="G29" s="226"/>
      <c r="H29" s="226"/>
      <c r="I29" s="226"/>
    </row>
    <row r="30" spans="1:9" x14ac:dyDescent="0.2">
      <c r="A30" s="227"/>
      <c r="B30" s="226"/>
      <c r="C30" s="226"/>
      <c r="D30" s="226"/>
      <c r="E30" s="226"/>
      <c r="F30" s="226"/>
      <c r="G30" s="226"/>
      <c r="H30" s="226"/>
      <c r="I30" s="226"/>
    </row>
    <row r="31" spans="1:9" ht="15" x14ac:dyDescent="0.3">
      <c r="A31" s="185"/>
      <c r="B31" s="187" t="s">
        <v>107</v>
      </c>
      <c r="C31" s="185"/>
      <c r="D31" s="185"/>
      <c r="E31" s="188"/>
      <c r="F31" s="185"/>
      <c r="G31" s="185"/>
      <c r="H31" s="185"/>
      <c r="I31" s="185"/>
    </row>
    <row r="32" spans="1:9" ht="15" x14ac:dyDescent="0.3">
      <c r="A32" s="185"/>
      <c r="B32" s="185"/>
      <c r="C32" s="189"/>
      <c r="D32" s="185"/>
      <c r="F32" s="189"/>
      <c r="G32" s="232"/>
    </row>
    <row r="33" spans="2:6" ht="15" x14ac:dyDescent="0.3">
      <c r="B33" s="185"/>
      <c r="C33" s="191" t="s">
        <v>269</v>
      </c>
      <c r="D33" s="185"/>
      <c r="F33" s="192" t="s">
        <v>274</v>
      </c>
    </row>
    <row r="34" spans="2:6" ht="15" x14ac:dyDescent="0.3">
      <c r="B34" s="185"/>
      <c r="C34" s="193" t="s">
        <v>140</v>
      </c>
      <c r="D34" s="185"/>
      <c r="F34" s="185" t="s">
        <v>270</v>
      </c>
    </row>
    <row r="35" spans="2:6" ht="15" x14ac:dyDescent="0.3">
      <c r="B35" s="185"/>
      <c r="C35" s="193"/>
    </row>
  </sheetData>
  <mergeCells count="1">
    <mergeCell ref="I2:K2"/>
  </mergeCells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70" zoomScaleNormal="100" zoomScaleSheetLayoutView="70" workbookViewId="0">
      <selection activeCell="Q41" sqref="Q41"/>
    </sheetView>
  </sheetViews>
  <sheetFormatPr defaultRowHeight="15" x14ac:dyDescent="0.3"/>
  <cols>
    <col min="1" max="1" width="10" style="185" customWidth="1"/>
    <col min="2" max="2" width="20.28515625" style="185" customWidth="1"/>
    <col min="3" max="3" width="30" style="185" customWidth="1"/>
    <col min="4" max="4" width="29" style="185" customWidth="1"/>
    <col min="5" max="5" width="22.5703125" style="185" customWidth="1"/>
    <col min="6" max="6" width="20" style="185" customWidth="1"/>
    <col min="7" max="7" width="29.28515625" style="185" customWidth="1"/>
    <col min="8" max="8" width="27.140625" style="185" customWidth="1"/>
    <col min="9" max="9" width="26.42578125" style="185" customWidth="1"/>
    <col min="10" max="10" width="0.5703125" style="185" customWidth="1"/>
    <col min="11" max="16384" width="9.140625" style="185"/>
  </cols>
  <sheetData>
    <row r="1" spans="1:11" x14ac:dyDescent="0.3">
      <c r="A1" s="75" t="s">
        <v>407</v>
      </c>
      <c r="B1" s="77"/>
      <c r="C1" s="77"/>
      <c r="D1" s="77"/>
      <c r="E1" s="77"/>
      <c r="F1" s="77"/>
      <c r="G1" s="77"/>
      <c r="H1" s="77"/>
      <c r="I1" s="169" t="s">
        <v>199</v>
      </c>
      <c r="J1" s="170"/>
    </row>
    <row r="2" spans="1:11" x14ac:dyDescent="0.3">
      <c r="A2" s="77" t="s">
        <v>141</v>
      </c>
      <c r="B2" s="77"/>
      <c r="C2" s="77"/>
      <c r="D2" s="77"/>
      <c r="E2" s="77"/>
      <c r="F2" s="77"/>
      <c r="G2" s="77"/>
      <c r="H2" s="77"/>
      <c r="I2" s="487" t="s">
        <v>697</v>
      </c>
      <c r="J2" s="488"/>
      <c r="K2" s="488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103"/>
      <c r="J3" s="170"/>
    </row>
    <row r="4" spans="1:11" x14ac:dyDescent="0.3">
      <c r="A4" s="78" t="str">
        <f>'[4]ფორმა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1" x14ac:dyDescent="0.3">
      <c r="A5" s="26" t="s">
        <v>511</v>
      </c>
      <c r="B5" s="26"/>
      <c r="C5" s="223"/>
      <c r="D5" s="223"/>
      <c r="E5" s="223"/>
      <c r="F5" s="223"/>
      <c r="G5" s="223"/>
      <c r="H5" s="223"/>
      <c r="I5" s="223"/>
      <c r="J5" s="192"/>
    </row>
    <row r="6" spans="1:11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1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1" ht="63.75" customHeight="1" x14ac:dyDescent="0.3">
      <c r="A8" s="171" t="s">
        <v>64</v>
      </c>
      <c r="B8" s="171" t="s">
        <v>379</v>
      </c>
      <c r="C8" s="172" t="s">
        <v>441</v>
      </c>
      <c r="D8" s="172" t="s">
        <v>442</v>
      </c>
      <c r="E8" s="172" t="s">
        <v>380</v>
      </c>
      <c r="F8" s="172" t="s">
        <v>399</v>
      </c>
      <c r="G8" s="172" t="s">
        <v>400</v>
      </c>
      <c r="H8" s="172" t="s">
        <v>446</v>
      </c>
      <c r="I8" s="172" t="s">
        <v>401</v>
      </c>
      <c r="J8" s="106"/>
    </row>
    <row r="9" spans="1:11" x14ac:dyDescent="0.3">
      <c r="A9" s="174">
        <v>1</v>
      </c>
      <c r="B9" s="445" t="s">
        <v>667</v>
      </c>
      <c r="C9" s="446" t="s">
        <v>668</v>
      </c>
      <c r="D9" s="473">
        <v>215119627</v>
      </c>
      <c r="E9" s="447" t="s">
        <v>669</v>
      </c>
      <c r="F9" s="448">
        <v>83.33</v>
      </c>
      <c r="G9" s="448">
        <v>83.33</v>
      </c>
      <c r="H9" s="448"/>
      <c r="I9" s="448">
        <f t="shared" ref="I9:I19" si="0">G9-H9</f>
        <v>83.33</v>
      </c>
      <c r="J9" s="106"/>
    </row>
    <row r="10" spans="1:11" x14ac:dyDescent="0.3">
      <c r="A10" s="174">
        <v>2</v>
      </c>
      <c r="B10" s="445">
        <v>41005</v>
      </c>
      <c r="C10" s="446" t="s">
        <v>670</v>
      </c>
      <c r="D10" s="473">
        <v>47001012083</v>
      </c>
      <c r="E10" s="447" t="s">
        <v>671</v>
      </c>
      <c r="F10" s="448">
        <f>G10</f>
        <v>245</v>
      </c>
      <c r="G10" s="448">
        <v>245</v>
      </c>
      <c r="H10" s="448">
        <v>45</v>
      </c>
      <c r="I10" s="448">
        <f t="shared" si="0"/>
        <v>200</v>
      </c>
      <c r="J10" s="106"/>
    </row>
    <row r="11" spans="1:11" x14ac:dyDescent="0.3">
      <c r="A11" s="174">
        <v>3</v>
      </c>
      <c r="B11" s="445" t="s">
        <v>672</v>
      </c>
      <c r="C11" s="446" t="s">
        <v>673</v>
      </c>
      <c r="D11" s="473">
        <v>45001015655</v>
      </c>
      <c r="E11" s="447" t="s">
        <v>671</v>
      </c>
      <c r="F11" s="448">
        <f>G11</f>
        <v>104.16</v>
      </c>
      <c r="G11" s="448">
        <v>104.16</v>
      </c>
      <c r="H11" s="448"/>
      <c r="I11" s="448">
        <f t="shared" si="0"/>
        <v>104.16</v>
      </c>
      <c r="J11" s="106"/>
    </row>
    <row r="12" spans="1:11" x14ac:dyDescent="0.3">
      <c r="A12" s="174">
        <v>4</v>
      </c>
      <c r="B12" s="445">
        <v>41160</v>
      </c>
      <c r="C12" s="446" t="s">
        <v>674</v>
      </c>
      <c r="D12" s="473">
        <v>31001014526</v>
      </c>
      <c r="E12" s="447" t="s">
        <v>671</v>
      </c>
      <c r="F12" s="448">
        <f>G12</f>
        <v>541.5</v>
      </c>
      <c r="G12" s="448">
        <v>541.5</v>
      </c>
      <c r="H12" s="448"/>
      <c r="I12" s="448">
        <f t="shared" si="0"/>
        <v>541.5</v>
      </c>
      <c r="J12" s="106"/>
    </row>
    <row r="13" spans="1:11" x14ac:dyDescent="0.3">
      <c r="A13" s="174">
        <v>5</v>
      </c>
      <c r="B13" s="445">
        <v>41190</v>
      </c>
      <c r="C13" s="446" t="s">
        <v>675</v>
      </c>
      <c r="D13" s="473">
        <v>35001049166</v>
      </c>
      <c r="E13" s="447" t="s">
        <v>671</v>
      </c>
      <c r="F13" s="448">
        <f>G13</f>
        <v>905.92</v>
      </c>
      <c r="G13" s="448">
        <v>905.92</v>
      </c>
      <c r="H13" s="448"/>
      <c r="I13" s="448">
        <f t="shared" si="0"/>
        <v>905.92</v>
      </c>
      <c r="J13" s="106"/>
    </row>
    <row r="14" spans="1:11" x14ac:dyDescent="0.3">
      <c r="A14" s="174">
        <v>6</v>
      </c>
      <c r="B14" s="445">
        <v>41129</v>
      </c>
      <c r="C14" s="446" t="s">
        <v>676</v>
      </c>
      <c r="D14" s="473">
        <v>23001002557</v>
      </c>
      <c r="E14" s="447" t="s">
        <v>671</v>
      </c>
      <c r="F14" s="448">
        <f>G14</f>
        <v>226.56</v>
      </c>
      <c r="G14" s="448">
        <v>226.56</v>
      </c>
      <c r="H14" s="448"/>
      <c r="I14" s="448">
        <f t="shared" si="0"/>
        <v>226.56</v>
      </c>
      <c r="J14" s="106"/>
    </row>
    <row r="15" spans="1:11" x14ac:dyDescent="0.3">
      <c r="A15" s="174">
        <v>7</v>
      </c>
      <c r="B15" s="445"/>
      <c r="C15" s="446" t="s">
        <v>677</v>
      </c>
      <c r="D15" s="473">
        <v>205177057</v>
      </c>
      <c r="E15" s="447" t="s">
        <v>678</v>
      </c>
      <c r="F15" s="448">
        <v>202158.66</v>
      </c>
      <c r="G15" s="448">
        <v>202158.66</v>
      </c>
      <c r="H15" s="448">
        <v>153158.66</v>
      </c>
      <c r="I15" s="448">
        <f t="shared" si="0"/>
        <v>49000</v>
      </c>
      <c r="J15" s="106"/>
    </row>
    <row r="16" spans="1:11" x14ac:dyDescent="0.3">
      <c r="A16" s="174">
        <v>8</v>
      </c>
      <c r="B16" s="445">
        <v>40914</v>
      </c>
      <c r="C16" s="446" t="s">
        <v>679</v>
      </c>
      <c r="D16" s="473">
        <v>205283637</v>
      </c>
      <c r="E16" s="447" t="s">
        <v>671</v>
      </c>
      <c r="F16" s="448"/>
      <c r="G16" s="448">
        <f>29407.67+6200.14+16501.82+16460.08</f>
        <v>68569.709999999992</v>
      </c>
      <c r="H16" s="448">
        <f>10649.74+24958.07</f>
        <v>35607.81</v>
      </c>
      <c r="I16" s="448">
        <f t="shared" si="0"/>
        <v>32961.899999999994</v>
      </c>
      <c r="J16" s="106"/>
    </row>
    <row r="17" spans="1:10" ht="30" x14ac:dyDescent="0.3">
      <c r="A17" s="174">
        <v>9</v>
      </c>
      <c r="B17" s="445">
        <v>40914</v>
      </c>
      <c r="C17" s="446" t="s">
        <v>679</v>
      </c>
      <c r="D17" s="473">
        <v>205283637</v>
      </c>
      <c r="E17" s="447" t="s">
        <v>680</v>
      </c>
      <c r="F17" s="448"/>
      <c r="G17" s="448">
        <f>25169.94+1274.89</f>
        <v>26444.829999999998</v>
      </c>
      <c r="H17" s="448">
        <f>5664+19505.94</f>
        <v>25169.94</v>
      </c>
      <c r="I17" s="448">
        <f t="shared" si="0"/>
        <v>1274.8899999999994</v>
      </c>
      <c r="J17" s="106"/>
    </row>
    <row r="18" spans="1:10" ht="30" x14ac:dyDescent="0.3">
      <c r="A18" s="174">
        <v>10</v>
      </c>
      <c r="B18" s="445">
        <v>41007</v>
      </c>
      <c r="C18" s="446" t="s">
        <v>681</v>
      </c>
      <c r="D18" s="473">
        <v>15733438150</v>
      </c>
      <c r="E18" s="447" t="s">
        <v>682</v>
      </c>
      <c r="F18" s="448">
        <v>43678.32</v>
      </c>
      <c r="G18" s="448">
        <f>F18</f>
        <v>43678.32</v>
      </c>
      <c r="H18" s="448"/>
      <c r="I18" s="448">
        <f t="shared" si="0"/>
        <v>43678.32</v>
      </c>
      <c r="J18" s="106"/>
    </row>
    <row r="19" spans="1:10" ht="30" x14ac:dyDescent="0.3">
      <c r="A19" s="174">
        <v>11</v>
      </c>
      <c r="B19" s="445" t="s">
        <v>683</v>
      </c>
      <c r="C19" s="446" t="s">
        <v>684</v>
      </c>
      <c r="D19" s="473">
        <v>9960111166</v>
      </c>
      <c r="E19" s="447" t="s">
        <v>682</v>
      </c>
      <c r="F19" s="448">
        <v>20501.29</v>
      </c>
      <c r="G19" s="448">
        <f>F19</f>
        <v>20501.29</v>
      </c>
      <c r="H19" s="448"/>
      <c r="I19" s="448">
        <f t="shared" si="0"/>
        <v>20501.29</v>
      </c>
      <c r="J19" s="106"/>
    </row>
    <row r="20" spans="1:10" ht="21.75" customHeight="1" x14ac:dyDescent="0.3">
      <c r="A20" s="174">
        <v>12</v>
      </c>
      <c r="B20" s="207"/>
      <c r="C20" s="177"/>
      <c r="D20" s="474"/>
      <c r="E20" s="176"/>
      <c r="F20" s="176"/>
      <c r="G20" s="176"/>
      <c r="H20" s="176"/>
      <c r="I20" s="176"/>
      <c r="J20" s="106"/>
    </row>
    <row r="21" spans="1:10" ht="21.75" customHeight="1" x14ac:dyDescent="0.3">
      <c r="A21" s="174">
        <v>13</v>
      </c>
      <c r="B21" s="207"/>
      <c r="C21" s="177"/>
      <c r="D21" s="388"/>
      <c r="E21" s="176"/>
      <c r="F21" s="176"/>
      <c r="G21" s="176"/>
      <c r="H21" s="176"/>
      <c r="I21" s="176"/>
      <c r="J21" s="106"/>
    </row>
    <row r="22" spans="1:10" x14ac:dyDescent="0.3">
      <c r="A22" s="174">
        <v>14</v>
      </c>
      <c r="B22" s="207"/>
      <c r="C22" s="177"/>
      <c r="D22" s="177"/>
      <c r="E22" s="176"/>
      <c r="F22" s="176"/>
      <c r="G22" s="176"/>
      <c r="H22" s="176"/>
      <c r="I22" s="176"/>
      <c r="J22" s="106"/>
    </row>
    <row r="23" spans="1:10" x14ac:dyDescent="0.3">
      <c r="A23" s="174">
        <v>15</v>
      </c>
      <c r="B23" s="207"/>
      <c r="C23" s="177"/>
      <c r="D23" s="177"/>
      <c r="E23" s="176"/>
      <c r="F23" s="176"/>
      <c r="G23" s="176"/>
      <c r="H23" s="176"/>
      <c r="I23" s="176"/>
      <c r="J23" s="106"/>
    </row>
    <row r="24" spans="1:10" x14ac:dyDescent="0.3">
      <c r="A24" s="174">
        <v>16</v>
      </c>
      <c r="B24" s="207"/>
      <c r="C24" s="177"/>
      <c r="D24" s="177"/>
      <c r="E24" s="176"/>
      <c r="F24" s="176"/>
      <c r="G24" s="176"/>
      <c r="H24" s="176"/>
      <c r="I24" s="176"/>
      <c r="J24" s="106"/>
    </row>
    <row r="25" spans="1:10" x14ac:dyDescent="0.3">
      <c r="A25" s="174">
        <v>17</v>
      </c>
      <c r="B25" s="207"/>
      <c r="C25" s="177"/>
      <c r="D25" s="177"/>
      <c r="E25" s="176"/>
      <c r="F25" s="176"/>
      <c r="G25" s="176"/>
      <c r="H25" s="176"/>
      <c r="I25" s="176"/>
      <c r="J25" s="106"/>
    </row>
    <row r="26" spans="1:10" x14ac:dyDescent="0.3">
      <c r="A26" s="174">
        <v>18</v>
      </c>
      <c r="B26" s="207"/>
      <c r="C26" s="177"/>
      <c r="D26" s="177"/>
      <c r="E26" s="176"/>
      <c r="F26" s="176"/>
      <c r="G26" s="176"/>
      <c r="H26" s="176"/>
      <c r="I26" s="176"/>
      <c r="J26" s="106"/>
    </row>
    <row r="27" spans="1:10" x14ac:dyDescent="0.3">
      <c r="A27" s="174">
        <v>19</v>
      </c>
      <c r="B27" s="207"/>
      <c r="C27" s="177"/>
      <c r="D27" s="177"/>
      <c r="E27" s="176"/>
      <c r="F27" s="176"/>
      <c r="G27" s="176"/>
      <c r="H27" s="176"/>
      <c r="I27" s="176"/>
      <c r="J27" s="106"/>
    </row>
    <row r="28" spans="1:10" x14ac:dyDescent="0.3">
      <c r="A28" s="174">
        <v>20</v>
      </c>
      <c r="B28" s="207"/>
      <c r="C28" s="177"/>
      <c r="D28" s="177"/>
      <c r="E28" s="176"/>
      <c r="F28" s="176"/>
      <c r="G28" s="176"/>
      <c r="H28" s="176"/>
      <c r="I28" s="176"/>
      <c r="J28" s="106"/>
    </row>
    <row r="29" spans="1:10" x14ac:dyDescent="0.3">
      <c r="A29" s="174">
        <v>21</v>
      </c>
      <c r="B29" s="207"/>
      <c r="C29" s="179"/>
      <c r="D29" s="179"/>
      <c r="E29" s="178"/>
      <c r="F29" s="178"/>
      <c r="G29" s="178"/>
      <c r="H29" s="271"/>
      <c r="I29" s="176"/>
      <c r="J29" s="106"/>
    </row>
    <row r="30" spans="1:10" x14ac:dyDescent="0.3">
      <c r="A30" s="174">
        <v>22</v>
      </c>
      <c r="B30" s="207"/>
      <c r="C30" s="179"/>
      <c r="D30" s="179"/>
      <c r="E30" s="178"/>
      <c r="F30" s="178"/>
      <c r="G30" s="178"/>
      <c r="H30" s="271"/>
      <c r="I30" s="176"/>
      <c r="J30" s="106"/>
    </row>
    <row r="31" spans="1:10" x14ac:dyDescent="0.3">
      <c r="A31" s="174">
        <v>23</v>
      </c>
      <c r="B31" s="207"/>
      <c r="C31" s="179"/>
      <c r="D31" s="179"/>
      <c r="E31" s="178"/>
      <c r="F31" s="178"/>
      <c r="G31" s="178"/>
      <c r="H31" s="271"/>
      <c r="I31" s="176"/>
      <c r="J31" s="106"/>
    </row>
    <row r="32" spans="1:10" x14ac:dyDescent="0.3">
      <c r="A32" s="174">
        <v>24</v>
      </c>
      <c r="B32" s="207"/>
      <c r="C32" s="179"/>
      <c r="D32" s="179"/>
      <c r="E32" s="178"/>
      <c r="F32" s="178"/>
      <c r="G32" s="178"/>
      <c r="H32" s="271"/>
      <c r="I32" s="176"/>
      <c r="J32" s="106"/>
    </row>
    <row r="33" spans="1:12" x14ac:dyDescent="0.3">
      <c r="A33" s="174">
        <v>25</v>
      </c>
      <c r="B33" s="207"/>
      <c r="C33" s="179"/>
      <c r="D33" s="179"/>
      <c r="E33" s="178"/>
      <c r="F33" s="178"/>
      <c r="G33" s="178"/>
      <c r="H33" s="271"/>
      <c r="I33" s="176"/>
      <c r="J33" s="106"/>
    </row>
    <row r="34" spans="1:12" x14ac:dyDescent="0.3">
      <c r="A34" s="174">
        <v>26</v>
      </c>
      <c r="B34" s="207"/>
      <c r="C34" s="179"/>
      <c r="D34" s="179"/>
      <c r="E34" s="178"/>
      <c r="F34" s="178"/>
      <c r="G34" s="178"/>
      <c r="H34" s="271"/>
      <c r="I34" s="176"/>
      <c r="J34" s="106"/>
    </row>
    <row r="35" spans="1:12" x14ac:dyDescent="0.3">
      <c r="A35" s="174">
        <v>27</v>
      </c>
      <c r="B35" s="207"/>
      <c r="C35" s="179"/>
      <c r="D35" s="179"/>
      <c r="E35" s="178"/>
      <c r="F35" s="178"/>
      <c r="G35" s="178"/>
      <c r="H35" s="271"/>
      <c r="I35" s="176"/>
      <c r="J35" s="106"/>
    </row>
    <row r="36" spans="1:12" x14ac:dyDescent="0.3">
      <c r="A36" s="174">
        <v>28</v>
      </c>
      <c r="B36" s="207"/>
      <c r="C36" s="179"/>
      <c r="D36" s="179"/>
      <c r="E36" s="178"/>
      <c r="F36" s="178"/>
      <c r="G36" s="178"/>
      <c r="H36" s="271"/>
      <c r="I36" s="176"/>
      <c r="J36" s="106"/>
    </row>
    <row r="37" spans="1:12" x14ac:dyDescent="0.3">
      <c r="A37" s="174">
        <v>29</v>
      </c>
      <c r="B37" s="207"/>
      <c r="C37" s="179"/>
      <c r="D37" s="179"/>
      <c r="E37" s="178"/>
      <c r="F37" s="178"/>
      <c r="G37" s="178"/>
      <c r="H37" s="271"/>
      <c r="I37" s="176"/>
      <c r="J37" s="106"/>
    </row>
    <row r="38" spans="1:12" x14ac:dyDescent="0.3">
      <c r="A38" s="174" t="s">
        <v>280</v>
      </c>
      <c r="B38" s="207"/>
      <c r="C38" s="179"/>
      <c r="D38" s="179"/>
      <c r="E38" s="178"/>
      <c r="F38" s="178"/>
      <c r="G38" s="273"/>
      <c r="H38" s="282" t="s">
        <v>434</v>
      </c>
      <c r="I38" s="274">
        <f>SUM(I9:I37)</f>
        <v>149477.87</v>
      </c>
      <c r="J38" s="106"/>
    </row>
    <row r="40" spans="1:12" x14ac:dyDescent="0.3">
      <c r="A40" s="185" t="s">
        <v>467</v>
      </c>
    </row>
    <row r="42" spans="1:12" x14ac:dyDescent="0.3">
      <c r="B42" s="187" t="s">
        <v>107</v>
      </c>
      <c r="F42" s="188"/>
    </row>
    <row r="43" spans="1:12" x14ac:dyDescent="0.3">
      <c r="F43" s="186"/>
      <c r="I43" s="186"/>
      <c r="J43" s="186"/>
      <c r="K43" s="186"/>
      <c r="L43" s="186"/>
    </row>
    <row r="44" spans="1:12" x14ac:dyDescent="0.3">
      <c r="C44" s="189"/>
      <c r="F44" s="189"/>
      <c r="G44" s="189"/>
      <c r="H44" s="192"/>
      <c r="I44" s="190"/>
      <c r="J44" s="186"/>
      <c r="K44" s="186"/>
      <c r="L44" s="186"/>
    </row>
    <row r="45" spans="1:12" x14ac:dyDescent="0.3">
      <c r="A45" s="186"/>
      <c r="C45" s="191" t="s">
        <v>269</v>
      </c>
      <c r="F45" s="192" t="s">
        <v>274</v>
      </c>
      <c r="G45" s="191"/>
      <c r="H45" s="191"/>
      <c r="I45" s="190"/>
      <c r="J45" s="186"/>
      <c r="K45" s="186"/>
      <c r="L45" s="186"/>
    </row>
    <row r="46" spans="1:12" x14ac:dyDescent="0.3">
      <c r="A46" s="186"/>
      <c r="C46" s="193" t="s">
        <v>140</v>
      </c>
      <c r="F46" s="185" t="s">
        <v>270</v>
      </c>
      <c r="I46" s="186"/>
      <c r="J46" s="186"/>
      <c r="K46" s="186"/>
      <c r="L46" s="186"/>
    </row>
    <row r="47" spans="1:12" s="186" customFormat="1" x14ac:dyDescent="0.3">
      <c r="B47" s="185"/>
      <c r="C47" s="193"/>
      <c r="G47" s="193"/>
      <c r="H47" s="193"/>
    </row>
    <row r="48" spans="1:12" s="186" customFormat="1" ht="12.75" x14ac:dyDescent="0.2"/>
    <row r="49" s="186" customFormat="1" ht="12.75" x14ac:dyDescent="0.2"/>
    <row r="50" s="186" customFormat="1" ht="12.75" x14ac:dyDescent="0.2"/>
    <row r="51" s="186" customFormat="1" ht="12.75" x14ac:dyDescent="0.2"/>
  </sheetData>
  <mergeCells count="1">
    <mergeCell ref="I2:K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view="pageBreakPreview" zoomScale="70" zoomScaleNormal="100" zoomScaleSheetLayoutView="70" workbookViewId="0">
      <selection activeCell="M2" sqref="M2:O2"/>
    </sheetView>
  </sheetViews>
  <sheetFormatPr defaultRowHeight="12.75" x14ac:dyDescent="0.2"/>
  <cols>
    <col min="1" max="1" width="2.7109375" style="197" customWidth="1"/>
    <col min="2" max="2" width="9" style="197" customWidth="1"/>
    <col min="3" max="3" width="23.42578125" style="197" customWidth="1"/>
    <col min="4" max="4" width="13.28515625" style="197" customWidth="1"/>
    <col min="5" max="5" width="9.5703125" style="197" customWidth="1"/>
    <col min="6" max="6" width="11.5703125" style="197" customWidth="1"/>
    <col min="7" max="7" width="12.28515625" style="197" customWidth="1"/>
    <col min="8" max="8" width="15.28515625" style="197" customWidth="1"/>
    <col min="9" max="9" width="17.5703125" style="197" customWidth="1"/>
    <col min="10" max="11" width="12.42578125" style="197" customWidth="1"/>
    <col min="12" max="12" width="23.5703125" style="197" customWidth="1"/>
    <col min="13" max="13" width="18.5703125" style="197" customWidth="1"/>
    <col min="14" max="14" width="0.85546875" style="197" customWidth="1"/>
    <col min="15" max="16384" width="9.140625" style="197"/>
  </cols>
  <sheetData>
    <row r="1" spans="1:15" ht="13.5" x14ac:dyDescent="0.2">
      <c r="A1" s="194" t="s">
        <v>469</v>
      </c>
      <c r="B1" s="195"/>
      <c r="C1" s="195"/>
      <c r="D1" s="195"/>
      <c r="E1" s="195"/>
      <c r="F1" s="195"/>
      <c r="G1" s="195"/>
      <c r="H1" s="195"/>
      <c r="I1" s="198"/>
      <c r="J1" s="260"/>
      <c r="K1" s="260"/>
      <c r="L1" s="260"/>
      <c r="M1" s="260" t="s">
        <v>423</v>
      </c>
      <c r="N1" s="198"/>
    </row>
    <row r="2" spans="1:15" ht="12.75" customHeight="1" x14ac:dyDescent="0.2">
      <c r="A2" s="198" t="s">
        <v>319</v>
      </c>
      <c r="B2" s="195"/>
      <c r="C2" s="195"/>
      <c r="D2" s="196"/>
      <c r="E2" s="196"/>
      <c r="F2" s="196"/>
      <c r="G2" s="196"/>
      <c r="H2" s="196"/>
      <c r="I2" s="195"/>
      <c r="J2" s="195"/>
      <c r="K2" s="195"/>
      <c r="L2" s="195"/>
      <c r="M2" s="487" t="s">
        <v>697</v>
      </c>
      <c r="N2" s="488"/>
      <c r="O2" s="488"/>
    </row>
    <row r="3" spans="1:15" x14ac:dyDescent="0.2">
      <c r="A3" s="198"/>
      <c r="B3" s="195"/>
      <c r="C3" s="195"/>
      <c r="D3" s="196"/>
      <c r="E3" s="196"/>
      <c r="F3" s="196"/>
      <c r="G3" s="196"/>
      <c r="H3" s="196"/>
      <c r="I3" s="195"/>
      <c r="J3" s="195"/>
      <c r="K3" s="195"/>
      <c r="L3" s="195"/>
      <c r="M3" s="195"/>
      <c r="N3" s="198"/>
    </row>
    <row r="4" spans="1:15" ht="15" x14ac:dyDescent="0.3">
      <c r="A4" s="116" t="s">
        <v>275</v>
      </c>
      <c r="B4" s="195"/>
      <c r="C4" s="195"/>
      <c r="D4" s="199"/>
      <c r="E4" s="261"/>
      <c r="F4" s="199"/>
      <c r="G4" s="196"/>
      <c r="H4" s="196"/>
      <c r="I4" s="196"/>
      <c r="J4" s="196"/>
      <c r="K4" s="196"/>
      <c r="L4" s="195"/>
      <c r="M4" s="196"/>
      <c r="N4" s="198"/>
    </row>
    <row r="5" spans="1:15" ht="15" x14ac:dyDescent="0.3">
      <c r="A5" s="200"/>
      <c r="B5" s="26" t="s">
        <v>511</v>
      </c>
      <c r="C5" s="26"/>
      <c r="D5" s="200"/>
      <c r="E5" s="201"/>
      <c r="F5" s="201"/>
      <c r="G5" s="201"/>
      <c r="H5" s="201"/>
      <c r="I5" s="201"/>
      <c r="J5" s="201"/>
      <c r="K5" s="201"/>
      <c r="L5" s="201"/>
      <c r="M5" s="201"/>
      <c r="N5" s="198"/>
    </row>
    <row r="6" spans="1:15" ht="13.5" thickBot="1" x14ac:dyDescent="0.25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98"/>
    </row>
    <row r="7" spans="1:15" ht="51" x14ac:dyDescent="0.2">
      <c r="A7" s="263" t="s">
        <v>64</v>
      </c>
      <c r="B7" s="264" t="s">
        <v>424</v>
      </c>
      <c r="C7" s="264" t="s">
        <v>425</v>
      </c>
      <c r="D7" s="265" t="s">
        <v>426</v>
      </c>
      <c r="E7" s="265" t="s">
        <v>276</v>
      </c>
      <c r="F7" s="265" t="s">
        <v>427</v>
      </c>
      <c r="G7" s="265" t="s">
        <v>428</v>
      </c>
      <c r="H7" s="264" t="s">
        <v>429</v>
      </c>
      <c r="I7" s="266" t="s">
        <v>430</v>
      </c>
      <c r="J7" s="266" t="s">
        <v>431</v>
      </c>
      <c r="K7" s="267" t="s">
        <v>432</v>
      </c>
      <c r="L7" s="267" t="s">
        <v>433</v>
      </c>
      <c r="M7" s="265" t="s">
        <v>423</v>
      </c>
      <c r="N7" s="198"/>
    </row>
    <row r="8" spans="1:15" x14ac:dyDescent="0.2">
      <c r="A8" s="203">
        <v>1</v>
      </c>
      <c r="B8" s="204">
        <v>2</v>
      </c>
      <c r="C8" s="204">
        <v>3</v>
      </c>
      <c r="D8" s="205">
        <v>4</v>
      </c>
      <c r="E8" s="205">
        <v>5</v>
      </c>
      <c r="F8" s="205">
        <v>6</v>
      </c>
      <c r="G8" s="205">
        <v>7</v>
      </c>
      <c r="H8" s="205">
        <v>8</v>
      </c>
      <c r="I8" s="205">
        <v>9</v>
      </c>
      <c r="J8" s="205">
        <v>10</v>
      </c>
      <c r="K8" s="205">
        <v>11</v>
      </c>
      <c r="L8" s="205">
        <v>12</v>
      </c>
      <c r="M8" s="205">
        <v>13</v>
      </c>
      <c r="N8" s="198"/>
    </row>
    <row r="9" spans="1:15" ht="15" x14ac:dyDescent="0.25">
      <c r="A9" s="206">
        <v>1</v>
      </c>
      <c r="B9" s="207"/>
      <c r="C9" s="268"/>
      <c r="D9" s="206"/>
      <c r="E9" s="206"/>
      <c r="F9" s="206"/>
      <c r="G9" s="206"/>
      <c r="H9" s="206"/>
      <c r="I9" s="206"/>
      <c r="J9" s="206"/>
      <c r="K9" s="206"/>
      <c r="L9" s="206"/>
      <c r="M9" s="269" t="str">
        <f t="shared" ref="M9:M33" si="0">IF(ISBLANK(B9),"",$M$2)</f>
        <v/>
      </c>
      <c r="N9" s="198"/>
    </row>
    <row r="10" spans="1:15" ht="15" x14ac:dyDescent="0.25">
      <c r="A10" s="206">
        <v>2</v>
      </c>
      <c r="B10" s="207"/>
      <c r="C10" s="268"/>
      <c r="D10" s="206"/>
      <c r="E10" s="206"/>
      <c r="F10" s="206"/>
      <c r="G10" s="206"/>
      <c r="H10" s="206"/>
      <c r="I10" s="206"/>
      <c r="J10" s="206"/>
      <c r="K10" s="206"/>
      <c r="L10" s="206"/>
      <c r="M10" s="269" t="str">
        <f t="shared" si="0"/>
        <v/>
      </c>
      <c r="N10" s="198"/>
    </row>
    <row r="11" spans="1:15" ht="15" x14ac:dyDescent="0.25">
      <c r="A11" s="206">
        <v>3</v>
      </c>
      <c r="B11" s="207"/>
      <c r="C11" s="268"/>
      <c r="D11" s="206"/>
      <c r="E11" s="206"/>
      <c r="F11" s="206"/>
      <c r="G11" s="206"/>
      <c r="H11" s="206"/>
      <c r="I11" s="206"/>
      <c r="J11" s="206"/>
      <c r="K11" s="206"/>
      <c r="L11" s="206"/>
      <c r="M11" s="269" t="str">
        <f t="shared" si="0"/>
        <v/>
      </c>
      <c r="N11" s="198"/>
    </row>
    <row r="12" spans="1:15" ht="15" x14ac:dyDescent="0.25">
      <c r="A12" s="206">
        <v>4</v>
      </c>
      <c r="B12" s="207"/>
      <c r="C12" s="268"/>
      <c r="D12" s="206"/>
      <c r="E12" s="206"/>
      <c r="F12" s="206"/>
      <c r="G12" s="206"/>
      <c r="H12" s="206"/>
      <c r="I12" s="206"/>
      <c r="J12" s="206"/>
      <c r="K12" s="206"/>
      <c r="L12" s="206"/>
      <c r="M12" s="269" t="str">
        <f t="shared" si="0"/>
        <v/>
      </c>
      <c r="N12" s="198"/>
    </row>
    <row r="13" spans="1:15" ht="15" x14ac:dyDescent="0.25">
      <c r="A13" s="206">
        <v>5</v>
      </c>
      <c r="B13" s="207"/>
      <c r="C13" s="268"/>
      <c r="D13" s="206"/>
      <c r="E13" s="206"/>
      <c r="F13" s="206"/>
      <c r="G13" s="206"/>
      <c r="H13" s="206"/>
      <c r="I13" s="206"/>
      <c r="J13" s="206"/>
      <c r="K13" s="206"/>
      <c r="L13" s="206"/>
      <c r="M13" s="269" t="str">
        <f t="shared" si="0"/>
        <v/>
      </c>
      <c r="N13" s="198"/>
    </row>
    <row r="14" spans="1:15" ht="15" x14ac:dyDescent="0.25">
      <c r="A14" s="206">
        <v>6</v>
      </c>
      <c r="B14" s="207"/>
      <c r="C14" s="268"/>
      <c r="D14" s="206"/>
      <c r="E14" s="206"/>
      <c r="F14" s="206"/>
      <c r="G14" s="206"/>
      <c r="H14" s="206"/>
      <c r="I14" s="206"/>
      <c r="J14" s="206"/>
      <c r="K14" s="206"/>
      <c r="L14" s="206"/>
      <c r="M14" s="269" t="str">
        <f t="shared" si="0"/>
        <v/>
      </c>
      <c r="N14" s="198"/>
    </row>
    <row r="15" spans="1:15" ht="15" x14ac:dyDescent="0.25">
      <c r="A15" s="206">
        <v>7</v>
      </c>
      <c r="B15" s="207"/>
      <c r="C15" s="268"/>
      <c r="D15" s="206"/>
      <c r="E15" s="206"/>
      <c r="F15" s="206"/>
      <c r="G15" s="206"/>
      <c r="H15" s="206"/>
      <c r="I15" s="206"/>
      <c r="J15" s="206"/>
      <c r="K15" s="206"/>
      <c r="L15" s="206"/>
      <c r="M15" s="269" t="str">
        <f t="shared" si="0"/>
        <v/>
      </c>
      <c r="N15" s="198"/>
    </row>
    <row r="16" spans="1:15" ht="15" x14ac:dyDescent="0.25">
      <c r="A16" s="206">
        <v>8</v>
      </c>
      <c r="B16" s="207"/>
      <c r="C16" s="268"/>
      <c r="D16" s="206"/>
      <c r="E16" s="206"/>
      <c r="F16" s="206"/>
      <c r="G16" s="206"/>
      <c r="H16" s="206"/>
      <c r="I16" s="206"/>
      <c r="J16" s="206"/>
      <c r="K16" s="206"/>
      <c r="L16" s="206"/>
      <c r="M16" s="269" t="str">
        <f t="shared" si="0"/>
        <v/>
      </c>
      <c r="N16" s="198"/>
    </row>
    <row r="17" spans="1:14" ht="15" x14ac:dyDescent="0.25">
      <c r="A17" s="206">
        <v>9</v>
      </c>
      <c r="B17" s="207"/>
      <c r="C17" s="268"/>
      <c r="D17" s="206"/>
      <c r="E17" s="206"/>
      <c r="F17" s="206"/>
      <c r="G17" s="206"/>
      <c r="H17" s="206"/>
      <c r="I17" s="206"/>
      <c r="J17" s="206"/>
      <c r="K17" s="206"/>
      <c r="L17" s="206"/>
      <c r="M17" s="269" t="str">
        <f t="shared" si="0"/>
        <v/>
      </c>
      <c r="N17" s="198"/>
    </row>
    <row r="18" spans="1:14" ht="15" x14ac:dyDescent="0.25">
      <c r="A18" s="206">
        <v>10</v>
      </c>
      <c r="B18" s="207"/>
      <c r="C18" s="268"/>
      <c r="D18" s="206"/>
      <c r="E18" s="206"/>
      <c r="F18" s="206"/>
      <c r="G18" s="206"/>
      <c r="H18" s="206"/>
      <c r="I18" s="206"/>
      <c r="J18" s="206"/>
      <c r="K18" s="206"/>
      <c r="L18" s="206"/>
      <c r="M18" s="269" t="str">
        <f t="shared" si="0"/>
        <v/>
      </c>
      <c r="N18" s="198"/>
    </row>
    <row r="19" spans="1:14" ht="15" x14ac:dyDescent="0.25">
      <c r="A19" s="206">
        <v>11</v>
      </c>
      <c r="B19" s="207"/>
      <c r="C19" s="268"/>
      <c r="D19" s="206"/>
      <c r="E19" s="206"/>
      <c r="F19" s="206"/>
      <c r="G19" s="206"/>
      <c r="H19" s="206"/>
      <c r="I19" s="206"/>
      <c r="J19" s="206"/>
      <c r="K19" s="206"/>
      <c r="L19" s="206"/>
      <c r="M19" s="269" t="str">
        <f t="shared" si="0"/>
        <v/>
      </c>
      <c r="N19" s="198"/>
    </row>
    <row r="20" spans="1:14" ht="15" x14ac:dyDescent="0.25">
      <c r="A20" s="206">
        <v>12</v>
      </c>
      <c r="B20" s="207"/>
      <c r="C20" s="268"/>
      <c r="D20" s="206"/>
      <c r="E20" s="206"/>
      <c r="F20" s="206"/>
      <c r="G20" s="206"/>
      <c r="H20" s="206"/>
      <c r="I20" s="206"/>
      <c r="J20" s="206"/>
      <c r="K20" s="206"/>
      <c r="L20" s="206"/>
      <c r="M20" s="269" t="str">
        <f t="shared" si="0"/>
        <v/>
      </c>
      <c r="N20" s="198"/>
    </row>
    <row r="21" spans="1:14" ht="15" x14ac:dyDescent="0.25">
      <c r="A21" s="206">
        <v>13</v>
      </c>
      <c r="B21" s="207"/>
      <c r="C21" s="268"/>
      <c r="D21" s="206"/>
      <c r="E21" s="206"/>
      <c r="F21" s="206"/>
      <c r="G21" s="206"/>
      <c r="H21" s="206"/>
      <c r="I21" s="206"/>
      <c r="J21" s="206"/>
      <c r="K21" s="206"/>
      <c r="L21" s="206"/>
      <c r="M21" s="269" t="str">
        <f t="shared" si="0"/>
        <v/>
      </c>
      <c r="N21" s="198"/>
    </row>
    <row r="22" spans="1:14" ht="15" x14ac:dyDescent="0.25">
      <c r="A22" s="206">
        <v>14</v>
      </c>
      <c r="B22" s="207"/>
      <c r="C22" s="268"/>
      <c r="D22" s="206"/>
      <c r="E22" s="206"/>
      <c r="F22" s="206"/>
      <c r="G22" s="206"/>
      <c r="H22" s="206"/>
      <c r="I22" s="206"/>
      <c r="J22" s="206"/>
      <c r="K22" s="206"/>
      <c r="L22" s="206"/>
      <c r="M22" s="269" t="str">
        <f t="shared" si="0"/>
        <v/>
      </c>
      <c r="N22" s="198"/>
    </row>
    <row r="23" spans="1:14" ht="15" x14ac:dyDescent="0.25">
      <c r="A23" s="206">
        <v>15</v>
      </c>
      <c r="B23" s="207"/>
      <c r="C23" s="268"/>
      <c r="D23" s="206"/>
      <c r="E23" s="206"/>
      <c r="F23" s="206"/>
      <c r="G23" s="206"/>
      <c r="H23" s="206"/>
      <c r="I23" s="206"/>
      <c r="J23" s="206"/>
      <c r="K23" s="206"/>
      <c r="L23" s="206"/>
      <c r="M23" s="269" t="str">
        <f t="shared" si="0"/>
        <v/>
      </c>
      <c r="N23" s="198"/>
    </row>
    <row r="24" spans="1:14" ht="15" x14ac:dyDescent="0.25">
      <c r="A24" s="206">
        <v>16</v>
      </c>
      <c r="B24" s="207"/>
      <c r="C24" s="268"/>
      <c r="D24" s="206"/>
      <c r="E24" s="206"/>
      <c r="F24" s="206"/>
      <c r="G24" s="206"/>
      <c r="H24" s="206"/>
      <c r="I24" s="206"/>
      <c r="J24" s="206"/>
      <c r="K24" s="206"/>
      <c r="L24" s="206"/>
      <c r="M24" s="269" t="str">
        <f t="shared" si="0"/>
        <v/>
      </c>
      <c r="N24" s="198"/>
    </row>
    <row r="25" spans="1:14" ht="15" x14ac:dyDescent="0.25">
      <c r="A25" s="206">
        <v>17</v>
      </c>
      <c r="B25" s="207"/>
      <c r="C25" s="268"/>
      <c r="D25" s="206"/>
      <c r="E25" s="206"/>
      <c r="F25" s="206"/>
      <c r="G25" s="206"/>
      <c r="H25" s="206"/>
      <c r="I25" s="206"/>
      <c r="J25" s="206"/>
      <c r="K25" s="206"/>
      <c r="L25" s="206"/>
      <c r="M25" s="269" t="str">
        <f t="shared" si="0"/>
        <v/>
      </c>
      <c r="N25" s="198"/>
    </row>
    <row r="26" spans="1:14" ht="15" x14ac:dyDescent="0.25">
      <c r="A26" s="206">
        <v>18</v>
      </c>
      <c r="B26" s="207"/>
      <c r="C26" s="268"/>
      <c r="D26" s="206"/>
      <c r="E26" s="206"/>
      <c r="F26" s="206"/>
      <c r="G26" s="206"/>
      <c r="H26" s="206"/>
      <c r="I26" s="206"/>
      <c r="J26" s="206"/>
      <c r="K26" s="206"/>
      <c r="L26" s="206"/>
      <c r="M26" s="269" t="str">
        <f t="shared" si="0"/>
        <v/>
      </c>
      <c r="N26" s="198"/>
    </row>
    <row r="27" spans="1:14" ht="15" x14ac:dyDescent="0.25">
      <c r="A27" s="206">
        <v>19</v>
      </c>
      <c r="B27" s="207"/>
      <c r="C27" s="268"/>
      <c r="D27" s="206"/>
      <c r="E27" s="206"/>
      <c r="F27" s="206"/>
      <c r="G27" s="206"/>
      <c r="H27" s="206"/>
      <c r="I27" s="206"/>
      <c r="J27" s="206"/>
      <c r="K27" s="206"/>
      <c r="L27" s="206"/>
      <c r="M27" s="269" t="str">
        <f t="shared" si="0"/>
        <v/>
      </c>
      <c r="N27" s="198"/>
    </row>
    <row r="28" spans="1:14" ht="15" x14ac:dyDescent="0.25">
      <c r="A28" s="206">
        <v>20</v>
      </c>
      <c r="B28" s="207"/>
      <c r="C28" s="268"/>
      <c r="D28" s="206"/>
      <c r="E28" s="206"/>
      <c r="F28" s="206"/>
      <c r="G28" s="206"/>
      <c r="H28" s="206"/>
      <c r="I28" s="206"/>
      <c r="J28" s="206"/>
      <c r="K28" s="206"/>
      <c r="L28" s="206"/>
      <c r="M28" s="269" t="str">
        <f t="shared" si="0"/>
        <v/>
      </c>
      <c r="N28" s="198"/>
    </row>
    <row r="29" spans="1:14" ht="15" x14ac:dyDescent="0.25">
      <c r="A29" s="206">
        <v>21</v>
      </c>
      <c r="B29" s="207"/>
      <c r="C29" s="268"/>
      <c r="D29" s="206"/>
      <c r="E29" s="206"/>
      <c r="F29" s="206"/>
      <c r="G29" s="206"/>
      <c r="H29" s="206"/>
      <c r="I29" s="206"/>
      <c r="J29" s="206"/>
      <c r="K29" s="206"/>
      <c r="L29" s="206"/>
      <c r="M29" s="269" t="str">
        <f t="shared" si="0"/>
        <v/>
      </c>
      <c r="N29" s="198"/>
    </row>
    <row r="30" spans="1:14" ht="15" x14ac:dyDescent="0.25">
      <c r="A30" s="206">
        <v>22</v>
      </c>
      <c r="B30" s="207"/>
      <c r="C30" s="268"/>
      <c r="D30" s="206"/>
      <c r="E30" s="206"/>
      <c r="F30" s="206"/>
      <c r="G30" s="206"/>
      <c r="H30" s="206"/>
      <c r="I30" s="206"/>
      <c r="J30" s="206"/>
      <c r="K30" s="206"/>
      <c r="L30" s="206"/>
      <c r="M30" s="269" t="str">
        <f t="shared" si="0"/>
        <v/>
      </c>
      <c r="N30" s="198"/>
    </row>
    <row r="31" spans="1:14" ht="15" x14ac:dyDescent="0.25">
      <c r="A31" s="206">
        <v>23</v>
      </c>
      <c r="B31" s="207"/>
      <c r="C31" s="268"/>
      <c r="D31" s="206"/>
      <c r="E31" s="206"/>
      <c r="F31" s="206"/>
      <c r="G31" s="206"/>
      <c r="H31" s="206"/>
      <c r="I31" s="206"/>
      <c r="J31" s="206"/>
      <c r="K31" s="206"/>
      <c r="L31" s="206"/>
      <c r="M31" s="269" t="str">
        <f t="shared" si="0"/>
        <v/>
      </c>
      <c r="N31" s="198"/>
    </row>
    <row r="32" spans="1:14" ht="15" x14ac:dyDescent="0.25">
      <c r="A32" s="206">
        <v>24</v>
      </c>
      <c r="B32" s="207"/>
      <c r="C32" s="268"/>
      <c r="D32" s="206"/>
      <c r="E32" s="206"/>
      <c r="F32" s="206"/>
      <c r="G32" s="206"/>
      <c r="H32" s="206"/>
      <c r="I32" s="206"/>
      <c r="J32" s="206"/>
      <c r="K32" s="206"/>
      <c r="L32" s="206"/>
      <c r="M32" s="269" t="str">
        <f t="shared" si="0"/>
        <v/>
      </c>
      <c r="N32" s="198"/>
    </row>
    <row r="33" spans="1:14" ht="15" x14ac:dyDescent="0.25">
      <c r="A33" s="270" t="s">
        <v>280</v>
      </c>
      <c r="B33" s="207"/>
      <c r="C33" s="268"/>
      <c r="D33" s="206"/>
      <c r="E33" s="206"/>
      <c r="F33" s="206"/>
      <c r="G33" s="206"/>
      <c r="H33" s="206"/>
      <c r="I33" s="206"/>
      <c r="J33" s="206"/>
      <c r="K33" s="206"/>
      <c r="L33" s="206"/>
      <c r="M33" s="269" t="str">
        <f t="shared" si="0"/>
        <v/>
      </c>
      <c r="N33" s="198"/>
    </row>
    <row r="34" spans="1:14" s="213" customFormat="1" x14ac:dyDescent="0.2"/>
    <row r="37" spans="1:14" s="21" customFormat="1" ht="15" x14ac:dyDescent="0.3">
      <c r="B37" s="208" t="s">
        <v>107</v>
      </c>
    </row>
    <row r="38" spans="1:14" s="21" customFormat="1" ht="15" x14ac:dyDescent="0.3">
      <c r="B38" s="208"/>
    </row>
    <row r="39" spans="1:14" s="21" customFormat="1" ht="15" x14ac:dyDescent="0.3">
      <c r="C39" s="210"/>
      <c r="D39" s="209"/>
      <c r="E39" s="209"/>
      <c r="H39" s="210"/>
      <c r="I39" s="210"/>
      <c r="J39" s="209"/>
      <c r="K39" s="209"/>
      <c r="L39" s="209"/>
    </row>
    <row r="40" spans="1:14" s="21" customFormat="1" ht="15" x14ac:dyDescent="0.3">
      <c r="C40" s="211" t="s">
        <v>269</v>
      </c>
      <c r="D40" s="209"/>
      <c r="E40" s="209"/>
      <c r="H40" s="208" t="s">
        <v>321</v>
      </c>
      <c r="M40" s="209"/>
    </row>
    <row r="41" spans="1:14" s="21" customFormat="1" ht="15" x14ac:dyDescent="0.3">
      <c r="C41" s="211" t="s">
        <v>140</v>
      </c>
      <c r="D41" s="209"/>
      <c r="E41" s="209"/>
      <c r="H41" s="212" t="s">
        <v>270</v>
      </c>
      <c r="M41" s="209"/>
    </row>
    <row r="42" spans="1:14" ht="15" x14ac:dyDescent="0.3">
      <c r="C42" s="211"/>
      <c r="F42" s="212"/>
      <c r="J42" s="214"/>
      <c r="K42" s="214"/>
      <c r="L42" s="214"/>
      <c r="M42" s="214"/>
    </row>
    <row r="43" spans="1:14" ht="15" x14ac:dyDescent="0.3">
      <c r="C43" s="211"/>
    </row>
  </sheetData>
  <sheetProtection insertColumns="0" insertRows="0" deleteRows="0"/>
  <mergeCells count="1">
    <mergeCell ref="M2:O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227</v>
      </c>
      <c r="G1" t="s">
        <v>237</v>
      </c>
    </row>
    <row r="2" spans="1:7" ht="15" x14ac:dyDescent="0.2">
      <c r="A2" s="62">
        <v>40907</v>
      </c>
      <c r="C2" t="s">
        <v>201</v>
      </c>
      <c r="E2" t="s">
        <v>232</v>
      </c>
      <c r="G2" s="64" t="s">
        <v>238</v>
      </c>
    </row>
    <row r="3" spans="1:7" ht="15" x14ac:dyDescent="0.2">
      <c r="A3" s="62">
        <v>40908</v>
      </c>
      <c r="C3" t="s">
        <v>202</v>
      </c>
      <c r="E3" t="s">
        <v>233</v>
      </c>
      <c r="G3" s="64" t="s">
        <v>239</v>
      </c>
    </row>
    <row r="4" spans="1:7" ht="15" x14ac:dyDescent="0.2">
      <c r="A4" s="62">
        <v>40909</v>
      </c>
      <c r="C4" t="s">
        <v>203</v>
      </c>
      <c r="E4" t="s">
        <v>234</v>
      </c>
      <c r="G4" s="64" t="s">
        <v>240</v>
      </c>
    </row>
    <row r="5" spans="1:7" x14ac:dyDescent="0.2">
      <c r="A5" s="62">
        <v>40910</v>
      </c>
      <c r="C5" t="s">
        <v>204</v>
      </c>
      <c r="E5" t="s">
        <v>235</v>
      </c>
    </row>
    <row r="6" spans="1:7" x14ac:dyDescent="0.2">
      <c r="A6" s="62">
        <v>40911</v>
      </c>
      <c r="C6" t="s">
        <v>205</v>
      </c>
    </row>
    <row r="7" spans="1:7" x14ac:dyDescent="0.2">
      <c r="A7" s="62">
        <v>40912</v>
      </c>
      <c r="C7" t="s">
        <v>206</v>
      </c>
    </row>
    <row r="8" spans="1:7" x14ac:dyDescent="0.2">
      <c r="A8" s="62">
        <v>40913</v>
      </c>
      <c r="C8" t="s">
        <v>207</v>
      </c>
    </row>
    <row r="9" spans="1:7" x14ac:dyDescent="0.2">
      <c r="A9" s="62">
        <v>40914</v>
      </c>
      <c r="C9" t="s">
        <v>208</v>
      </c>
    </row>
    <row r="10" spans="1:7" x14ac:dyDescent="0.2">
      <c r="A10" s="62">
        <v>40915</v>
      </c>
      <c r="C10" t="s">
        <v>209</v>
      </c>
    </row>
    <row r="11" spans="1:7" x14ac:dyDescent="0.2">
      <c r="A11" s="62">
        <v>40916</v>
      </c>
      <c r="C11" t="s">
        <v>210</v>
      </c>
    </row>
    <row r="12" spans="1:7" x14ac:dyDescent="0.2">
      <c r="A12" s="62">
        <v>40917</v>
      </c>
      <c r="C12" t="s">
        <v>211</v>
      </c>
    </row>
    <row r="13" spans="1:7" x14ac:dyDescent="0.2">
      <c r="A13" s="62">
        <v>40918</v>
      </c>
      <c r="C13" t="s">
        <v>212</v>
      </c>
    </row>
    <row r="14" spans="1:7" x14ac:dyDescent="0.2">
      <c r="A14" s="62">
        <v>40919</v>
      </c>
      <c r="C14" t="s">
        <v>213</v>
      </c>
    </row>
    <row r="15" spans="1:7" x14ac:dyDescent="0.2">
      <c r="A15" s="62">
        <v>40920</v>
      </c>
      <c r="C15" t="s">
        <v>214</v>
      </c>
    </row>
    <row r="16" spans="1:7" x14ac:dyDescent="0.2">
      <c r="A16" s="62">
        <v>40921</v>
      </c>
      <c r="C16" t="s">
        <v>215</v>
      </c>
    </row>
    <row r="17" spans="1:3" x14ac:dyDescent="0.2">
      <c r="A17" s="62">
        <v>40922</v>
      </c>
      <c r="C17" t="s">
        <v>216</v>
      </c>
    </row>
    <row r="18" spans="1:3" x14ac:dyDescent="0.2">
      <c r="A18" s="62">
        <v>40923</v>
      </c>
      <c r="C18" t="s">
        <v>217</v>
      </c>
    </row>
    <row r="19" spans="1:3" x14ac:dyDescent="0.2">
      <c r="A19" s="62">
        <v>40924</v>
      </c>
      <c r="C19" t="s">
        <v>218</v>
      </c>
    </row>
    <row r="20" spans="1:3" x14ac:dyDescent="0.2">
      <c r="A20" s="62">
        <v>40925</v>
      </c>
      <c r="C20" t="s">
        <v>219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zoomScale="70" zoomScaleNormal="100" zoomScaleSheetLayoutView="70" workbookViewId="0">
      <selection activeCell="C2" sqref="C2:E2"/>
    </sheetView>
  </sheetViews>
  <sheetFormatPr defaultRowHeight="15" x14ac:dyDescent="0.3"/>
  <cols>
    <col min="1" max="1" width="14.28515625" style="21" bestFit="1" customWidth="1"/>
    <col min="2" max="2" width="80" style="25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273</v>
      </c>
      <c r="B1" s="250"/>
      <c r="C1" s="497" t="s">
        <v>110</v>
      </c>
      <c r="D1" s="497"/>
      <c r="E1" s="115"/>
    </row>
    <row r="2" spans="1:12" s="6" customFormat="1" ht="15" customHeight="1" x14ac:dyDescent="0.3">
      <c r="A2" s="77" t="s">
        <v>141</v>
      </c>
      <c r="B2" s="250"/>
      <c r="C2" s="487" t="s">
        <v>697</v>
      </c>
      <c r="D2" s="488"/>
      <c r="E2" s="488"/>
    </row>
    <row r="3" spans="1:12" s="6" customFormat="1" x14ac:dyDescent="0.3">
      <c r="A3" s="77"/>
      <c r="B3" s="250"/>
      <c r="C3" s="76"/>
      <c r="D3" s="76"/>
      <c r="E3" s="115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1"/>
      <c r="C4" s="77"/>
      <c r="D4" s="77"/>
      <c r="E4" s="109"/>
      <c r="L4" s="6"/>
    </row>
    <row r="5" spans="1:12" s="2" customFormat="1" x14ac:dyDescent="0.3">
      <c r="A5" s="26" t="s">
        <v>511</v>
      </c>
      <c r="B5" s="26"/>
      <c r="C5" s="59"/>
      <c r="D5" s="59"/>
      <c r="E5" s="109"/>
    </row>
    <row r="6" spans="1:12" s="2" customFormat="1" x14ac:dyDescent="0.3">
      <c r="A6" s="78"/>
      <c r="B6" s="251"/>
      <c r="C6" s="77"/>
      <c r="D6" s="77"/>
      <c r="E6" s="109"/>
    </row>
    <row r="7" spans="1:12" s="6" customFormat="1" ht="18" x14ac:dyDescent="0.3">
      <c r="A7" s="101"/>
      <c r="B7" s="114"/>
      <c r="C7" s="79"/>
      <c r="D7" s="79"/>
      <c r="E7" s="115"/>
    </row>
    <row r="8" spans="1:12" s="6" customFormat="1" ht="30" x14ac:dyDescent="0.3">
      <c r="A8" s="107" t="s">
        <v>64</v>
      </c>
      <c r="B8" s="80" t="s">
        <v>250</v>
      </c>
      <c r="C8" s="80" t="s">
        <v>66</v>
      </c>
      <c r="D8" s="80" t="s">
        <v>67</v>
      </c>
      <c r="E8" s="115"/>
      <c r="F8" s="20"/>
    </row>
    <row r="9" spans="1:12" s="7" customFormat="1" x14ac:dyDescent="0.3">
      <c r="A9" s="243">
        <v>1</v>
      </c>
      <c r="B9" s="243" t="s">
        <v>65</v>
      </c>
      <c r="C9" s="86">
        <f>SUM(C10,C25)</f>
        <v>0</v>
      </c>
      <c r="D9" s="86">
        <f>SUM(D10,D25)</f>
        <v>0</v>
      </c>
      <c r="E9" s="115"/>
    </row>
    <row r="10" spans="1:12" s="7" customFormat="1" x14ac:dyDescent="0.3">
      <c r="A10" s="88">
        <v>1.1000000000000001</v>
      </c>
      <c r="B10" s="88" t="s">
        <v>80</v>
      </c>
      <c r="C10" s="86">
        <f>SUM(C11,C12,C15,C18,C24)</f>
        <v>0</v>
      </c>
      <c r="D10" s="86">
        <f>SUM(D11,D12,D15,D18,D23,D24)</f>
        <v>0</v>
      </c>
      <c r="E10" s="115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5"/>
    </row>
    <row r="12" spans="1:12" s="10" customFormat="1" x14ac:dyDescent="0.3">
      <c r="A12" s="89" t="s">
        <v>31</v>
      </c>
      <c r="B12" s="89" t="s">
        <v>310</v>
      </c>
      <c r="C12" s="108">
        <f>SUM(C13:C14)</f>
        <v>0</v>
      </c>
      <c r="D12" s="108">
        <f>SUM(D13:D14)</f>
        <v>0</v>
      </c>
      <c r="E12" s="115"/>
    </row>
    <row r="13" spans="1:12" s="3" customFormat="1" x14ac:dyDescent="0.3">
      <c r="A13" s="98" t="s">
        <v>81</v>
      </c>
      <c r="B13" s="98" t="s">
        <v>313</v>
      </c>
      <c r="C13" s="8"/>
      <c r="D13" s="8"/>
      <c r="E13" s="115"/>
    </row>
    <row r="14" spans="1:12" s="3" customFormat="1" x14ac:dyDescent="0.3">
      <c r="A14" s="98" t="s">
        <v>109</v>
      </c>
      <c r="B14" s="98" t="s">
        <v>97</v>
      </c>
      <c r="C14" s="8"/>
      <c r="D14" s="8"/>
      <c r="E14" s="115"/>
    </row>
    <row r="15" spans="1:12" s="3" customFormat="1" x14ac:dyDescent="0.3">
      <c r="A15" s="89" t="s">
        <v>82</v>
      </c>
      <c r="B15" s="89" t="s">
        <v>83</v>
      </c>
      <c r="C15" s="108">
        <f>SUM(C16:C17)</f>
        <v>0</v>
      </c>
      <c r="D15" s="108">
        <f>SUM(D16:D17)</f>
        <v>0</v>
      </c>
      <c r="E15" s="115"/>
    </row>
    <row r="16" spans="1:12" s="3" customFormat="1" x14ac:dyDescent="0.3">
      <c r="A16" s="98" t="s">
        <v>84</v>
      </c>
      <c r="B16" s="98" t="s">
        <v>86</v>
      </c>
      <c r="C16" s="8"/>
      <c r="D16" s="8"/>
      <c r="E16" s="115"/>
    </row>
    <row r="17" spans="1:5" s="3" customFormat="1" ht="30" x14ac:dyDescent="0.3">
      <c r="A17" s="98" t="s">
        <v>85</v>
      </c>
      <c r="B17" s="98" t="s">
        <v>111</v>
      </c>
      <c r="C17" s="8"/>
      <c r="D17" s="8"/>
      <c r="E17" s="115"/>
    </row>
    <row r="18" spans="1:5" s="3" customFormat="1" x14ac:dyDescent="0.3">
      <c r="A18" s="89" t="s">
        <v>87</v>
      </c>
      <c r="B18" s="89" t="s">
        <v>420</v>
      </c>
      <c r="C18" s="108">
        <f>SUM(C19:C22)</f>
        <v>0</v>
      </c>
      <c r="D18" s="108">
        <f>SUM(D19:D22)</f>
        <v>0</v>
      </c>
      <c r="E18" s="115"/>
    </row>
    <row r="19" spans="1:5" s="3" customFormat="1" x14ac:dyDescent="0.3">
      <c r="A19" s="98" t="s">
        <v>88</v>
      </c>
      <c r="B19" s="98" t="s">
        <v>89</v>
      </c>
      <c r="C19" s="8"/>
      <c r="D19" s="8"/>
      <c r="E19" s="115"/>
    </row>
    <row r="20" spans="1:5" s="3" customFormat="1" ht="30" x14ac:dyDescent="0.3">
      <c r="A20" s="98" t="s">
        <v>92</v>
      </c>
      <c r="B20" s="98" t="s">
        <v>90</v>
      </c>
      <c r="C20" s="8"/>
      <c r="D20" s="8"/>
      <c r="E20" s="115"/>
    </row>
    <row r="21" spans="1:5" s="3" customFormat="1" x14ac:dyDescent="0.3">
      <c r="A21" s="98" t="s">
        <v>93</v>
      </c>
      <c r="B21" s="98" t="s">
        <v>91</v>
      </c>
      <c r="C21" s="8"/>
      <c r="D21" s="8"/>
      <c r="E21" s="115"/>
    </row>
    <row r="22" spans="1:5" s="3" customFormat="1" x14ac:dyDescent="0.3">
      <c r="A22" s="98" t="s">
        <v>94</v>
      </c>
      <c r="B22" s="98" t="s">
        <v>448</v>
      </c>
      <c r="C22" s="8"/>
      <c r="D22" s="8"/>
      <c r="E22" s="115"/>
    </row>
    <row r="23" spans="1:5" s="3" customFormat="1" x14ac:dyDescent="0.3">
      <c r="A23" s="89" t="s">
        <v>95</v>
      </c>
      <c r="B23" s="89" t="s">
        <v>449</v>
      </c>
      <c r="C23" s="275"/>
      <c r="D23" s="8"/>
      <c r="E23" s="115"/>
    </row>
    <row r="24" spans="1:5" s="3" customFormat="1" x14ac:dyDescent="0.3">
      <c r="A24" s="89" t="s">
        <v>252</v>
      </c>
      <c r="B24" s="89" t="s">
        <v>455</v>
      </c>
      <c r="C24" s="8"/>
      <c r="D24" s="8"/>
      <c r="E24" s="115"/>
    </row>
    <row r="25" spans="1:5" s="3" customFormat="1" x14ac:dyDescent="0.3">
      <c r="A25" s="88">
        <v>1.2</v>
      </c>
      <c r="B25" s="243" t="s">
        <v>96</v>
      </c>
      <c r="C25" s="86">
        <f>SUM(C26,C30)</f>
        <v>0</v>
      </c>
      <c r="D25" s="86">
        <f>SUM(D26,D30)</f>
        <v>0</v>
      </c>
      <c r="E25" s="115"/>
    </row>
    <row r="26" spans="1:5" x14ac:dyDescent="0.3">
      <c r="A26" s="89" t="s">
        <v>32</v>
      </c>
      <c r="B26" s="89" t="s">
        <v>313</v>
      </c>
      <c r="C26" s="108">
        <f>SUM(C27:C29)</f>
        <v>0</v>
      </c>
      <c r="D26" s="108">
        <f>SUM(D27:D29)</f>
        <v>0</v>
      </c>
      <c r="E26" s="115"/>
    </row>
    <row r="27" spans="1:5" x14ac:dyDescent="0.3">
      <c r="A27" s="248" t="s">
        <v>98</v>
      </c>
      <c r="B27" s="98" t="s">
        <v>311</v>
      </c>
      <c r="C27" s="8"/>
      <c r="D27" s="8"/>
      <c r="E27" s="115"/>
    </row>
    <row r="28" spans="1:5" x14ac:dyDescent="0.3">
      <c r="A28" s="248" t="s">
        <v>99</v>
      </c>
      <c r="B28" s="98" t="s">
        <v>314</v>
      </c>
      <c r="C28" s="8"/>
      <c r="D28" s="8"/>
      <c r="E28" s="115"/>
    </row>
    <row r="29" spans="1:5" x14ac:dyDescent="0.3">
      <c r="A29" s="248" t="s">
        <v>458</v>
      </c>
      <c r="B29" s="98" t="s">
        <v>312</v>
      </c>
      <c r="C29" s="8"/>
      <c r="D29" s="8"/>
      <c r="E29" s="115"/>
    </row>
    <row r="30" spans="1:5" x14ac:dyDescent="0.3">
      <c r="A30" s="89" t="s">
        <v>33</v>
      </c>
      <c r="B30" s="272" t="s">
        <v>456</v>
      </c>
      <c r="C30" s="8"/>
      <c r="D30" s="8"/>
      <c r="E30" s="115"/>
    </row>
    <row r="31" spans="1:5" s="22" customFormat="1" ht="12.75" x14ac:dyDescent="0.2">
      <c r="B31" s="252"/>
    </row>
    <row r="32" spans="1:5" s="2" customFormat="1" x14ac:dyDescent="0.3">
      <c r="A32" s="1"/>
      <c r="B32" s="253"/>
      <c r="E32" s="5"/>
    </row>
    <row r="33" spans="1:9" s="2" customFormat="1" x14ac:dyDescent="0.3">
      <c r="B33" s="253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70" t="s">
        <v>107</v>
      </c>
      <c r="B36" s="253"/>
      <c r="E36" s="5"/>
    </row>
    <row r="37" spans="1:9" s="2" customFormat="1" x14ac:dyDescent="0.3">
      <c r="B37" s="253"/>
      <c r="E37"/>
      <c r="F37"/>
      <c r="G37"/>
      <c r="H37"/>
      <c r="I37"/>
    </row>
    <row r="38" spans="1:9" s="2" customFormat="1" x14ac:dyDescent="0.3">
      <c r="B38" s="253"/>
      <c r="D38" s="12"/>
      <c r="E38"/>
      <c r="F38"/>
      <c r="G38"/>
      <c r="H38"/>
      <c r="I38"/>
    </row>
    <row r="39" spans="1:9" s="2" customFormat="1" x14ac:dyDescent="0.3">
      <c r="A39"/>
      <c r="B39" s="255" t="s">
        <v>452</v>
      </c>
      <c r="D39" s="12"/>
      <c r="E39"/>
      <c r="F39"/>
      <c r="G39"/>
      <c r="H39"/>
      <c r="I39"/>
    </row>
    <row r="40" spans="1:9" s="2" customFormat="1" x14ac:dyDescent="0.3">
      <c r="A40"/>
      <c r="B40" s="253" t="s">
        <v>271</v>
      </c>
      <c r="D40" s="12"/>
      <c r="E40"/>
      <c r="F40"/>
      <c r="G40"/>
      <c r="H40"/>
      <c r="I40"/>
    </row>
    <row r="41" spans="1:9" customFormat="1" ht="12.75" x14ac:dyDescent="0.2">
      <c r="B41" s="256" t="s">
        <v>140</v>
      </c>
    </row>
    <row r="42" spans="1:9" customFormat="1" ht="12.75" x14ac:dyDescent="0.2">
      <c r="B42" s="257"/>
    </row>
  </sheetData>
  <mergeCells count="2">
    <mergeCell ref="C1:D1"/>
    <mergeCell ref="C2:E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view="pageBreakPreview" zoomScale="95" zoomScaleNormal="100" zoomScaleSheetLayoutView="95" workbookViewId="0">
      <selection activeCell="L12" sqref="L12"/>
    </sheetView>
  </sheetViews>
  <sheetFormatPr defaultRowHeight="15" x14ac:dyDescent="0.3"/>
  <cols>
    <col min="1" max="1" width="14.28515625" style="2" bestFit="1" customWidth="1"/>
    <col min="2" max="2" width="68.28515625" style="2" customWidth="1"/>
    <col min="3" max="4" width="17.28515625" style="2" customWidth="1"/>
    <col min="5" max="5" width="0.7109375" style="2" customWidth="1"/>
    <col min="6" max="6" width="10.42578125" style="2" bestFit="1" customWidth="1"/>
    <col min="7" max="16384" width="9.140625" style="2"/>
  </cols>
  <sheetData>
    <row r="1" spans="1:6" s="6" customFormat="1" x14ac:dyDescent="0.3">
      <c r="A1" s="75" t="s">
        <v>408</v>
      </c>
      <c r="B1" s="241"/>
      <c r="C1" s="497" t="s">
        <v>110</v>
      </c>
      <c r="D1" s="497"/>
      <c r="E1" s="92"/>
    </row>
    <row r="2" spans="1:6" s="6" customFormat="1" ht="15" customHeight="1" x14ac:dyDescent="0.3">
      <c r="A2" s="75" t="s">
        <v>409</v>
      </c>
      <c r="B2" s="241"/>
      <c r="C2" s="498" t="s">
        <v>697</v>
      </c>
      <c r="D2" s="499"/>
      <c r="E2" s="499"/>
    </row>
    <row r="3" spans="1:6" s="6" customFormat="1" x14ac:dyDescent="0.3">
      <c r="A3" s="75" t="s">
        <v>410</v>
      </c>
      <c r="B3" s="241"/>
      <c r="C3" s="242"/>
      <c r="D3" s="242"/>
      <c r="E3" s="92"/>
    </row>
    <row r="4" spans="1:6" s="6" customFormat="1" x14ac:dyDescent="0.3">
      <c r="A4" s="77" t="s">
        <v>141</v>
      </c>
      <c r="B4" s="241"/>
      <c r="C4" s="242"/>
      <c r="D4" s="242"/>
      <c r="E4" s="92"/>
    </row>
    <row r="5" spans="1:6" s="6" customFormat="1" x14ac:dyDescent="0.3">
      <c r="A5" s="77"/>
      <c r="B5" s="241"/>
      <c r="C5" s="242"/>
      <c r="D5" s="242"/>
      <c r="E5" s="92"/>
    </row>
    <row r="6" spans="1:6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6" x14ac:dyDescent="0.3">
      <c r="A7" s="26" t="s">
        <v>511</v>
      </c>
      <c r="B7" s="26"/>
      <c r="C7" s="82"/>
      <c r="D7" s="82"/>
      <c r="E7" s="93"/>
    </row>
    <row r="8" spans="1:6" x14ac:dyDescent="0.3">
      <c r="A8" s="78"/>
      <c r="B8" s="78"/>
      <c r="C8" s="77"/>
      <c r="D8" s="77"/>
      <c r="E8" s="93"/>
    </row>
    <row r="9" spans="1:6" s="6" customFormat="1" x14ac:dyDescent="0.3">
      <c r="A9" s="241"/>
      <c r="B9" s="241"/>
      <c r="C9" s="79"/>
      <c r="D9" s="79"/>
      <c r="E9" s="92"/>
    </row>
    <row r="10" spans="1:6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6" s="7" customFormat="1" x14ac:dyDescent="0.2">
      <c r="A11" s="243">
        <v>1</v>
      </c>
      <c r="B11" s="243" t="s">
        <v>57</v>
      </c>
      <c r="C11" s="450">
        <f>SUM(C12,C15,C54,C57,C58,C59,C77)</f>
        <v>115377.44</v>
      </c>
      <c r="D11" s="450">
        <f>SUM(D12,D15,D54,D57,D58,D59,D65,D73,D74)</f>
        <v>122437.72</v>
      </c>
      <c r="E11" s="244"/>
      <c r="F11" s="468"/>
    </row>
    <row r="12" spans="1:6" s="9" customFormat="1" ht="18" x14ac:dyDescent="0.2">
      <c r="A12" s="88">
        <v>1.1000000000000001</v>
      </c>
      <c r="B12" s="88" t="s">
        <v>58</v>
      </c>
      <c r="C12" s="451">
        <f>SUM(C13:C14)</f>
        <v>57800</v>
      </c>
      <c r="D12" s="451">
        <f>SUM(D13:D14)</f>
        <v>65900</v>
      </c>
      <c r="E12" s="94"/>
    </row>
    <row r="13" spans="1:6" s="10" customFormat="1" x14ac:dyDescent="0.2">
      <c r="A13" s="89" t="s">
        <v>30</v>
      </c>
      <c r="B13" s="89" t="s">
        <v>59</v>
      </c>
      <c r="C13" s="449">
        <v>57800</v>
      </c>
      <c r="D13" s="449">
        <v>65900</v>
      </c>
      <c r="E13" s="95"/>
    </row>
    <row r="14" spans="1:6" s="3" customFormat="1" x14ac:dyDescent="0.2">
      <c r="A14" s="89" t="s">
        <v>31</v>
      </c>
      <c r="B14" s="89" t="s">
        <v>0</v>
      </c>
      <c r="C14" s="449"/>
      <c r="D14" s="449"/>
      <c r="E14" s="96"/>
    </row>
    <row r="15" spans="1:6" s="7" customFormat="1" x14ac:dyDescent="0.2">
      <c r="A15" s="88">
        <v>1.2</v>
      </c>
      <c r="B15" s="88" t="s">
        <v>60</v>
      </c>
      <c r="C15" s="452">
        <f>SUM(C16,C19,C31,C32,C33,C34,C37,C38,C44:C48,C52,C53)</f>
        <v>54077.439999999995</v>
      </c>
      <c r="D15" s="452">
        <f>SUM(D16,D19,D31,D32,D33,D34,D37,D38,D44:D48,D52,D53)</f>
        <v>52842.719999999994</v>
      </c>
      <c r="E15" s="244"/>
    </row>
    <row r="16" spans="1:6" s="3" customFormat="1" x14ac:dyDescent="0.2">
      <c r="A16" s="89" t="s">
        <v>32</v>
      </c>
      <c r="B16" s="89" t="s">
        <v>1</v>
      </c>
      <c r="C16" s="451">
        <f>SUM(C17:C18)</f>
        <v>7175</v>
      </c>
      <c r="D16" s="451">
        <f>SUM(D17:D18)</f>
        <v>7175</v>
      </c>
      <c r="E16" s="96"/>
    </row>
    <row r="17" spans="1:5" s="3" customFormat="1" x14ac:dyDescent="0.2">
      <c r="A17" s="98" t="s">
        <v>98</v>
      </c>
      <c r="B17" s="98" t="s">
        <v>61</v>
      </c>
      <c r="C17" s="449">
        <f>5740+1435</f>
        <v>7175</v>
      </c>
      <c r="D17" s="453">
        <f>10045+1435-4305</f>
        <v>7175</v>
      </c>
      <c r="E17" s="96"/>
    </row>
    <row r="18" spans="1:5" s="3" customFormat="1" x14ac:dyDescent="0.2">
      <c r="A18" s="98" t="s">
        <v>99</v>
      </c>
      <c r="B18" s="98" t="s">
        <v>62</v>
      </c>
      <c r="C18" s="449"/>
      <c r="D18" s="453"/>
      <c r="E18" s="96"/>
    </row>
    <row r="19" spans="1:5" s="3" customFormat="1" x14ac:dyDescent="0.2">
      <c r="A19" s="89" t="s">
        <v>33</v>
      </c>
      <c r="B19" s="89" t="s">
        <v>2</v>
      </c>
      <c r="C19" s="451">
        <f>SUM(C20:C25)+C30</f>
        <v>2797.11</v>
      </c>
      <c r="D19" s="451">
        <f>SUM(D20:D25)+D30</f>
        <v>2797.11</v>
      </c>
      <c r="E19" s="245"/>
    </row>
    <row r="20" spans="1:5" s="247" customFormat="1" ht="30" x14ac:dyDescent="0.2">
      <c r="A20" s="98" t="s">
        <v>12</v>
      </c>
      <c r="B20" s="98" t="s">
        <v>251</v>
      </c>
      <c r="C20" s="454">
        <v>160.30000000000001</v>
      </c>
      <c r="D20" s="454">
        <v>160.30000000000001</v>
      </c>
      <c r="E20" s="246"/>
    </row>
    <row r="21" spans="1:5" s="247" customFormat="1" x14ac:dyDescent="0.2">
      <c r="A21" s="98" t="s">
        <v>13</v>
      </c>
      <c r="B21" s="98" t="s">
        <v>14</v>
      </c>
      <c r="C21" s="455"/>
      <c r="D21" s="454"/>
      <c r="E21" s="246"/>
    </row>
    <row r="22" spans="1:5" s="247" customFormat="1" ht="30" x14ac:dyDescent="0.2">
      <c r="A22" s="98" t="s">
        <v>283</v>
      </c>
      <c r="B22" s="98" t="s">
        <v>22</v>
      </c>
      <c r="C22" s="455"/>
      <c r="D22" s="454"/>
      <c r="E22" s="246"/>
    </row>
    <row r="23" spans="1:5" s="247" customFormat="1" ht="16.5" customHeight="1" x14ac:dyDescent="0.2">
      <c r="A23" s="98" t="s">
        <v>284</v>
      </c>
      <c r="B23" s="98" t="s">
        <v>15</v>
      </c>
      <c r="C23" s="455">
        <v>932.7</v>
      </c>
      <c r="D23" s="454">
        <v>932.7</v>
      </c>
      <c r="E23" s="246"/>
    </row>
    <row r="24" spans="1:5" s="247" customFormat="1" ht="16.5" customHeight="1" x14ac:dyDescent="0.2">
      <c r="A24" s="98" t="s">
        <v>285</v>
      </c>
      <c r="B24" s="98" t="s">
        <v>16</v>
      </c>
      <c r="C24" s="455"/>
      <c r="D24" s="454"/>
      <c r="E24" s="246"/>
    </row>
    <row r="25" spans="1:5" s="247" customFormat="1" ht="16.5" customHeight="1" x14ac:dyDescent="0.2">
      <c r="A25" s="98" t="s">
        <v>286</v>
      </c>
      <c r="B25" s="98" t="s">
        <v>17</v>
      </c>
      <c r="C25" s="451">
        <f>SUM(C26:C29)</f>
        <v>1350.01</v>
      </c>
      <c r="D25" s="451">
        <f>SUM(D26:D29)</f>
        <v>1350.01</v>
      </c>
      <c r="E25" s="246"/>
    </row>
    <row r="26" spans="1:5" s="247" customFormat="1" ht="16.5" customHeight="1" x14ac:dyDescent="0.2">
      <c r="A26" s="248" t="s">
        <v>287</v>
      </c>
      <c r="B26" s="248" t="s">
        <v>18</v>
      </c>
      <c r="C26" s="455">
        <v>1.66</v>
      </c>
      <c r="D26" s="454">
        <v>1.66</v>
      </c>
      <c r="E26" s="246"/>
    </row>
    <row r="27" spans="1:5" s="247" customFormat="1" ht="16.5" customHeight="1" x14ac:dyDescent="0.2">
      <c r="A27" s="248" t="s">
        <v>288</v>
      </c>
      <c r="B27" s="248" t="s">
        <v>19</v>
      </c>
      <c r="C27" s="455">
        <v>171.6</v>
      </c>
      <c r="D27" s="454">
        <v>171.6</v>
      </c>
      <c r="E27" s="246"/>
    </row>
    <row r="28" spans="1:5" s="247" customFormat="1" ht="16.5" customHeight="1" x14ac:dyDescent="0.2">
      <c r="A28" s="248" t="s">
        <v>289</v>
      </c>
      <c r="B28" s="248" t="s">
        <v>20</v>
      </c>
      <c r="C28" s="455">
        <v>1176.75</v>
      </c>
      <c r="D28" s="454">
        <v>1176.75</v>
      </c>
      <c r="E28" s="246"/>
    </row>
    <row r="29" spans="1:5" s="247" customFormat="1" ht="16.5" customHeight="1" x14ac:dyDescent="0.2">
      <c r="A29" s="248" t="s">
        <v>290</v>
      </c>
      <c r="B29" s="248" t="s">
        <v>23</v>
      </c>
      <c r="C29" s="455"/>
      <c r="D29" s="454"/>
      <c r="E29" s="246"/>
    </row>
    <row r="30" spans="1:5" s="247" customFormat="1" ht="16.5" customHeight="1" x14ac:dyDescent="0.2">
      <c r="A30" s="98" t="s">
        <v>291</v>
      </c>
      <c r="B30" s="98" t="s">
        <v>21</v>
      </c>
      <c r="C30" s="455">
        <v>354.1</v>
      </c>
      <c r="D30" s="454">
        <v>354.1</v>
      </c>
      <c r="E30" s="246"/>
    </row>
    <row r="31" spans="1:5" s="3" customFormat="1" ht="16.5" customHeight="1" x14ac:dyDescent="0.2">
      <c r="A31" s="89" t="s">
        <v>34</v>
      </c>
      <c r="B31" s="89" t="s">
        <v>3</v>
      </c>
      <c r="C31" s="449">
        <f>150</f>
        <v>150</v>
      </c>
      <c r="D31" s="456">
        <v>150</v>
      </c>
      <c r="E31" s="245"/>
    </row>
    <row r="32" spans="1:5" s="3" customFormat="1" ht="16.5" customHeight="1" x14ac:dyDescent="0.2">
      <c r="A32" s="89" t="s">
        <v>35</v>
      </c>
      <c r="B32" s="89" t="s">
        <v>4</v>
      </c>
      <c r="C32" s="449"/>
      <c r="D32" s="453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49"/>
      <c r="D33" s="453"/>
      <c r="E33" s="96"/>
    </row>
    <row r="34" spans="1:5" s="3" customFormat="1" ht="27" customHeight="1" x14ac:dyDescent="0.2">
      <c r="A34" s="89" t="s">
        <v>37</v>
      </c>
      <c r="B34" s="89" t="s">
        <v>63</v>
      </c>
      <c r="C34" s="451">
        <f>SUM(C35:C36)</f>
        <v>9169.7199999999993</v>
      </c>
      <c r="D34" s="451">
        <f>SUM(D35:D36)</f>
        <v>7535</v>
      </c>
      <c r="E34" s="96"/>
    </row>
    <row r="35" spans="1:5" s="3" customFormat="1" ht="16.5" customHeight="1" x14ac:dyDescent="0.2">
      <c r="A35" s="98" t="s">
        <v>292</v>
      </c>
      <c r="B35" s="98" t="s">
        <v>56</v>
      </c>
      <c r="C35" s="449">
        <v>8574.7199999999993</v>
      </c>
      <c r="D35" s="453">
        <v>6940</v>
      </c>
      <c r="E35" s="96"/>
    </row>
    <row r="36" spans="1:5" s="3" customFormat="1" ht="16.5" customHeight="1" x14ac:dyDescent="0.2">
      <c r="A36" s="98" t="s">
        <v>293</v>
      </c>
      <c r="B36" s="98" t="s">
        <v>55</v>
      </c>
      <c r="C36" s="449">
        <v>595</v>
      </c>
      <c r="D36" s="453">
        <v>595</v>
      </c>
      <c r="E36" s="96"/>
    </row>
    <row r="37" spans="1:5" s="3" customFormat="1" ht="16.5" customHeight="1" x14ac:dyDescent="0.2">
      <c r="A37" s="89" t="s">
        <v>38</v>
      </c>
      <c r="B37" s="89" t="s">
        <v>49</v>
      </c>
      <c r="C37" s="449">
        <v>134.6</v>
      </c>
      <c r="D37" s="453">
        <v>134.6</v>
      </c>
      <c r="E37" s="96"/>
    </row>
    <row r="38" spans="1:5" s="3" customFormat="1" ht="16.5" customHeight="1" x14ac:dyDescent="0.2">
      <c r="A38" s="89" t="s">
        <v>39</v>
      </c>
      <c r="B38" s="89" t="s">
        <v>411</v>
      </c>
      <c r="C38" s="451">
        <f>SUM(C39:C43)</f>
        <v>0</v>
      </c>
      <c r="D38" s="451">
        <f>SUM(D39:D43)</f>
        <v>0</v>
      </c>
      <c r="E38" s="96"/>
    </row>
    <row r="39" spans="1:5" s="3" customFormat="1" ht="16.5" customHeight="1" x14ac:dyDescent="0.2">
      <c r="A39" s="17" t="s">
        <v>357</v>
      </c>
      <c r="B39" s="17" t="s">
        <v>361</v>
      </c>
      <c r="C39" s="449"/>
      <c r="D39" s="453"/>
      <c r="E39" s="96"/>
    </row>
    <row r="40" spans="1:5" s="3" customFormat="1" ht="16.5" customHeight="1" x14ac:dyDescent="0.2">
      <c r="A40" s="17" t="s">
        <v>358</v>
      </c>
      <c r="B40" s="17" t="s">
        <v>362</v>
      </c>
      <c r="C40" s="449"/>
      <c r="D40" s="453"/>
      <c r="E40" s="96"/>
    </row>
    <row r="41" spans="1:5" s="3" customFormat="1" ht="16.5" customHeight="1" x14ac:dyDescent="0.2">
      <c r="A41" s="17" t="s">
        <v>359</v>
      </c>
      <c r="B41" s="17" t="s">
        <v>365</v>
      </c>
      <c r="C41" s="449"/>
      <c r="D41" s="453"/>
      <c r="E41" s="96"/>
    </row>
    <row r="42" spans="1:5" s="3" customFormat="1" ht="16.5" customHeight="1" x14ac:dyDescent="0.2">
      <c r="A42" s="17" t="s">
        <v>364</v>
      </c>
      <c r="B42" s="17" t="s">
        <v>366</v>
      </c>
      <c r="C42" s="449"/>
      <c r="D42" s="453"/>
      <c r="E42" s="96"/>
    </row>
    <row r="43" spans="1:5" s="3" customFormat="1" ht="16.5" customHeight="1" x14ac:dyDescent="0.2">
      <c r="A43" s="17" t="s">
        <v>367</v>
      </c>
      <c r="B43" s="17" t="s">
        <v>363</v>
      </c>
      <c r="C43" s="449"/>
      <c r="D43" s="453"/>
      <c r="E43" s="96"/>
    </row>
    <row r="44" spans="1:5" s="3" customFormat="1" ht="30" x14ac:dyDescent="0.2">
      <c r="A44" s="89" t="s">
        <v>40</v>
      </c>
      <c r="B44" s="89" t="s">
        <v>28</v>
      </c>
      <c r="C44" s="467"/>
      <c r="D44" s="456"/>
      <c r="E44" s="96"/>
    </row>
    <row r="45" spans="1:5" s="3" customFormat="1" ht="16.5" customHeight="1" x14ac:dyDescent="0.2">
      <c r="A45" s="89" t="s">
        <v>41</v>
      </c>
      <c r="B45" s="89" t="s">
        <v>24</v>
      </c>
      <c r="C45" s="449"/>
      <c r="D45" s="453"/>
      <c r="E45" s="96"/>
    </row>
    <row r="46" spans="1:5" s="3" customFormat="1" ht="16.5" customHeight="1" x14ac:dyDescent="0.2">
      <c r="A46" s="89" t="s">
        <v>42</v>
      </c>
      <c r="B46" s="89" t="s">
        <v>25</v>
      </c>
      <c r="C46" s="449"/>
      <c r="D46" s="453"/>
      <c r="E46" s="96"/>
    </row>
    <row r="47" spans="1:5" s="3" customFormat="1" ht="16.5" customHeight="1" x14ac:dyDescent="0.2">
      <c r="A47" s="89" t="s">
        <v>43</v>
      </c>
      <c r="B47" s="89" t="s">
        <v>26</v>
      </c>
      <c r="C47" s="449"/>
      <c r="D47" s="453"/>
      <c r="E47" s="96"/>
    </row>
    <row r="48" spans="1:5" s="3" customFormat="1" ht="16.5" customHeight="1" x14ac:dyDescent="0.2">
      <c r="A48" s="89" t="s">
        <v>44</v>
      </c>
      <c r="B48" s="89" t="s">
        <v>412</v>
      </c>
      <c r="C48" s="451">
        <f>SUM(C49:C51)</f>
        <v>34143.009999999995</v>
      </c>
      <c r="D48" s="451">
        <f>SUM(D49:D51)</f>
        <v>34543.009999999995</v>
      </c>
      <c r="E48" s="96"/>
    </row>
    <row r="49" spans="1:5" s="3" customFormat="1" ht="16.5" customHeight="1" x14ac:dyDescent="0.2">
      <c r="A49" s="98" t="s">
        <v>373</v>
      </c>
      <c r="B49" s="98" t="s">
        <v>376</v>
      </c>
      <c r="C49" s="449">
        <v>31343.01</v>
      </c>
      <c r="D49" s="453">
        <v>31343.01</v>
      </c>
      <c r="E49" s="96"/>
    </row>
    <row r="50" spans="1:5" s="3" customFormat="1" ht="16.5" customHeight="1" x14ac:dyDescent="0.2">
      <c r="A50" s="98" t="s">
        <v>374</v>
      </c>
      <c r="B50" s="98" t="s">
        <v>375</v>
      </c>
      <c r="C50" s="449">
        <v>2800</v>
      </c>
      <c r="D50" s="453">
        <v>3200</v>
      </c>
      <c r="E50" s="96"/>
    </row>
    <row r="51" spans="1:5" s="3" customFormat="1" ht="16.5" customHeight="1" x14ac:dyDescent="0.2">
      <c r="A51" s="98" t="s">
        <v>377</v>
      </c>
      <c r="B51" s="98" t="s">
        <v>378</v>
      </c>
      <c r="C51" s="449"/>
      <c r="D51" s="453"/>
      <c r="E51" s="96"/>
    </row>
    <row r="52" spans="1:5" s="3" customFormat="1" ht="30" x14ac:dyDescent="0.2">
      <c r="A52" s="89" t="s">
        <v>45</v>
      </c>
      <c r="B52" s="89" t="s">
        <v>29</v>
      </c>
      <c r="C52" s="449"/>
      <c r="D52" s="453"/>
      <c r="E52" s="96"/>
    </row>
    <row r="53" spans="1:5" s="3" customFormat="1" ht="16.5" customHeight="1" x14ac:dyDescent="0.2">
      <c r="A53" s="89" t="s">
        <v>46</v>
      </c>
      <c r="B53" s="89" t="s">
        <v>6</v>
      </c>
      <c r="C53" s="449">
        <f>100+408</f>
        <v>508</v>
      </c>
      <c r="D53" s="453">
        <f>408+100</f>
        <v>508</v>
      </c>
      <c r="E53" s="245"/>
    </row>
    <row r="54" spans="1:5" s="3" customFormat="1" ht="30" x14ac:dyDescent="0.2">
      <c r="A54" s="88">
        <v>1.3</v>
      </c>
      <c r="B54" s="88" t="s">
        <v>417</v>
      </c>
      <c r="C54" s="452">
        <f>SUM(C55:C56)</f>
        <v>0</v>
      </c>
      <c r="D54" s="452">
        <f>SUM(D55:D56)</f>
        <v>0</v>
      </c>
      <c r="E54" s="245"/>
    </row>
    <row r="55" spans="1:5" s="3" customFormat="1" ht="30" x14ac:dyDescent="0.2">
      <c r="A55" s="89" t="s">
        <v>50</v>
      </c>
      <c r="B55" s="89" t="s">
        <v>48</v>
      </c>
      <c r="C55" s="449"/>
      <c r="D55" s="453"/>
      <c r="E55" s="245"/>
    </row>
    <row r="56" spans="1:5" s="3" customFormat="1" ht="16.5" customHeight="1" x14ac:dyDescent="0.2">
      <c r="A56" s="89" t="s">
        <v>51</v>
      </c>
      <c r="B56" s="89" t="s">
        <v>47</v>
      </c>
      <c r="C56" s="449"/>
      <c r="D56" s="453"/>
      <c r="E56" s="245"/>
    </row>
    <row r="57" spans="1:5" s="3" customFormat="1" x14ac:dyDescent="0.2">
      <c r="A57" s="88">
        <v>1.4</v>
      </c>
      <c r="B57" s="88" t="s">
        <v>419</v>
      </c>
      <c r="C57" s="449"/>
      <c r="D57" s="453"/>
      <c r="E57" s="245"/>
    </row>
    <row r="58" spans="1:5" s="247" customFormat="1" x14ac:dyDescent="0.2">
      <c r="A58" s="88">
        <v>1.5</v>
      </c>
      <c r="B58" s="88" t="s">
        <v>7</v>
      </c>
      <c r="C58" s="455"/>
      <c r="D58" s="454"/>
      <c r="E58" s="246"/>
    </row>
    <row r="59" spans="1:5" s="247" customFormat="1" x14ac:dyDescent="0.3">
      <c r="A59" s="88">
        <v>1.6</v>
      </c>
      <c r="B59" s="45" t="s">
        <v>8</v>
      </c>
      <c r="C59" s="457">
        <f>SUM(C60:C64)</f>
        <v>3500</v>
      </c>
      <c r="D59" s="457">
        <f>SUM(D60:D64)</f>
        <v>3500</v>
      </c>
      <c r="E59" s="246"/>
    </row>
    <row r="60" spans="1:5" s="247" customFormat="1" x14ac:dyDescent="0.2">
      <c r="A60" s="89" t="s">
        <v>299</v>
      </c>
      <c r="B60" s="46" t="s">
        <v>52</v>
      </c>
      <c r="C60" s="455">
        <f>700+2800</f>
        <v>3500</v>
      </c>
      <c r="D60" s="454">
        <f>700+2800</f>
        <v>3500</v>
      </c>
      <c r="E60" s="246"/>
    </row>
    <row r="61" spans="1:5" s="247" customFormat="1" ht="30" x14ac:dyDescent="0.2">
      <c r="A61" s="89" t="s">
        <v>300</v>
      </c>
      <c r="B61" s="46" t="s">
        <v>54</v>
      </c>
      <c r="C61" s="455"/>
      <c r="D61" s="454"/>
      <c r="E61" s="246"/>
    </row>
    <row r="62" spans="1:5" s="247" customFormat="1" x14ac:dyDescent="0.2">
      <c r="A62" s="89" t="s">
        <v>301</v>
      </c>
      <c r="B62" s="46" t="s">
        <v>53</v>
      </c>
      <c r="C62" s="454"/>
      <c r="D62" s="454"/>
      <c r="E62" s="246"/>
    </row>
    <row r="63" spans="1:5" s="247" customFormat="1" x14ac:dyDescent="0.2">
      <c r="A63" s="89" t="s">
        <v>302</v>
      </c>
      <c r="B63" s="46" t="s">
        <v>27</v>
      </c>
      <c r="C63" s="454"/>
      <c r="D63" s="454"/>
      <c r="E63" s="246"/>
    </row>
    <row r="64" spans="1:5" s="247" customFormat="1" x14ac:dyDescent="0.2">
      <c r="A64" s="89" t="s">
        <v>339</v>
      </c>
      <c r="B64" s="46" t="s">
        <v>340</v>
      </c>
      <c r="C64" s="455"/>
      <c r="D64" s="454"/>
      <c r="E64" s="246"/>
    </row>
    <row r="65" spans="1:5" x14ac:dyDescent="0.3">
      <c r="A65" s="243">
        <v>2</v>
      </c>
      <c r="B65" s="243" t="s">
        <v>413</v>
      </c>
      <c r="C65" s="458"/>
      <c r="D65" s="457">
        <f>D70</f>
        <v>0</v>
      </c>
      <c r="E65" s="97"/>
    </row>
    <row r="66" spans="1:5" x14ac:dyDescent="0.3">
      <c r="A66" s="99">
        <v>2.1</v>
      </c>
      <c r="B66" s="249" t="s">
        <v>100</v>
      </c>
      <c r="C66" s="459"/>
      <c r="D66" s="460"/>
      <c r="E66" s="97"/>
    </row>
    <row r="67" spans="1:5" x14ac:dyDescent="0.3">
      <c r="A67" s="99">
        <v>2.2000000000000002</v>
      </c>
      <c r="B67" s="249" t="s">
        <v>414</v>
      </c>
      <c r="C67" s="459"/>
      <c r="D67" s="460"/>
      <c r="E67" s="97"/>
    </row>
    <row r="68" spans="1:5" x14ac:dyDescent="0.3">
      <c r="A68" s="99">
        <v>2.2999999999999998</v>
      </c>
      <c r="B68" s="249" t="s">
        <v>104</v>
      </c>
      <c r="C68" s="459"/>
      <c r="D68" s="460"/>
      <c r="E68" s="97"/>
    </row>
    <row r="69" spans="1:5" x14ac:dyDescent="0.3">
      <c r="A69" s="99">
        <v>2.4</v>
      </c>
      <c r="B69" s="249" t="s">
        <v>103</v>
      </c>
      <c r="C69" s="459"/>
      <c r="D69" s="460"/>
      <c r="E69" s="97"/>
    </row>
    <row r="70" spans="1:5" x14ac:dyDescent="0.3">
      <c r="A70" s="99">
        <v>2.5</v>
      </c>
      <c r="B70" s="249" t="s">
        <v>415</v>
      </c>
      <c r="C70" s="459"/>
      <c r="D70" s="460"/>
      <c r="E70" s="97"/>
    </row>
    <row r="71" spans="1:5" x14ac:dyDescent="0.3">
      <c r="A71" s="99">
        <v>2.6</v>
      </c>
      <c r="B71" s="249" t="s">
        <v>101</v>
      </c>
      <c r="C71" s="459"/>
      <c r="D71" s="460"/>
      <c r="E71" s="97"/>
    </row>
    <row r="72" spans="1:5" x14ac:dyDescent="0.3">
      <c r="A72" s="99">
        <v>2.7</v>
      </c>
      <c r="B72" s="249" t="s">
        <v>102</v>
      </c>
      <c r="C72" s="461"/>
      <c r="D72" s="460"/>
      <c r="E72" s="97"/>
    </row>
    <row r="73" spans="1:5" x14ac:dyDescent="0.3">
      <c r="A73" s="243">
        <v>3</v>
      </c>
      <c r="B73" s="243" t="s">
        <v>453</v>
      </c>
      <c r="C73" s="457"/>
      <c r="D73" s="460">
        <v>195</v>
      </c>
      <c r="E73" s="97"/>
    </row>
    <row r="74" spans="1:5" x14ac:dyDescent="0.3">
      <c r="A74" s="243">
        <v>4</v>
      </c>
      <c r="B74" s="243" t="s">
        <v>253</v>
      </c>
      <c r="C74" s="457"/>
      <c r="D74" s="457">
        <f>SUM(D75:D76)</f>
        <v>0</v>
      </c>
      <c r="E74" s="97"/>
    </row>
    <row r="75" spans="1:5" x14ac:dyDescent="0.3">
      <c r="A75" s="99">
        <v>4.0999999999999996</v>
      </c>
      <c r="B75" s="99" t="s">
        <v>254</v>
      </c>
      <c r="C75" s="459"/>
      <c r="D75" s="462"/>
      <c r="E75" s="97"/>
    </row>
    <row r="76" spans="1:5" x14ac:dyDescent="0.3">
      <c r="A76" s="99">
        <v>4.2</v>
      </c>
      <c r="B76" s="99" t="s">
        <v>255</v>
      </c>
      <c r="C76" s="461"/>
      <c r="D76" s="462"/>
      <c r="E76" s="97"/>
    </row>
    <row r="77" spans="1:5" x14ac:dyDescent="0.3">
      <c r="A77" s="243">
        <v>5</v>
      </c>
      <c r="B77" s="243" t="s">
        <v>281</v>
      </c>
      <c r="C77" s="464">
        <v>0</v>
      </c>
      <c r="D77" s="461"/>
      <c r="E77" s="97"/>
    </row>
    <row r="78" spans="1:5" x14ac:dyDescent="0.3">
      <c r="B78" s="44"/>
    </row>
    <row r="79" spans="1:5" x14ac:dyDescent="0.3">
      <c r="E79" s="5"/>
    </row>
    <row r="80" spans="1:5" x14ac:dyDescent="0.3">
      <c r="B80" s="44"/>
    </row>
    <row r="81" spans="1:5" s="22" customFormat="1" ht="12.75" x14ac:dyDescent="0.2"/>
    <row r="82" spans="1:5" x14ac:dyDescent="0.3">
      <c r="A82" s="70" t="s">
        <v>107</v>
      </c>
      <c r="E82" s="5"/>
    </row>
    <row r="83" spans="1:5" x14ac:dyDescent="0.3">
      <c r="E83"/>
    </row>
    <row r="84" spans="1:5" x14ac:dyDescent="0.3">
      <c r="D84" s="12"/>
      <c r="E84"/>
    </row>
    <row r="85" spans="1:5" x14ac:dyDescent="0.3">
      <c r="A85"/>
      <c r="B85" s="70" t="s">
        <v>450</v>
      </c>
      <c r="D85" s="12"/>
      <c r="E85"/>
    </row>
    <row r="86" spans="1:5" x14ac:dyDescent="0.3">
      <c r="A86"/>
      <c r="B86" s="2" t="s">
        <v>451</v>
      </c>
      <c r="D86" s="12"/>
      <c r="E86"/>
    </row>
    <row r="87" spans="1:5" customFormat="1" ht="12.75" x14ac:dyDescent="0.2">
      <c r="B87" s="67" t="s">
        <v>140</v>
      </c>
    </row>
    <row r="88" spans="1:5" s="22" customFormat="1" ht="12.75" x14ac:dyDescent="0.2"/>
  </sheetData>
  <mergeCells count="2">
    <mergeCell ref="C1:D1"/>
    <mergeCell ref="C2:E2"/>
  </mergeCells>
  <pageMargins left="0.19685039370078741" right="0.19685039370078741" top="0.19685039370078741" bottom="0.19685039370078741" header="0.15748031496062992" footer="0.15748031496062992"/>
  <pageSetup paperSize="9" scale="86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="70" zoomScaleNormal="100" zoomScaleSheetLayoutView="70" workbookViewId="0">
      <selection activeCell="C49" sqref="C49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329</v>
      </c>
      <c r="B1" s="78"/>
      <c r="C1" s="497" t="s">
        <v>110</v>
      </c>
      <c r="D1" s="497"/>
      <c r="E1" s="92"/>
    </row>
    <row r="2" spans="1:5" s="6" customFormat="1" ht="15" customHeight="1" x14ac:dyDescent="0.3">
      <c r="A2" s="75" t="s">
        <v>330</v>
      </c>
      <c r="B2" s="78"/>
      <c r="C2" s="487" t="s">
        <v>697</v>
      </c>
      <c r="D2" s="488"/>
      <c r="E2" s="488"/>
    </row>
    <row r="3" spans="1:5" s="6" customFormat="1" x14ac:dyDescent="0.3">
      <c r="A3" s="77" t="s">
        <v>141</v>
      </c>
      <c r="B3" s="75"/>
      <c r="C3" s="166"/>
      <c r="D3" s="166"/>
      <c r="E3" s="92"/>
    </row>
    <row r="4" spans="1:5" s="6" customFormat="1" x14ac:dyDescent="0.3">
      <c r="A4" s="77"/>
      <c r="B4" s="77"/>
      <c r="C4" s="166"/>
      <c r="D4" s="166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26" t="s">
        <v>511</v>
      </c>
      <c r="B6" s="26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5"/>
      <c r="B8" s="165"/>
      <c r="C8" s="79"/>
      <c r="D8" s="79"/>
      <c r="E8" s="92"/>
    </row>
    <row r="9" spans="1:5" s="6" customFormat="1" ht="30" x14ac:dyDescent="0.3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331</v>
      </c>
      <c r="B10" s="99"/>
      <c r="C10" s="4"/>
      <c r="D10" s="4"/>
      <c r="E10" s="94"/>
    </row>
    <row r="11" spans="1:5" s="10" customFormat="1" x14ac:dyDescent="0.2">
      <c r="A11" s="99" t="s">
        <v>332</v>
      </c>
      <c r="B11" s="99"/>
      <c r="C11" s="4"/>
      <c r="D11" s="4"/>
      <c r="E11" s="95"/>
    </row>
    <row r="12" spans="1:5" s="10" customFormat="1" x14ac:dyDescent="0.2">
      <c r="A12" s="88" t="s">
        <v>280</v>
      </c>
      <c r="B12" s="88"/>
      <c r="C12" s="4"/>
      <c r="D12" s="4"/>
      <c r="E12" s="95"/>
    </row>
    <row r="13" spans="1:5" s="10" customFormat="1" x14ac:dyDescent="0.2">
      <c r="A13" s="88" t="s">
        <v>280</v>
      </c>
      <c r="B13" s="88"/>
      <c r="C13" s="4"/>
      <c r="D13" s="4"/>
      <c r="E13" s="95"/>
    </row>
    <row r="14" spans="1:5" s="10" customFormat="1" x14ac:dyDescent="0.2">
      <c r="A14" s="88" t="s">
        <v>280</v>
      </c>
      <c r="B14" s="88"/>
      <c r="C14" s="4"/>
      <c r="D14" s="4"/>
      <c r="E14" s="95"/>
    </row>
    <row r="15" spans="1:5" s="10" customFormat="1" x14ac:dyDescent="0.2">
      <c r="A15" s="88" t="s">
        <v>280</v>
      </c>
      <c r="B15" s="88"/>
      <c r="C15" s="4"/>
      <c r="D15" s="4"/>
      <c r="E15" s="95"/>
    </row>
    <row r="16" spans="1:5" s="10" customFormat="1" x14ac:dyDescent="0.2">
      <c r="A16" s="88" t="s">
        <v>280</v>
      </c>
      <c r="B16" s="88"/>
      <c r="C16" s="4"/>
      <c r="D16" s="4"/>
      <c r="E16" s="95"/>
    </row>
    <row r="17" spans="1:5" s="10" customFormat="1" ht="17.25" customHeight="1" x14ac:dyDescent="0.2">
      <c r="A17" s="99" t="s">
        <v>333</v>
      </c>
      <c r="B17" s="88" t="s">
        <v>685</v>
      </c>
      <c r="C17" s="449"/>
      <c r="D17" s="449"/>
      <c r="E17" s="95"/>
    </row>
    <row r="18" spans="1:5" s="10" customFormat="1" ht="18" customHeight="1" x14ac:dyDescent="0.2">
      <c r="A18" s="99" t="s">
        <v>334</v>
      </c>
      <c r="B18" s="88"/>
      <c r="C18" s="449"/>
      <c r="D18" s="449"/>
      <c r="E18" s="95"/>
    </row>
    <row r="19" spans="1:5" s="10" customFormat="1" ht="30" x14ac:dyDescent="0.2">
      <c r="A19" s="99" t="s">
        <v>687</v>
      </c>
      <c r="B19" s="88" t="s">
        <v>686</v>
      </c>
      <c r="C19" s="449"/>
      <c r="D19" s="449"/>
      <c r="E19" s="95"/>
    </row>
    <row r="20" spans="1:5" s="10" customFormat="1" x14ac:dyDescent="0.2">
      <c r="A20" s="88" t="s">
        <v>280</v>
      </c>
      <c r="B20" s="88"/>
      <c r="C20" s="4"/>
      <c r="D20" s="4"/>
      <c r="E20" s="95"/>
    </row>
    <row r="21" spans="1:5" s="10" customFormat="1" x14ac:dyDescent="0.2">
      <c r="A21" s="88" t="s">
        <v>280</v>
      </c>
      <c r="B21" s="88"/>
      <c r="C21" s="4"/>
      <c r="D21" s="4"/>
      <c r="E21" s="95"/>
    </row>
    <row r="22" spans="1:5" s="10" customFormat="1" x14ac:dyDescent="0.2">
      <c r="A22" s="88" t="s">
        <v>280</v>
      </c>
      <c r="B22" s="88"/>
      <c r="C22" s="4"/>
      <c r="D22" s="4"/>
      <c r="E22" s="95"/>
    </row>
    <row r="23" spans="1:5" s="10" customFormat="1" x14ac:dyDescent="0.2">
      <c r="A23" s="88" t="s">
        <v>280</v>
      </c>
      <c r="B23" s="88"/>
      <c r="C23" s="4"/>
      <c r="D23" s="4"/>
      <c r="E23" s="95"/>
    </row>
    <row r="24" spans="1:5" x14ac:dyDescent="0.3">
      <c r="A24" s="100"/>
      <c r="B24" s="100" t="s">
        <v>338</v>
      </c>
      <c r="C24" s="87">
        <f>SUM(C10:C23)</f>
        <v>0</v>
      </c>
      <c r="D24" s="87">
        <f>SUM(D10:D23)</f>
        <v>0</v>
      </c>
      <c r="E24" s="97"/>
    </row>
    <row r="25" spans="1:5" x14ac:dyDescent="0.3">
      <c r="A25" s="44"/>
      <c r="B25" s="44"/>
    </row>
    <row r="26" spans="1:5" x14ac:dyDescent="0.3">
      <c r="A26" s="258" t="s">
        <v>443</v>
      </c>
      <c r="E26" s="5"/>
    </row>
    <row r="27" spans="1:5" x14ac:dyDescent="0.3">
      <c r="A27" s="2" t="s">
        <v>444</v>
      </c>
    </row>
    <row r="28" spans="1:5" x14ac:dyDescent="0.3">
      <c r="A28" s="216" t="s">
        <v>445</v>
      </c>
    </row>
    <row r="29" spans="1:5" x14ac:dyDescent="0.3">
      <c r="A29" s="216"/>
    </row>
    <row r="30" spans="1:5" x14ac:dyDescent="0.3">
      <c r="A30" s="216" t="s">
        <v>353</v>
      </c>
    </row>
    <row r="31" spans="1:5" s="22" customFormat="1" ht="12.75" x14ac:dyDescent="0.2"/>
    <row r="32" spans="1:5" x14ac:dyDescent="0.3">
      <c r="A32" s="70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0"/>
      <c r="B35" s="70" t="s">
        <v>272</v>
      </c>
      <c r="D35" s="12"/>
      <c r="E35"/>
      <c r="F35"/>
      <c r="G35"/>
      <c r="H35"/>
      <c r="I35"/>
    </row>
    <row r="36" spans="1:9" x14ac:dyDescent="0.3">
      <c r="B36" s="2" t="s">
        <v>271</v>
      </c>
      <c r="D36" s="12"/>
      <c r="E36"/>
      <c r="F36"/>
      <c r="G36"/>
      <c r="H36"/>
      <c r="I36"/>
    </row>
    <row r="37" spans="1:9" customFormat="1" ht="12.75" x14ac:dyDescent="0.2">
      <c r="A37" s="67"/>
      <c r="B37" s="67" t="s">
        <v>140</v>
      </c>
    </row>
    <row r="38" spans="1:9" s="22" customFormat="1" ht="12.75" x14ac:dyDescent="0.2"/>
  </sheetData>
  <mergeCells count="2">
    <mergeCell ref="C1:D1"/>
    <mergeCell ref="C2:E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89" zoomScaleNormal="100" zoomScaleSheetLayoutView="89" workbookViewId="0">
      <selection activeCell="M39" sqref="A39:M39"/>
    </sheetView>
  </sheetViews>
  <sheetFormatPr defaultRowHeight="12.75" x14ac:dyDescent="0.2"/>
  <cols>
    <col min="1" max="1" width="5.42578125" style="186" customWidth="1"/>
    <col min="2" max="2" width="20.85546875" style="186" customWidth="1"/>
    <col min="3" max="3" width="26" style="186" customWidth="1"/>
    <col min="4" max="4" width="17" style="186" customWidth="1"/>
    <col min="5" max="5" width="18.140625" style="186" customWidth="1"/>
    <col min="6" max="6" width="14.7109375" style="186" customWidth="1"/>
    <col min="7" max="7" width="15.5703125" style="186" customWidth="1"/>
    <col min="8" max="8" width="14.7109375" style="186" customWidth="1"/>
    <col min="9" max="9" width="29.7109375" style="186" customWidth="1"/>
    <col min="10" max="10" width="0" style="186" hidden="1" customWidth="1"/>
    <col min="11" max="11" width="1.5703125" style="186" customWidth="1"/>
    <col min="12" max="12" width="3.140625" style="186" customWidth="1"/>
    <col min="13" max="13" width="4.85546875" style="186" customWidth="1"/>
    <col min="14" max="16384" width="9.140625" style="186"/>
  </cols>
  <sheetData>
    <row r="1" spans="1:13" ht="15" x14ac:dyDescent="0.3">
      <c r="A1" s="75" t="s">
        <v>416</v>
      </c>
      <c r="B1" s="75"/>
      <c r="C1" s="78"/>
      <c r="D1" s="78"/>
      <c r="E1" s="78"/>
      <c r="F1" s="78"/>
      <c r="G1" s="228"/>
      <c r="H1" s="228"/>
      <c r="I1" s="497" t="s">
        <v>110</v>
      </c>
      <c r="J1" s="497"/>
    </row>
    <row r="2" spans="1:13" ht="15" x14ac:dyDescent="0.3">
      <c r="A2" s="77" t="s">
        <v>141</v>
      </c>
      <c r="B2" s="75"/>
      <c r="C2" s="78"/>
      <c r="D2" s="78"/>
      <c r="E2" s="78"/>
      <c r="F2" s="78"/>
      <c r="G2" s="228"/>
      <c r="H2" s="228"/>
      <c r="I2" s="487" t="s">
        <v>697</v>
      </c>
      <c r="J2" s="488"/>
      <c r="K2" s="488"/>
    </row>
    <row r="3" spans="1:13" ht="15" x14ac:dyDescent="0.3">
      <c r="A3" s="77"/>
      <c r="B3" s="77"/>
      <c r="C3" s="75"/>
      <c r="D3" s="75"/>
      <c r="E3" s="75"/>
      <c r="F3" s="75"/>
      <c r="G3" s="168"/>
      <c r="H3" s="168"/>
      <c r="I3" s="228"/>
    </row>
    <row r="4" spans="1:13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3" ht="15" x14ac:dyDescent="0.3">
      <c r="A5" s="81"/>
      <c r="B5" s="26" t="s">
        <v>511</v>
      </c>
      <c r="C5" s="26"/>
      <c r="D5" s="81"/>
      <c r="E5" s="81"/>
      <c r="F5" s="81"/>
      <c r="G5" s="82"/>
      <c r="H5" s="82"/>
      <c r="I5" s="82"/>
    </row>
    <row r="6" spans="1:13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3" ht="15" x14ac:dyDescent="0.2">
      <c r="A7" s="167"/>
      <c r="B7" s="167"/>
      <c r="C7" s="167"/>
      <c r="D7" s="222"/>
      <c r="E7" s="167"/>
      <c r="F7" s="167"/>
      <c r="G7" s="79"/>
      <c r="H7" s="79"/>
      <c r="I7" s="79"/>
    </row>
    <row r="8" spans="1:13" ht="45" x14ac:dyDescent="0.2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31" t="s">
        <v>350</v>
      </c>
    </row>
    <row r="9" spans="1:13" ht="15" x14ac:dyDescent="0.2">
      <c r="A9" s="99">
        <v>1</v>
      </c>
      <c r="B9" s="387" t="s">
        <v>512</v>
      </c>
      <c r="C9" s="387" t="s">
        <v>513</v>
      </c>
      <c r="D9" s="388" t="s">
        <v>514</v>
      </c>
      <c r="E9" s="389" t="s">
        <v>515</v>
      </c>
      <c r="F9" s="387" t="s">
        <v>350</v>
      </c>
      <c r="G9" s="390">
        <v>4400</v>
      </c>
      <c r="H9" s="390">
        <v>6600</v>
      </c>
      <c r="I9" s="391">
        <f t="shared" ref="I9:I32" si="0">H9*20%</f>
        <v>1320</v>
      </c>
      <c r="J9" s="231" t="s">
        <v>0</v>
      </c>
      <c r="M9" s="186">
        <f>H9*20%-I9</f>
        <v>0</v>
      </c>
    </row>
    <row r="10" spans="1:13" ht="15" x14ac:dyDescent="0.2">
      <c r="A10" s="99">
        <v>2</v>
      </c>
      <c r="B10" s="387" t="s">
        <v>516</v>
      </c>
      <c r="C10" s="387" t="s">
        <v>517</v>
      </c>
      <c r="D10" s="388" t="s">
        <v>518</v>
      </c>
      <c r="E10" s="389" t="s">
        <v>515</v>
      </c>
      <c r="F10" s="387" t="s">
        <v>350</v>
      </c>
      <c r="G10" s="392">
        <v>3200</v>
      </c>
      <c r="H10" s="392">
        <v>4800</v>
      </c>
      <c r="I10" s="391">
        <f t="shared" si="0"/>
        <v>960</v>
      </c>
      <c r="M10" s="186">
        <f t="shared" ref="M10:M33" si="1">H10*20%-I10</f>
        <v>0</v>
      </c>
    </row>
    <row r="11" spans="1:13" ht="15" x14ac:dyDescent="0.2">
      <c r="A11" s="99">
        <v>3</v>
      </c>
      <c r="B11" s="387" t="s">
        <v>519</v>
      </c>
      <c r="C11" s="387" t="s">
        <v>520</v>
      </c>
      <c r="D11" s="388" t="s">
        <v>521</v>
      </c>
      <c r="E11" s="389" t="s">
        <v>515</v>
      </c>
      <c r="F11" s="387" t="s">
        <v>350</v>
      </c>
      <c r="G11" s="392">
        <v>3200</v>
      </c>
      <c r="H11" s="392">
        <v>3200</v>
      </c>
      <c r="I11" s="391">
        <f t="shared" si="0"/>
        <v>640</v>
      </c>
      <c r="M11" s="186">
        <f t="shared" si="1"/>
        <v>0</v>
      </c>
    </row>
    <row r="12" spans="1:13" ht="15" x14ac:dyDescent="0.2">
      <c r="A12" s="99">
        <v>4</v>
      </c>
      <c r="B12" s="387" t="s">
        <v>522</v>
      </c>
      <c r="C12" s="387" t="s">
        <v>523</v>
      </c>
      <c r="D12" s="387">
        <v>65002007395</v>
      </c>
      <c r="E12" s="389" t="s">
        <v>515</v>
      </c>
      <c r="F12" s="387" t="s">
        <v>350</v>
      </c>
      <c r="G12" s="392">
        <v>3200</v>
      </c>
      <c r="H12" s="392">
        <v>3200</v>
      </c>
      <c r="I12" s="391">
        <f t="shared" si="0"/>
        <v>640</v>
      </c>
      <c r="M12" s="186">
        <f t="shared" si="1"/>
        <v>0</v>
      </c>
    </row>
    <row r="13" spans="1:13" ht="15" x14ac:dyDescent="0.2">
      <c r="A13" s="99">
        <v>5</v>
      </c>
      <c r="B13" s="387" t="s">
        <v>524</v>
      </c>
      <c r="C13" s="387" t="s">
        <v>525</v>
      </c>
      <c r="D13" s="393">
        <v>61001005366</v>
      </c>
      <c r="E13" s="389" t="s">
        <v>515</v>
      </c>
      <c r="F13" s="387" t="s">
        <v>350</v>
      </c>
      <c r="G13" s="392">
        <v>3200</v>
      </c>
      <c r="H13" s="392">
        <v>3200</v>
      </c>
      <c r="I13" s="391">
        <f t="shared" si="0"/>
        <v>640</v>
      </c>
      <c r="M13" s="186">
        <f t="shared" si="1"/>
        <v>0</v>
      </c>
    </row>
    <row r="14" spans="1:13" ht="15" x14ac:dyDescent="0.2">
      <c r="A14" s="99">
        <v>6</v>
      </c>
      <c r="B14" s="387" t="s">
        <v>526</v>
      </c>
      <c r="C14" s="387" t="s">
        <v>527</v>
      </c>
      <c r="D14" s="388" t="s">
        <v>528</v>
      </c>
      <c r="E14" s="389" t="s">
        <v>515</v>
      </c>
      <c r="F14" s="387" t="s">
        <v>350</v>
      </c>
      <c r="G14" s="392">
        <v>3200</v>
      </c>
      <c r="H14" s="392">
        <v>3200</v>
      </c>
      <c r="I14" s="391">
        <f t="shared" si="0"/>
        <v>640</v>
      </c>
      <c r="M14" s="186">
        <f t="shared" si="1"/>
        <v>0</v>
      </c>
    </row>
    <row r="15" spans="1:13" ht="15" x14ac:dyDescent="0.2">
      <c r="A15" s="99">
        <v>7</v>
      </c>
      <c r="B15" s="387" t="s">
        <v>529</v>
      </c>
      <c r="C15" s="387" t="s">
        <v>530</v>
      </c>
      <c r="D15" s="388" t="s">
        <v>531</v>
      </c>
      <c r="E15" s="389" t="s">
        <v>515</v>
      </c>
      <c r="F15" s="387" t="s">
        <v>350</v>
      </c>
      <c r="G15" s="392">
        <v>3200</v>
      </c>
      <c r="H15" s="392">
        <v>3200</v>
      </c>
      <c r="I15" s="391">
        <f t="shared" si="0"/>
        <v>640</v>
      </c>
      <c r="M15" s="186">
        <f t="shared" si="1"/>
        <v>0</v>
      </c>
    </row>
    <row r="16" spans="1:13" ht="15" x14ac:dyDescent="0.2">
      <c r="A16" s="99">
        <v>8</v>
      </c>
      <c r="B16" s="387" t="s">
        <v>532</v>
      </c>
      <c r="C16" s="387" t="s">
        <v>533</v>
      </c>
      <c r="D16" s="388" t="s">
        <v>534</v>
      </c>
      <c r="E16" s="389" t="s">
        <v>515</v>
      </c>
      <c r="F16" s="387" t="s">
        <v>350</v>
      </c>
      <c r="G16" s="390">
        <v>2800</v>
      </c>
      <c r="H16" s="390">
        <v>4200</v>
      </c>
      <c r="I16" s="391">
        <f t="shared" si="0"/>
        <v>840</v>
      </c>
      <c r="M16" s="186">
        <f t="shared" si="1"/>
        <v>0</v>
      </c>
    </row>
    <row r="17" spans="1:13" ht="15" x14ac:dyDescent="0.2">
      <c r="A17" s="99">
        <v>9</v>
      </c>
      <c r="B17" s="387" t="s">
        <v>535</v>
      </c>
      <c r="C17" s="387" t="s">
        <v>536</v>
      </c>
      <c r="D17" s="388" t="s">
        <v>537</v>
      </c>
      <c r="E17" s="389" t="s">
        <v>515</v>
      </c>
      <c r="F17" s="387" t="s">
        <v>350</v>
      </c>
      <c r="G17" s="390">
        <v>2600</v>
      </c>
      <c r="H17" s="390">
        <v>3900</v>
      </c>
      <c r="I17" s="391">
        <f t="shared" si="0"/>
        <v>780</v>
      </c>
      <c r="M17" s="186">
        <f t="shared" si="1"/>
        <v>0</v>
      </c>
    </row>
    <row r="18" spans="1:13" ht="15" x14ac:dyDescent="0.2">
      <c r="A18" s="99">
        <v>10</v>
      </c>
      <c r="B18" s="387" t="s">
        <v>538</v>
      </c>
      <c r="C18" s="387" t="s">
        <v>539</v>
      </c>
      <c r="D18" s="388" t="s">
        <v>540</v>
      </c>
      <c r="E18" s="389" t="s">
        <v>515</v>
      </c>
      <c r="F18" s="387" t="s">
        <v>350</v>
      </c>
      <c r="G18" s="390">
        <v>2400</v>
      </c>
      <c r="H18" s="390">
        <v>2400</v>
      </c>
      <c r="I18" s="391">
        <f t="shared" si="0"/>
        <v>480</v>
      </c>
      <c r="M18" s="186">
        <f t="shared" si="1"/>
        <v>0</v>
      </c>
    </row>
    <row r="19" spans="1:13" ht="15" x14ac:dyDescent="0.2">
      <c r="A19" s="99">
        <v>11</v>
      </c>
      <c r="B19" s="387" t="s">
        <v>541</v>
      </c>
      <c r="C19" s="387" t="s">
        <v>542</v>
      </c>
      <c r="D19" s="388" t="s">
        <v>543</v>
      </c>
      <c r="E19" s="389" t="s">
        <v>515</v>
      </c>
      <c r="F19" s="387" t="s">
        <v>350</v>
      </c>
      <c r="G19" s="390">
        <v>1800</v>
      </c>
      <c r="H19" s="390">
        <v>4500</v>
      </c>
      <c r="I19" s="391">
        <f t="shared" si="0"/>
        <v>900</v>
      </c>
      <c r="M19" s="186">
        <f t="shared" si="1"/>
        <v>0</v>
      </c>
    </row>
    <row r="20" spans="1:13" ht="15" x14ac:dyDescent="0.2">
      <c r="A20" s="99">
        <v>12</v>
      </c>
      <c r="B20" s="387" t="s">
        <v>544</v>
      </c>
      <c r="C20" s="387" t="s">
        <v>545</v>
      </c>
      <c r="D20" s="388" t="s">
        <v>546</v>
      </c>
      <c r="E20" s="389" t="s">
        <v>515</v>
      </c>
      <c r="F20" s="387" t="s">
        <v>350</v>
      </c>
      <c r="G20" s="390">
        <v>1800</v>
      </c>
      <c r="H20" s="390">
        <v>1800</v>
      </c>
      <c r="I20" s="391">
        <f t="shared" si="0"/>
        <v>360</v>
      </c>
      <c r="M20" s="186">
        <f t="shared" si="1"/>
        <v>0</v>
      </c>
    </row>
    <row r="21" spans="1:13" ht="15" x14ac:dyDescent="0.2">
      <c r="A21" s="99">
        <v>13</v>
      </c>
      <c r="B21" s="387" t="s">
        <v>522</v>
      </c>
      <c r="C21" s="387" t="s">
        <v>547</v>
      </c>
      <c r="D21" s="388" t="s">
        <v>548</v>
      </c>
      <c r="E21" s="389" t="s">
        <v>515</v>
      </c>
      <c r="F21" s="387" t="s">
        <v>350</v>
      </c>
      <c r="G21" s="390">
        <v>2200</v>
      </c>
      <c r="H21" s="390">
        <v>2200</v>
      </c>
      <c r="I21" s="391">
        <f t="shared" si="0"/>
        <v>440</v>
      </c>
      <c r="M21" s="186">
        <f t="shared" si="1"/>
        <v>0</v>
      </c>
    </row>
    <row r="22" spans="1:13" ht="15" x14ac:dyDescent="0.2">
      <c r="A22" s="99">
        <v>14</v>
      </c>
      <c r="B22" s="387" t="s">
        <v>549</v>
      </c>
      <c r="C22" s="387" t="s">
        <v>550</v>
      </c>
      <c r="D22" s="388" t="s">
        <v>551</v>
      </c>
      <c r="E22" s="389" t="s">
        <v>515</v>
      </c>
      <c r="F22" s="387" t="s">
        <v>350</v>
      </c>
      <c r="G22" s="390">
        <v>2200</v>
      </c>
      <c r="H22" s="390">
        <v>1100</v>
      </c>
      <c r="I22" s="391">
        <f t="shared" si="0"/>
        <v>220</v>
      </c>
      <c r="M22" s="186">
        <f t="shared" si="1"/>
        <v>0</v>
      </c>
    </row>
    <row r="23" spans="1:13" ht="15" x14ac:dyDescent="0.2">
      <c r="A23" s="99">
        <v>15</v>
      </c>
      <c r="B23" s="387" t="s">
        <v>552</v>
      </c>
      <c r="C23" s="387" t="s">
        <v>553</v>
      </c>
      <c r="D23" s="388" t="s">
        <v>554</v>
      </c>
      <c r="E23" s="389" t="s">
        <v>515</v>
      </c>
      <c r="F23" s="387" t="s">
        <v>350</v>
      </c>
      <c r="G23" s="390">
        <v>500</v>
      </c>
      <c r="H23" s="390">
        <v>500</v>
      </c>
      <c r="I23" s="391">
        <f t="shared" si="0"/>
        <v>100</v>
      </c>
      <c r="M23" s="186">
        <f t="shared" si="1"/>
        <v>0</v>
      </c>
    </row>
    <row r="24" spans="1:13" ht="15" x14ac:dyDescent="0.2">
      <c r="A24" s="99">
        <v>16</v>
      </c>
      <c r="B24" s="387" t="s">
        <v>555</v>
      </c>
      <c r="C24" s="387" t="s">
        <v>556</v>
      </c>
      <c r="D24" s="388" t="s">
        <v>557</v>
      </c>
      <c r="E24" s="389" t="s">
        <v>515</v>
      </c>
      <c r="F24" s="387" t="s">
        <v>350</v>
      </c>
      <c r="G24" s="390">
        <v>1100</v>
      </c>
      <c r="H24" s="390">
        <v>1100</v>
      </c>
      <c r="I24" s="391">
        <f t="shared" si="0"/>
        <v>220</v>
      </c>
      <c r="M24" s="186">
        <f t="shared" si="1"/>
        <v>0</v>
      </c>
    </row>
    <row r="25" spans="1:13" ht="15" x14ac:dyDescent="0.2">
      <c r="A25" s="99">
        <v>17</v>
      </c>
      <c r="B25" s="387" t="s">
        <v>558</v>
      </c>
      <c r="C25" s="387" t="s">
        <v>559</v>
      </c>
      <c r="D25" s="394" t="s">
        <v>560</v>
      </c>
      <c r="E25" s="389" t="s">
        <v>515</v>
      </c>
      <c r="F25" s="387" t="s">
        <v>350</v>
      </c>
      <c r="G25" s="390">
        <v>4000</v>
      </c>
      <c r="H25" s="390">
        <v>4000</v>
      </c>
      <c r="I25" s="391">
        <f t="shared" si="0"/>
        <v>800</v>
      </c>
      <c r="M25" s="186">
        <f t="shared" si="1"/>
        <v>0</v>
      </c>
    </row>
    <row r="26" spans="1:13" ht="15" x14ac:dyDescent="0.2">
      <c r="A26" s="99">
        <v>18</v>
      </c>
      <c r="B26" s="387" t="s">
        <v>561</v>
      </c>
      <c r="C26" s="387" t="s">
        <v>562</v>
      </c>
      <c r="D26" s="394" t="s">
        <v>563</v>
      </c>
      <c r="E26" s="389" t="s">
        <v>515</v>
      </c>
      <c r="F26" s="387" t="s">
        <v>350</v>
      </c>
      <c r="G26" s="390">
        <v>1800</v>
      </c>
      <c r="H26" s="390">
        <v>1800</v>
      </c>
      <c r="I26" s="391">
        <f t="shared" si="0"/>
        <v>360</v>
      </c>
      <c r="M26" s="186">
        <f t="shared" si="1"/>
        <v>0</v>
      </c>
    </row>
    <row r="27" spans="1:13" ht="15" x14ac:dyDescent="0.2">
      <c r="A27" s="99">
        <v>19</v>
      </c>
      <c r="B27" s="387" t="s">
        <v>564</v>
      </c>
      <c r="C27" s="387" t="s">
        <v>565</v>
      </c>
      <c r="D27" s="394" t="s">
        <v>566</v>
      </c>
      <c r="E27" s="389" t="s">
        <v>515</v>
      </c>
      <c r="F27" s="387" t="s">
        <v>350</v>
      </c>
      <c r="G27" s="390">
        <v>1800</v>
      </c>
      <c r="H27" s="390">
        <v>1800</v>
      </c>
      <c r="I27" s="391">
        <f t="shared" si="0"/>
        <v>360</v>
      </c>
      <c r="M27" s="186">
        <f t="shared" si="1"/>
        <v>0</v>
      </c>
    </row>
    <row r="28" spans="1:13" ht="15" x14ac:dyDescent="0.2">
      <c r="A28" s="99">
        <v>20</v>
      </c>
      <c r="B28" s="387" t="s">
        <v>522</v>
      </c>
      <c r="C28" s="387" t="s">
        <v>567</v>
      </c>
      <c r="D28" s="394" t="s">
        <v>568</v>
      </c>
      <c r="E28" s="389" t="s">
        <v>515</v>
      </c>
      <c r="F28" s="387" t="s">
        <v>350</v>
      </c>
      <c r="G28" s="390">
        <v>1800</v>
      </c>
      <c r="H28" s="390">
        <v>1800</v>
      </c>
      <c r="I28" s="391">
        <f t="shared" si="0"/>
        <v>360</v>
      </c>
      <c r="M28" s="186">
        <f t="shared" si="1"/>
        <v>0</v>
      </c>
    </row>
    <row r="29" spans="1:13" ht="15" x14ac:dyDescent="0.2">
      <c r="A29" s="99">
        <v>21</v>
      </c>
      <c r="B29" s="387" t="s">
        <v>569</v>
      </c>
      <c r="C29" s="387" t="s">
        <v>570</v>
      </c>
      <c r="D29" s="394" t="s">
        <v>571</v>
      </c>
      <c r="E29" s="389" t="s">
        <v>515</v>
      </c>
      <c r="F29" s="387" t="s">
        <v>350</v>
      </c>
      <c r="G29" s="390">
        <v>1800</v>
      </c>
      <c r="H29" s="390">
        <v>1800</v>
      </c>
      <c r="I29" s="391">
        <f t="shared" si="0"/>
        <v>360</v>
      </c>
      <c r="M29" s="186">
        <f t="shared" si="1"/>
        <v>0</v>
      </c>
    </row>
    <row r="30" spans="1:13" ht="15" x14ac:dyDescent="0.2">
      <c r="A30" s="99">
        <v>22</v>
      </c>
      <c r="B30" s="387" t="s">
        <v>558</v>
      </c>
      <c r="C30" s="387" t="s">
        <v>572</v>
      </c>
      <c r="D30" s="394" t="s">
        <v>573</v>
      </c>
      <c r="E30" s="389" t="s">
        <v>515</v>
      </c>
      <c r="F30" s="387" t="s">
        <v>350</v>
      </c>
      <c r="G30" s="390">
        <v>1800</v>
      </c>
      <c r="H30" s="390">
        <v>1800</v>
      </c>
      <c r="I30" s="391">
        <f t="shared" si="0"/>
        <v>360</v>
      </c>
      <c r="M30" s="186">
        <f t="shared" si="1"/>
        <v>0</v>
      </c>
    </row>
    <row r="31" spans="1:13" ht="15" x14ac:dyDescent="0.2">
      <c r="A31" s="99">
        <v>23</v>
      </c>
      <c r="B31" s="407" t="s">
        <v>589</v>
      </c>
      <c r="C31" s="407" t="s">
        <v>590</v>
      </c>
      <c r="D31" s="408" t="s">
        <v>591</v>
      </c>
      <c r="E31" s="389" t="s">
        <v>515</v>
      </c>
      <c r="F31" s="387" t="s">
        <v>350</v>
      </c>
      <c r="G31" s="390">
        <v>1800</v>
      </c>
      <c r="H31" s="390">
        <v>1800</v>
      </c>
      <c r="I31" s="391">
        <f t="shared" si="0"/>
        <v>360</v>
      </c>
      <c r="M31" s="186">
        <f t="shared" si="1"/>
        <v>0</v>
      </c>
    </row>
    <row r="32" spans="1:13" ht="15" x14ac:dyDescent="0.2">
      <c r="A32" s="99">
        <v>24</v>
      </c>
      <c r="B32" s="387" t="s">
        <v>574</v>
      </c>
      <c r="C32" s="387" t="s">
        <v>575</v>
      </c>
      <c r="D32" s="394" t="s">
        <v>576</v>
      </c>
      <c r="E32" s="389" t="s">
        <v>515</v>
      </c>
      <c r="F32" s="387" t="s">
        <v>350</v>
      </c>
      <c r="G32" s="390">
        <v>1000</v>
      </c>
      <c r="H32" s="390">
        <v>1000</v>
      </c>
      <c r="I32" s="391">
        <f t="shared" si="0"/>
        <v>200</v>
      </c>
      <c r="M32" s="186">
        <f t="shared" si="1"/>
        <v>0</v>
      </c>
    </row>
    <row r="33" spans="1:13" ht="15" x14ac:dyDescent="0.2">
      <c r="A33" s="99">
        <v>25</v>
      </c>
      <c r="B33" s="387" t="s">
        <v>698</v>
      </c>
      <c r="C33" s="387" t="s">
        <v>699</v>
      </c>
      <c r="D33" s="394" t="s">
        <v>700</v>
      </c>
      <c r="E33" s="389" t="s">
        <v>515</v>
      </c>
      <c r="F33" s="387" t="s">
        <v>350</v>
      </c>
      <c r="G33" s="390">
        <v>1000</v>
      </c>
      <c r="H33" s="390">
        <v>1000</v>
      </c>
      <c r="I33" s="391">
        <f t="shared" ref="I33" si="2">H33*20%</f>
        <v>200</v>
      </c>
      <c r="M33" s="186">
        <f t="shared" si="1"/>
        <v>0</v>
      </c>
    </row>
    <row r="34" spans="1:13" ht="15" x14ac:dyDescent="0.2">
      <c r="A34" s="88" t="s">
        <v>278</v>
      </c>
      <c r="B34" s="88"/>
      <c r="C34" s="88"/>
      <c r="D34" s="88"/>
      <c r="E34" s="88"/>
      <c r="F34" s="99"/>
      <c r="G34" s="4"/>
      <c r="H34" s="4"/>
      <c r="I34" s="4"/>
    </row>
    <row r="35" spans="1:13" ht="15" x14ac:dyDescent="0.3">
      <c r="A35" s="88"/>
      <c r="B35" s="100"/>
      <c r="C35" s="100"/>
      <c r="D35" s="100"/>
      <c r="E35" s="100"/>
      <c r="F35" s="88" t="s">
        <v>459</v>
      </c>
      <c r="G35" s="87">
        <f>SUM(G9:G34)</f>
        <v>57800</v>
      </c>
      <c r="H35" s="87">
        <f>SUM(H9:H34)</f>
        <v>65900</v>
      </c>
      <c r="I35" s="87">
        <f>SUM(I9:I34)</f>
        <v>13180</v>
      </c>
    </row>
    <row r="36" spans="1:13" ht="15" x14ac:dyDescent="0.3">
      <c r="A36" s="229"/>
      <c r="B36" s="229"/>
      <c r="C36" s="229"/>
      <c r="D36" s="229"/>
      <c r="E36" s="229"/>
      <c r="F36" s="229"/>
      <c r="G36" s="229"/>
      <c r="H36" s="185"/>
      <c r="I36" s="185"/>
    </row>
    <row r="37" spans="1:13" ht="15" x14ac:dyDescent="0.3">
      <c r="A37" s="230" t="s">
        <v>447</v>
      </c>
      <c r="B37" s="230"/>
      <c r="C37" s="229"/>
      <c r="D37" s="229"/>
      <c r="E37" s="229"/>
      <c r="F37" s="229"/>
      <c r="G37" s="229"/>
      <c r="H37" s="185"/>
      <c r="I37" s="185"/>
    </row>
    <row r="38" spans="1:13" ht="15" x14ac:dyDescent="0.3">
      <c r="A38" s="230"/>
      <c r="B38" s="230"/>
      <c r="C38" s="185"/>
      <c r="D38" s="185"/>
      <c r="E38" s="185"/>
      <c r="F38" s="185"/>
      <c r="G38" s="185"/>
      <c r="H38" s="185"/>
      <c r="I38" s="185"/>
    </row>
    <row r="39" spans="1:13" x14ac:dyDescent="0.2">
      <c r="A39" s="226"/>
      <c r="B39" s="226"/>
      <c r="C39" s="226"/>
      <c r="D39" s="226"/>
      <c r="E39" s="226"/>
      <c r="F39" s="226"/>
      <c r="G39" s="226"/>
      <c r="H39" s="226"/>
      <c r="I39" s="226"/>
    </row>
    <row r="40" spans="1:13" ht="15" x14ac:dyDescent="0.3">
      <c r="A40" s="191" t="s">
        <v>107</v>
      </c>
      <c r="B40" s="191"/>
      <c r="C40" s="185"/>
      <c r="D40" s="185"/>
      <c r="E40" s="185"/>
      <c r="F40" s="185"/>
      <c r="G40" s="185"/>
      <c r="H40" s="185"/>
      <c r="I40" s="185"/>
    </row>
    <row r="41" spans="1:13" ht="15" x14ac:dyDescent="0.3">
      <c r="A41" s="185"/>
      <c r="B41" s="185"/>
      <c r="C41" s="185"/>
      <c r="D41" s="185"/>
      <c r="E41" s="185"/>
      <c r="F41" s="185"/>
      <c r="G41" s="185"/>
      <c r="H41" s="185"/>
      <c r="I41" s="185"/>
    </row>
    <row r="42" spans="1:13" ht="15" x14ac:dyDescent="0.3">
      <c r="A42" s="185"/>
      <c r="B42" s="185"/>
      <c r="C42" s="185"/>
      <c r="D42" s="185"/>
      <c r="E42" s="189"/>
      <c r="F42" s="189"/>
      <c r="G42" s="189"/>
      <c r="H42" s="185"/>
      <c r="I42" s="185"/>
    </row>
    <row r="43" spans="1:13" ht="15" x14ac:dyDescent="0.3">
      <c r="A43" s="191"/>
      <c r="B43" s="191"/>
      <c r="C43" s="191" t="s">
        <v>397</v>
      </c>
      <c r="D43" s="191"/>
      <c r="E43" s="191"/>
      <c r="F43" s="191"/>
      <c r="G43" s="191"/>
      <c r="H43" s="185"/>
      <c r="I43" s="185"/>
    </row>
    <row r="44" spans="1:13" ht="15" x14ac:dyDescent="0.3">
      <c r="A44" s="185"/>
      <c r="B44" s="185"/>
      <c r="C44" s="185" t="s">
        <v>396</v>
      </c>
      <c r="D44" s="185"/>
      <c r="E44" s="185"/>
      <c r="F44" s="185"/>
      <c r="G44" s="185"/>
      <c r="H44" s="185"/>
      <c r="I44" s="185"/>
    </row>
    <row r="45" spans="1:13" x14ac:dyDescent="0.2">
      <c r="A45" s="193"/>
      <c r="B45" s="193"/>
      <c r="C45" s="193" t="s">
        <v>140</v>
      </c>
      <c r="D45" s="193"/>
      <c r="E45" s="193"/>
      <c r="F45" s="193"/>
      <c r="G45" s="193"/>
    </row>
  </sheetData>
  <mergeCells count="2">
    <mergeCell ref="I1:J1"/>
    <mergeCell ref="I2:K2"/>
  </mergeCells>
  <printOptions gridLines="1"/>
  <pageMargins left="0" right="0.25" top="0.25" bottom="0.25" header="0.3" footer="0.3"/>
  <pageSetup scale="8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view="pageBreakPreview" topLeftCell="A52" zoomScale="106" zoomScaleNormal="100" zoomScaleSheetLayoutView="106" workbookViewId="0">
      <selection activeCell="H9" sqref="H9"/>
    </sheetView>
  </sheetViews>
  <sheetFormatPr defaultRowHeight="15" x14ac:dyDescent="0.2"/>
  <cols>
    <col min="1" max="1" width="16.7109375" style="398" customWidth="1"/>
    <col min="2" max="2" width="20.140625" style="398" customWidth="1"/>
    <col min="3" max="3" width="18.42578125" style="398" customWidth="1"/>
    <col min="4" max="4" width="18.7109375" style="418" customWidth="1"/>
    <col min="5" max="5" width="24.7109375" style="418" customWidth="1"/>
    <col min="6" max="6" width="13.85546875" style="398" customWidth="1"/>
    <col min="7" max="7" width="15" style="398" customWidth="1"/>
    <col min="8" max="8" width="12" style="398" customWidth="1"/>
    <col min="9" max="9" width="1.140625" style="398" customWidth="1"/>
    <col min="10" max="16384" width="9.140625" style="398"/>
  </cols>
  <sheetData>
    <row r="1" spans="1:9" x14ac:dyDescent="0.2">
      <c r="A1" s="501" t="s">
        <v>368</v>
      </c>
      <c r="B1" s="488"/>
      <c r="C1" s="488"/>
      <c r="D1" s="488"/>
      <c r="E1" s="396"/>
      <c r="F1" s="397"/>
      <c r="G1" s="497" t="s">
        <v>110</v>
      </c>
      <c r="H1" s="497"/>
    </row>
    <row r="2" spans="1:9" ht="15" customHeight="1" x14ac:dyDescent="0.2">
      <c r="A2" s="502" t="s">
        <v>141</v>
      </c>
      <c r="B2" s="488"/>
      <c r="C2" s="488"/>
      <c r="D2" s="488"/>
      <c r="E2" s="396"/>
      <c r="F2" s="397"/>
      <c r="G2" s="487" t="s">
        <v>697</v>
      </c>
      <c r="H2" s="488"/>
      <c r="I2" s="488"/>
    </row>
    <row r="3" spans="1:9" x14ac:dyDescent="0.2">
      <c r="A3" s="128"/>
      <c r="B3" s="128"/>
      <c r="C3" s="128"/>
      <c r="D3" s="399"/>
      <c r="E3" s="399"/>
      <c r="F3" s="128"/>
      <c r="G3" s="386"/>
      <c r="H3" s="386"/>
    </row>
    <row r="4" spans="1:9" x14ac:dyDescent="0.2">
      <c r="A4" s="500" t="str">
        <f>'[2]ფორმა N2'!A4</f>
        <v>ანგარიშვალდებული პირის დასახელება:</v>
      </c>
      <c r="B4" s="499"/>
      <c r="C4" s="499"/>
      <c r="D4" s="396"/>
      <c r="E4" s="396"/>
      <c r="F4" s="397"/>
      <c r="G4" s="128"/>
      <c r="H4" s="128"/>
    </row>
    <row r="5" spans="1:9" x14ac:dyDescent="0.3">
      <c r="A5" s="26" t="s">
        <v>511</v>
      </c>
      <c r="B5" s="400"/>
      <c r="C5" s="400"/>
      <c r="D5" s="401"/>
      <c r="E5" s="401"/>
      <c r="F5" s="400"/>
      <c r="G5" s="402"/>
      <c r="H5" s="402"/>
    </row>
    <row r="6" spans="1:9" x14ac:dyDescent="0.2">
      <c r="A6" s="397"/>
      <c r="B6" s="397"/>
      <c r="C6" s="397"/>
      <c r="D6" s="396"/>
      <c r="E6" s="396"/>
      <c r="F6" s="397"/>
      <c r="G6" s="128"/>
      <c r="H6" s="128"/>
    </row>
    <row r="7" spans="1:9" x14ac:dyDescent="0.2">
      <c r="A7" s="385"/>
      <c r="B7" s="385"/>
      <c r="C7" s="385"/>
      <c r="D7" s="403"/>
      <c r="E7" s="403"/>
      <c r="F7" s="385"/>
      <c r="G7" s="385"/>
      <c r="H7" s="385"/>
    </row>
    <row r="8" spans="1:9" ht="45" x14ac:dyDescent="0.2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9" ht="36" customHeight="1" x14ac:dyDescent="0.2">
      <c r="A9" s="387" t="s">
        <v>529</v>
      </c>
      <c r="B9" s="387" t="s">
        <v>530</v>
      </c>
      <c r="C9" s="388" t="s">
        <v>531</v>
      </c>
      <c r="D9" s="405" t="s">
        <v>581</v>
      </c>
      <c r="E9" s="405" t="s">
        <v>707</v>
      </c>
      <c r="F9" s="406">
        <v>7</v>
      </c>
      <c r="G9" s="391">
        <v>280</v>
      </c>
      <c r="H9" s="391">
        <v>280</v>
      </c>
      <c r="I9" s="484"/>
    </row>
    <row r="10" spans="1:9" ht="36" customHeight="1" x14ac:dyDescent="0.2">
      <c r="A10" s="387" t="s">
        <v>577</v>
      </c>
      <c r="B10" s="387" t="s">
        <v>559</v>
      </c>
      <c r="C10" s="388" t="s">
        <v>579</v>
      </c>
      <c r="D10" s="405" t="s">
        <v>581</v>
      </c>
      <c r="E10" s="405" t="s">
        <v>580</v>
      </c>
      <c r="F10" s="406">
        <v>7</v>
      </c>
      <c r="G10" s="391">
        <v>280</v>
      </c>
      <c r="H10" s="391">
        <v>280</v>
      </c>
      <c r="I10" s="484"/>
    </row>
    <row r="11" spans="1:9" ht="36" customHeight="1" x14ac:dyDescent="0.2">
      <c r="A11" s="387" t="s">
        <v>549</v>
      </c>
      <c r="B11" s="387" t="s">
        <v>550</v>
      </c>
      <c r="C11" s="388" t="s">
        <v>551</v>
      </c>
      <c r="D11" s="405" t="s">
        <v>581</v>
      </c>
      <c r="E11" s="405" t="s">
        <v>580</v>
      </c>
      <c r="F11" s="406">
        <v>7</v>
      </c>
      <c r="G11" s="391">
        <v>280</v>
      </c>
      <c r="H11" s="391">
        <v>280</v>
      </c>
      <c r="I11" s="484"/>
    </row>
    <row r="12" spans="1:9" ht="36" customHeight="1" x14ac:dyDescent="0.2">
      <c r="A12" s="387" t="s">
        <v>578</v>
      </c>
      <c r="B12" s="387" t="s">
        <v>570</v>
      </c>
      <c r="C12" s="388" t="s">
        <v>571</v>
      </c>
      <c r="D12" s="405" t="s">
        <v>581</v>
      </c>
      <c r="E12" s="405" t="s">
        <v>580</v>
      </c>
      <c r="F12" s="406">
        <v>7</v>
      </c>
      <c r="G12" s="391">
        <v>280</v>
      </c>
      <c r="H12" s="391">
        <v>280</v>
      </c>
      <c r="I12" s="484"/>
    </row>
    <row r="13" spans="1:9" ht="36" customHeight="1" x14ac:dyDescent="0.2">
      <c r="A13" s="387" t="s">
        <v>522</v>
      </c>
      <c r="B13" s="387" t="s">
        <v>523</v>
      </c>
      <c r="C13" s="387">
        <v>65002007395</v>
      </c>
      <c r="D13" s="405" t="s">
        <v>581</v>
      </c>
      <c r="E13" s="405" t="s">
        <v>708</v>
      </c>
      <c r="F13" s="406">
        <v>7</v>
      </c>
      <c r="G13" s="391">
        <v>280</v>
      </c>
      <c r="H13" s="391">
        <v>280</v>
      </c>
      <c r="I13" s="484"/>
    </row>
    <row r="14" spans="1:9" ht="36" customHeight="1" x14ac:dyDescent="0.2">
      <c r="A14" s="387" t="s">
        <v>522</v>
      </c>
      <c r="B14" s="387" t="s">
        <v>547</v>
      </c>
      <c r="C14" s="388" t="s">
        <v>548</v>
      </c>
      <c r="D14" s="405" t="s">
        <v>581</v>
      </c>
      <c r="E14" s="405" t="s">
        <v>708</v>
      </c>
      <c r="F14" s="406">
        <v>7</v>
      </c>
      <c r="G14" s="391">
        <v>280</v>
      </c>
      <c r="H14" s="391">
        <v>280</v>
      </c>
      <c r="I14" s="484"/>
    </row>
    <row r="15" spans="1:9" ht="36" customHeight="1" x14ac:dyDescent="0.2">
      <c r="A15" s="387" t="s">
        <v>544</v>
      </c>
      <c r="B15" s="387" t="s">
        <v>545</v>
      </c>
      <c r="C15" s="388" t="s">
        <v>546</v>
      </c>
      <c r="D15" s="405" t="s">
        <v>581</v>
      </c>
      <c r="E15" s="405" t="s">
        <v>708</v>
      </c>
      <c r="F15" s="406">
        <v>7</v>
      </c>
      <c r="G15" s="391">
        <v>280</v>
      </c>
      <c r="H15" s="391">
        <v>280</v>
      </c>
      <c r="I15" s="484"/>
    </row>
    <row r="16" spans="1:9" ht="36" customHeight="1" x14ac:dyDescent="0.2">
      <c r="A16" s="387" t="s">
        <v>522</v>
      </c>
      <c r="B16" s="387" t="s">
        <v>567</v>
      </c>
      <c r="C16" s="394" t="s">
        <v>568</v>
      </c>
      <c r="D16" s="405" t="s">
        <v>581</v>
      </c>
      <c r="E16" s="405" t="s">
        <v>708</v>
      </c>
      <c r="F16" s="406">
        <v>7</v>
      </c>
      <c r="G16" s="391">
        <v>280</v>
      </c>
      <c r="H16" s="391">
        <v>280</v>
      </c>
      <c r="I16" s="484"/>
    </row>
    <row r="17" spans="1:9" ht="36" customHeight="1" x14ac:dyDescent="0.2">
      <c r="A17" s="387" t="s">
        <v>529</v>
      </c>
      <c r="B17" s="387" t="s">
        <v>530</v>
      </c>
      <c r="C17" s="388" t="s">
        <v>531</v>
      </c>
      <c r="D17" s="405" t="s">
        <v>581</v>
      </c>
      <c r="E17" s="405" t="s">
        <v>580</v>
      </c>
      <c r="F17" s="406">
        <v>7</v>
      </c>
      <c r="G17" s="391">
        <v>280</v>
      </c>
      <c r="H17" s="391">
        <v>280</v>
      </c>
      <c r="I17" s="484"/>
    </row>
    <row r="18" spans="1:9" ht="36" customHeight="1" x14ac:dyDescent="0.2">
      <c r="A18" s="387" t="s">
        <v>577</v>
      </c>
      <c r="B18" s="387" t="s">
        <v>559</v>
      </c>
      <c r="C18" s="388" t="s">
        <v>579</v>
      </c>
      <c r="D18" s="405" t="s">
        <v>581</v>
      </c>
      <c r="E18" s="405" t="s">
        <v>580</v>
      </c>
      <c r="F18" s="406">
        <v>7</v>
      </c>
      <c r="G18" s="391">
        <v>280</v>
      </c>
      <c r="H18" s="391">
        <v>280</v>
      </c>
      <c r="I18" s="484"/>
    </row>
    <row r="19" spans="1:9" ht="36" customHeight="1" x14ac:dyDescent="0.2">
      <c r="A19" s="387" t="s">
        <v>549</v>
      </c>
      <c r="B19" s="387" t="s">
        <v>550</v>
      </c>
      <c r="C19" s="388" t="s">
        <v>551</v>
      </c>
      <c r="D19" s="405" t="s">
        <v>581</v>
      </c>
      <c r="E19" s="405" t="s">
        <v>580</v>
      </c>
      <c r="F19" s="406">
        <v>7</v>
      </c>
      <c r="G19" s="391">
        <v>280</v>
      </c>
      <c r="H19" s="391">
        <v>280</v>
      </c>
      <c r="I19" s="484"/>
    </row>
    <row r="20" spans="1:9" ht="36" customHeight="1" x14ac:dyDescent="0.2">
      <c r="A20" s="387" t="s">
        <v>522</v>
      </c>
      <c r="B20" s="387" t="s">
        <v>523</v>
      </c>
      <c r="C20" s="387">
        <v>65002007395</v>
      </c>
      <c r="D20" s="405" t="s">
        <v>581</v>
      </c>
      <c r="E20" s="405" t="s">
        <v>580</v>
      </c>
      <c r="F20" s="406">
        <v>7</v>
      </c>
      <c r="G20" s="391">
        <v>280</v>
      </c>
      <c r="H20" s="391">
        <v>280</v>
      </c>
      <c r="I20" s="484"/>
    </row>
    <row r="21" spans="1:9" ht="36" customHeight="1" x14ac:dyDescent="0.2">
      <c r="A21" s="387" t="s">
        <v>522</v>
      </c>
      <c r="B21" s="387" t="s">
        <v>547</v>
      </c>
      <c r="C21" s="388" t="s">
        <v>548</v>
      </c>
      <c r="D21" s="405" t="s">
        <v>581</v>
      </c>
      <c r="E21" s="405" t="s">
        <v>580</v>
      </c>
      <c r="F21" s="406">
        <v>7</v>
      </c>
      <c r="G21" s="391">
        <v>280</v>
      </c>
      <c r="H21" s="391">
        <v>280</v>
      </c>
      <c r="I21" s="484"/>
    </row>
    <row r="22" spans="1:9" ht="36" customHeight="1" x14ac:dyDescent="0.2">
      <c r="A22" s="387" t="s">
        <v>544</v>
      </c>
      <c r="B22" s="387" t="s">
        <v>545</v>
      </c>
      <c r="C22" s="388" t="s">
        <v>546</v>
      </c>
      <c r="D22" s="405" t="s">
        <v>581</v>
      </c>
      <c r="E22" s="405" t="s">
        <v>580</v>
      </c>
      <c r="F22" s="406">
        <v>7</v>
      </c>
      <c r="G22" s="391">
        <v>280</v>
      </c>
      <c r="H22" s="391">
        <v>280</v>
      </c>
      <c r="I22" s="484"/>
    </row>
    <row r="23" spans="1:9" ht="36" customHeight="1" x14ac:dyDescent="0.2">
      <c r="A23" s="393" t="s">
        <v>589</v>
      </c>
      <c r="B23" s="393" t="s">
        <v>590</v>
      </c>
      <c r="C23" s="394" t="s">
        <v>591</v>
      </c>
      <c r="D23" s="405" t="s">
        <v>581</v>
      </c>
      <c r="E23" s="405" t="s">
        <v>580</v>
      </c>
      <c r="F23" s="406">
        <v>7</v>
      </c>
      <c r="G23" s="391">
        <v>280</v>
      </c>
      <c r="H23" s="391">
        <v>280</v>
      </c>
      <c r="I23" s="484"/>
    </row>
    <row r="24" spans="1:9" ht="36" customHeight="1" x14ac:dyDescent="0.2">
      <c r="A24" s="387" t="s">
        <v>582</v>
      </c>
      <c r="B24" s="387" t="s">
        <v>583</v>
      </c>
      <c r="C24" s="388" t="s">
        <v>584</v>
      </c>
      <c r="D24" s="405" t="s">
        <v>581</v>
      </c>
      <c r="E24" s="405" t="s">
        <v>580</v>
      </c>
      <c r="F24" s="406">
        <v>7</v>
      </c>
      <c r="G24" s="391">
        <v>280</v>
      </c>
      <c r="H24" s="391">
        <v>280</v>
      </c>
      <c r="I24" s="484"/>
    </row>
    <row r="25" spans="1:9" ht="36" customHeight="1" x14ac:dyDescent="0.2">
      <c r="A25" s="387" t="s">
        <v>564</v>
      </c>
      <c r="B25" s="387" t="s">
        <v>565</v>
      </c>
      <c r="C25" s="394" t="s">
        <v>566</v>
      </c>
      <c r="D25" s="405" t="s">
        <v>581</v>
      </c>
      <c r="E25" s="405" t="s">
        <v>580</v>
      </c>
      <c r="F25" s="406">
        <v>7</v>
      </c>
      <c r="G25" s="391">
        <v>280</v>
      </c>
      <c r="H25" s="391">
        <v>280</v>
      </c>
      <c r="I25" s="484"/>
    </row>
    <row r="26" spans="1:9" ht="36" customHeight="1" x14ac:dyDescent="0.2">
      <c r="A26" s="387" t="s">
        <v>558</v>
      </c>
      <c r="B26" s="387" t="s">
        <v>572</v>
      </c>
      <c r="C26" s="394" t="s">
        <v>573</v>
      </c>
      <c r="D26" s="405" t="s">
        <v>581</v>
      </c>
      <c r="E26" s="405" t="s">
        <v>580</v>
      </c>
      <c r="F26" s="406">
        <v>7</v>
      </c>
      <c r="G26" s="391">
        <v>280</v>
      </c>
      <c r="H26" s="391">
        <v>280</v>
      </c>
      <c r="I26" s="484"/>
    </row>
    <row r="27" spans="1:9" ht="36" customHeight="1" x14ac:dyDescent="0.2">
      <c r="A27" s="387" t="s">
        <v>561</v>
      </c>
      <c r="B27" s="387" t="s">
        <v>562</v>
      </c>
      <c r="C27" s="394" t="s">
        <v>563</v>
      </c>
      <c r="D27" s="405" t="s">
        <v>581</v>
      </c>
      <c r="E27" s="405" t="s">
        <v>580</v>
      </c>
      <c r="F27" s="406">
        <v>7</v>
      </c>
      <c r="G27" s="391">
        <v>280</v>
      </c>
      <c r="H27" s="391">
        <v>280</v>
      </c>
      <c r="I27" s="484"/>
    </row>
    <row r="28" spans="1:9" ht="36" customHeight="1" x14ac:dyDescent="0.2">
      <c r="A28" s="387" t="s">
        <v>569</v>
      </c>
      <c r="B28" s="387" t="s">
        <v>570</v>
      </c>
      <c r="C28" s="394" t="s">
        <v>571</v>
      </c>
      <c r="D28" s="405" t="s">
        <v>581</v>
      </c>
      <c r="E28" s="405" t="s">
        <v>580</v>
      </c>
      <c r="F28" s="406">
        <v>7</v>
      </c>
      <c r="G28" s="391">
        <v>280</v>
      </c>
      <c r="H28" s="391">
        <v>280</v>
      </c>
      <c r="I28" s="484"/>
    </row>
    <row r="29" spans="1:9" ht="36" customHeight="1" x14ac:dyDescent="0.2">
      <c r="A29" s="387" t="s">
        <v>529</v>
      </c>
      <c r="B29" s="387" t="s">
        <v>530</v>
      </c>
      <c r="C29" s="388" t="s">
        <v>531</v>
      </c>
      <c r="D29" s="405" t="s">
        <v>581</v>
      </c>
      <c r="E29" s="405" t="s">
        <v>709</v>
      </c>
      <c r="F29" s="406">
        <v>6</v>
      </c>
      <c r="G29" s="391">
        <v>240</v>
      </c>
      <c r="H29" s="391">
        <v>240</v>
      </c>
      <c r="I29" s="484"/>
    </row>
    <row r="30" spans="1:9" ht="36" customHeight="1" x14ac:dyDescent="0.2">
      <c r="A30" s="387" t="s">
        <v>577</v>
      </c>
      <c r="B30" s="387" t="s">
        <v>559</v>
      </c>
      <c r="C30" s="388" t="s">
        <v>579</v>
      </c>
      <c r="D30" s="405" t="s">
        <v>581</v>
      </c>
      <c r="E30" s="405" t="s">
        <v>709</v>
      </c>
      <c r="F30" s="406">
        <v>6</v>
      </c>
      <c r="G30" s="391">
        <v>240</v>
      </c>
      <c r="H30" s="391">
        <v>240</v>
      </c>
      <c r="I30" s="484"/>
    </row>
    <row r="31" spans="1:9" ht="36" customHeight="1" x14ac:dyDescent="0.2">
      <c r="A31" s="387" t="s">
        <v>549</v>
      </c>
      <c r="B31" s="387" t="s">
        <v>550</v>
      </c>
      <c r="C31" s="388" t="s">
        <v>551</v>
      </c>
      <c r="D31" s="405" t="s">
        <v>581</v>
      </c>
      <c r="E31" s="405" t="s">
        <v>709</v>
      </c>
      <c r="F31" s="406">
        <v>6</v>
      </c>
      <c r="G31" s="391">
        <v>240</v>
      </c>
      <c r="H31" s="391">
        <v>240</v>
      </c>
      <c r="I31" s="484"/>
    </row>
    <row r="32" spans="1:9" ht="39" customHeight="1" x14ac:dyDescent="0.2">
      <c r="A32" s="387" t="s">
        <v>541</v>
      </c>
      <c r="B32" s="387" t="s">
        <v>542</v>
      </c>
      <c r="C32" s="388" t="s">
        <v>543</v>
      </c>
      <c r="D32" s="405" t="s">
        <v>581</v>
      </c>
      <c r="E32" s="405" t="s">
        <v>709</v>
      </c>
      <c r="F32" s="406">
        <v>6</v>
      </c>
      <c r="G32" s="391">
        <v>240</v>
      </c>
      <c r="H32" s="391">
        <v>240</v>
      </c>
      <c r="I32" s="484"/>
    </row>
    <row r="33" spans="1:9" ht="39" customHeight="1" x14ac:dyDescent="0.2">
      <c r="A33" s="387" t="s">
        <v>522</v>
      </c>
      <c r="B33" s="387" t="s">
        <v>523</v>
      </c>
      <c r="C33" s="387">
        <v>65002007395</v>
      </c>
      <c r="D33" s="405" t="s">
        <v>581</v>
      </c>
      <c r="E33" s="405" t="s">
        <v>710</v>
      </c>
      <c r="F33" s="406">
        <v>6</v>
      </c>
      <c r="G33" s="391">
        <v>240</v>
      </c>
      <c r="H33" s="391">
        <v>240</v>
      </c>
      <c r="I33" s="484"/>
    </row>
    <row r="34" spans="1:9" ht="39" customHeight="1" x14ac:dyDescent="0.2">
      <c r="A34" s="387" t="s">
        <v>522</v>
      </c>
      <c r="B34" s="387" t="s">
        <v>547</v>
      </c>
      <c r="C34" s="388" t="s">
        <v>548</v>
      </c>
      <c r="D34" s="405" t="s">
        <v>581</v>
      </c>
      <c r="E34" s="405" t="s">
        <v>710</v>
      </c>
      <c r="F34" s="406">
        <v>6</v>
      </c>
      <c r="G34" s="391">
        <v>240</v>
      </c>
      <c r="H34" s="391">
        <v>240</v>
      </c>
      <c r="I34" s="484"/>
    </row>
    <row r="35" spans="1:9" ht="39" customHeight="1" x14ac:dyDescent="0.2">
      <c r="A35" s="387" t="s">
        <v>544</v>
      </c>
      <c r="B35" s="387" t="s">
        <v>545</v>
      </c>
      <c r="C35" s="388" t="s">
        <v>546</v>
      </c>
      <c r="D35" s="405" t="s">
        <v>581</v>
      </c>
      <c r="E35" s="405" t="s">
        <v>710</v>
      </c>
      <c r="F35" s="406">
        <v>6</v>
      </c>
      <c r="G35" s="391">
        <v>240</v>
      </c>
      <c r="H35" s="391">
        <v>240</v>
      </c>
      <c r="I35" s="484"/>
    </row>
    <row r="36" spans="1:9" ht="39" customHeight="1" x14ac:dyDescent="0.2">
      <c r="A36" s="387" t="s">
        <v>535</v>
      </c>
      <c r="B36" s="387" t="s">
        <v>536</v>
      </c>
      <c r="C36" s="388" t="s">
        <v>537</v>
      </c>
      <c r="D36" s="405" t="s">
        <v>581</v>
      </c>
      <c r="E36" s="405" t="s">
        <v>710</v>
      </c>
      <c r="F36" s="406">
        <v>6</v>
      </c>
      <c r="G36" s="391">
        <v>240</v>
      </c>
      <c r="H36" s="391">
        <v>240</v>
      </c>
      <c r="I36" s="484"/>
    </row>
    <row r="37" spans="1:9" ht="39" customHeight="1" x14ac:dyDescent="0.2">
      <c r="A37" s="387" t="s">
        <v>582</v>
      </c>
      <c r="B37" s="387" t="s">
        <v>583</v>
      </c>
      <c r="C37" s="388" t="s">
        <v>584</v>
      </c>
      <c r="D37" s="405" t="s">
        <v>581</v>
      </c>
      <c r="E37" s="405" t="s">
        <v>710</v>
      </c>
      <c r="F37" s="406">
        <v>6</v>
      </c>
      <c r="G37" s="391">
        <v>240</v>
      </c>
      <c r="H37" s="391">
        <v>240</v>
      </c>
      <c r="I37" s="484"/>
    </row>
    <row r="38" spans="1:9" ht="52.5" customHeight="1" x14ac:dyDescent="0.2">
      <c r="A38" s="387" t="s">
        <v>526</v>
      </c>
      <c r="B38" s="387" t="s">
        <v>527</v>
      </c>
      <c r="C38" s="388" t="s">
        <v>528</v>
      </c>
      <c r="D38" s="405" t="s">
        <v>712</v>
      </c>
      <c r="E38" s="405" t="s">
        <v>711</v>
      </c>
      <c r="F38" s="406">
        <v>5</v>
      </c>
      <c r="G38" s="391">
        <v>200</v>
      </c>
      <c r="H38" s="391">
        <v>200</v>
      </c>
      <c r="I38" s="484"/>
    </row>
    <row r="39" spans="1:9" ht="56.25" x14ac:dyDescent="0.2">
      <c r="A39" s="387" t="s">
        <v>538</v>
      </c>
      <c r="B39" s="387" t="s">
        <v>539</v>
      </c>
      <c r="C39" s="388" t="s">
        <v>540</v>
      </c>
      <c r="D39" s="405" t="s">
        <v>712</v>
      </c>
      <c r="E39" s="405" t="s">
        <v>711</v>
      </c>
      <c r="F39" s="406">
        <v>5</v>
      </c>
      <c r="G39" s="391">
        <v>200</v>
      </c>
      <c r="H39" s="391">
        <f t="shared" ref="H39" si="0">40*F39</f>
        <v>200</v>
      </c>
      <c r="I39" s="484"/>
    </row>
    <row r="40" spans="1:9" ht="56.25" x14ac:dyDescent="0.2">
      <c r="A40" s="387" t="s">
        <v>549</v>
      </c>
      <c r="B40" s="387" t="s">
        <v>550</v>
      </c>
      <c r="C40" s="388" t="s">
        <v>551</v>
      </c>
      <c r="D40" s="405" t="s">
        <v>713</v>
      </c>
      <c r="E40" s="405" t="s">
        <v>714</v>
      </c>
      <c r="F40" s="406">
        <v>2</v>
      </c>
      <c r="G40" s="391">
        <v>80</v>
      </c>
      <c r="H40" s="391">
        <f t="shared" ref="H40:H54" si="1">40*F40</f>
        <v>80</v>
      </c>
      <c r="I40" s="484"/>
    </row>
    <row r="41" spans="1:9" ht="56.25" x14ac:dyDescent="0.2">
      <c r="A41" s="387" t="s">
        <v>522</v>
      </c>
      <c r="B41" s="387" t="s">
        <v>547</v>
      </c>
      <c r="C41" s="388" t="s">
        <v>548</v>
      </c>
      <c r="D41" s="405" t="s">
        <v>713</v>
      </c>
      <c r="E41" s="405" t="s">
        <v>714</v>
      </c>
      <c r="F41" s="406">
        <v>2</v>
      </c>
      <c r="G41" s="391">
        <v>80</v>
      </c>
      <c r="H41" s="391">
        <f t="shared" ref="H41:H43" si="2">40*F41</f>
        <v>80</v>
      </c>
      <c r="I41" s="484"/>
    </row>
    <row r="42" spans="1:9" ht="56.25" x14ac:dyDescent="0.2">
      <c r="A42" s="387" t="s">
        <v>577</v>
      </c>
      <c r="B42" s="387" t="s">
        <v>559</v>
      </c>
      <c r="C42" s="388" t="s">
        <v>579</v>
      </c>
      <c r="D42" s="405" t="s">
        <v>713</v>
      </c>
      <c r="E42" s="405" t="s">
        <v>714</v>
      </c>
      <c r="F42" s="406">
        <v>2</v>
      </c>
      <c r="G42" s="391">
        <v>80</v>
      </c>
      <c r="H42" s="391">
        <f t="shared" si="2"/>
        <v>80</v>
      </c>
      <c r="I42" s="484"/>
    </row>
    <row r="43" spans="1:9" ht="56.25" x14ac:dyDescent="0.2">
      <c r="A43" s="387" t="s">
        <v>529</v>
      </c>
      <c r="B43" s="387" t="s">
        <v>530</v>
      </c>
      <c r="C43" s="388" t="s">
        <v>531</v>
      </c>
      <c r="D43" s="405" t="s">
        <v>713</v>
      </c>
      <c r="E43" s="405" t="s">
        <v>714</v>
      </c>
      <c r="F43" s="406">
        <v>2</v>
      </c>
      <c r="G43" s="391">
        <v>80</v>
      </c>
      <c r="H43" s="391">
        <f t="shared" si="2"/>
        <v>80</v>
      </c>
      <c r="I43" s="484"/>
    </row>
    <row r="44" spans="1:9" ht="36" customHeight="1" x14ac:dyDescent="0.2">
      <c r="A44" s="387" t="s">
        <v>512</v>
      </c>
      <c r="B44" s="387" t="s">
        <v>513</v>
      </c>
      <c r="C44" s="388" t="s">
        <v>514</v>
      </c>
      <c r="D44" s="405" t="s">
        <v>715</v>
      </c>
      <c r="E44" s="405" t="s">
        <v>716</v>
      </c>
      <c r="F44" s="406">
        <v>2</v>
      </c>
      <c r="G44" s="391">
        <v>80</v>
      </c>
      <c r="H44" s="391">
        <v>80</v>
      </c>
      <c r="I44" s="484"/>
    </row>
    <row r="45" spans="1:9" ht="36" customHeight="1" x14ac:dyDescent="0.2">
      <c r="A45" s="387" t="s">
        <v>544</v>
      </c>
      <c r="B45" s="387" t="s">
        <v>545</v>
      </c>
      <c r="C45" s="388" t="s">
        <v>546</v>
      </c>
      <c r="D45" s="405" t="s">
        <v>715</v>
      </c>
      <c r="E45" s="405" t="s">
        <v>716</v>
      </c>
      <c r="F45" s="406">
        <v>2</v>
      </c>
      <c r="G45" s="391">
        <v>80</v>
      </c>
      <c r="H45" s="391">
        <v>80</v>
      </c>
      <c r="I45" s="484"/>
    </row>
    <row r="46" spans="1:9" ht="36" customHeight="1" x14ac:dyDescent="0.2">
      <c r="A46" s="387" t="s">
        <v>522</v>
      </c>
      <c r="B46" s="387" t="s">
        <v>547</v>
      </c>
      <c r="C46" s="388" t="s">
        <v>548</v>
      </c>
      <c r="D46" s="405" t="s">
        <v>715</v>
      </c>
      <c r="E46" s="405" t="s">
        <v>716</v>
      </c>
      <c r="F46" s="406">
        <v>2</v>
      </c>
      <c r="G46" s="391">
        <v>80</v>
      </c>
      <c r="H46" s="391">
        <v>80</v>
      </c>
      <c r="I46" s="484"/>
    </row>
    <row r="47" spans="1:9" ht="36" customHeight="1" x14ac:dyDescent="0.2">
      <c r="A47" s="387" t="s">
        <v>577</v>
      </c>
      <c r="B47" s="387" t="s">
        <v>559</v>
      </c>
      <c r="C47" s="388" t="s">
        <v>579</v>
      </c>
      <c r="D47" s="405" t="s">
        <v>715</v>
      </c>
      <c r="E47" s="405" t="s">
        <v>717</v>
      </c>
      <c r="F47" s="406">
        <v>2</v>
      </c>
      <c r="G47" s="391">
        <v>80</v>
      </c>
      <c r="H47" s="391">
        <v>80</v>
      </c>
      <c r="I47" s="484"/>
    </row>
    <row r="48" spans="1:9" ht="36" customHeight="1" x14ac:dyDescent="0.2">
      <c r="A48" s="387" t="s">
        <v>529</v>
      </c>
      <c r="B48" s="387" t="s">
        <v>530</v>
      </c>
      <c r="C48" s="388" t="s">
        <v>531</v>
      </c>
      <c r="D48" s="405" t="s">
        <v>715</v>
      </c>
      <c r="E48" s="405" t="s">
        <v>717</v>
      </c>
      <c r="F48" s="406">
        <v>2</v>
      </c>
      <c r="G48" s="391">
        <v>80</v>
      </c>
      <c r="H48" s="391">
        <v>80</v>
      </c>
      <c r="I48" s="484"/>
    </row>
    <row r="49" spans="1:11" ht="36" customHeight="1" x14ac:dyDescent="0.2">
      <c r="A49" s="387" t="s">
        <v>549</v>
      </c>
      <c r="B49" s="387" t="s">
        <v>550</v>
      </c>
      <c r="C49" s="388" t="s">
        <v>551</v>
      </c>
      <c r="D49" s="405" t="s">
        <v>715</v>
      </c>
      <c r="E49" s="405" t="s">
        <v>717</v>
      </c>
      <c r="F49" s="406">
        <v>2</v>
      </c>
      <c r="G49" s="391">
        <v>80</v>
      </c>
      <c r="H49" s="391">
        <v>80</v>
      </c>
      <c r="I49" s="484"/>
    </row>
    <row r="50" spans="1:11" ht="36" customHeight="1" x14ac:dyDescent="0.2">
      <c r="A50" s="387" t="s">
        <v>577</v>
      </c>
      <c r="B50" s="387" t="s">
        <v>559</v>
      </c>
      <c r="C50" s="388" t="s">
        <v>579</v>
      </c>
      <c r="D50" s="405" t="s">
        <v>581</v>
      </c>
      <c r="E50" s="405" t="s">
        <v>719</v>
      </c>
      <c r="F50" s="406">
        <v>7</v>
      </c>
      <c r="G50" s="391">
        <v>280</v>
      </c>
      <c r="H50" s="391">
        <f>40*F50</f>
        <v>280</v>
      </c>
      <c r="I50" s="484"/>
    </row>
    <row r="51" spans="1:11" ht="36" customHeight="1" x14ac:dyDescent="0.2">
      <c r="A51" s="387" t="s">
        <v>522</v>
      </c>
      <c r="B51" s="387" t="s">
        <v>567</v>
      </c>
      <c r="C51" s="394" t="s">
        <v>568</v>
      </c>
      <c r="D51" s="405" t="s">
        <v>581</v>
      </c>
      <c r="E51" s="405" t="s">
        <v>719</v>
      </c>
      <c r="F51" s="406">
        <v>7</v>
      </c>
      <c r="G51" s="391">
        <v>280</v>
      </c>
      <c r="H51" s="391">
        <f>40*F51</f>
        <v>280</v>
      </c>
      <c r="I51" s="484"/>
    </row>
    <row r="52" spans="1:11" ht="36" customHeight="1" x14ac:dyDescent="0.2">
      <c r="A52" s="387" t="s">
        <v>522</v>
      </c>
      <c r="B52" s="387" t="s">
        <v>547</v>
      </c>
      <c r="C52" s="388" t="s">
        <v>548</v>
      </c>
      <c r="D52" s="405" t="s">
        <v>581</v>
      </c>
      <c r="E52" s="405" t="s">
        <v>719</v>
      </c>
      <c r="F52" s="406">
        <v>7</v>
      </c>
      <c r="G52" s="391">
        <v>280</v>
      </c>
      <c r="H52" s="391">
        <f>40*F52</f>
        <v>280</v>
      </c>
      <c r="I52" s="484"/>
    </row>
    <row r="53" spans="1:11" ht="36" customHeight="1" x14ac:dyDescent="0.2">
      <c r="A53" s="387" t="s">
        <v>541</v>
      </c>
      <c r="B53" s="387" t="s">
        <v>542</v>
      </c>
      <c r="C53" s="388" t="s">
        <v>543</v>
      </c>
      <c r="D53" s="405" t="s">
        <v>581</v>
      </c>
      <c r="E53" s="405" t="s">
        <v>719</v>
      </c>
      <c r="F53" s="406">
        <v>7</v>
      </c>
      <c r="G53" s="391">
        <v>280</v>
      </c>
      <c r="H53" s="391">
        <f>40*F53</f>
        <v>280</v>
      </c>
      <c r="I53" s="484"/>
    </row>
    <row r="54" spans="1:11" ht="36" customHeight="1" x14ac:dyDescent="0.2">
      <c r="A54" s="387" t="s">
        <v>544</v>
      </c>
      <c r="B54" s="387" t="s">
        <v>545</v>
      </c>
      <c r="C54" s="388" t="s">
        <v>546</v>
      </c>
      <c r="D54" s="405" t="s">
        <v>581</v>
      </c>
      <c r="E54" s="405" t="s">
        <v>719</v>
      </c>
      <c r="F54" s="406">
        <v>7</v>
      </c>
      <c r="G54" s="391">
        <v>280</v>
      </c>
      <c r="H54" s="391">
        <f t="shared" si="1"/>
        <v>280</v>
      </c>
      <c r="I54" s="484"/>
    </row>
    <row r="55" spans="1:11" ht="36" customHeight="1" x14ac:dyDescent="0.2">
      <c r="A55" s="387" t="s">
        <v>529</v>
      </c>
      <c r="B55" s="387" t="s">
        <v>530</v>
      </c>
      <c r="C55" s="388" t="s">
        <v>531</v>
      </c>
      <c r="D55" s="405" t="s">
        <v>581</v>
      </c>
      <c r="E55" s="405" t="s">
        <v>718</v>
      </c>
      <c r="F55" s="406">
        <v>7</v>
      </c>
      <c r="G55" s="391">
        <v>280</v>
      </c>
      <c r="H55" s="391">
        <f t="shared" ref="H55:H56" si="3">40*F55</f>
        <v>280</v>
      </c>
      <c r="I55" s="484"/>
    </row>
    <row r="56" spans="1:11" ht="36" customHeight="1" x14ac:dyDescent="0.2">
      <c r="A56" s="387" t="s">
        <v>538</v>
      </c>
      <c r="B56" s="387" t="s">
        <v>539</v>
      </c>
      <c r="C56" s="388" t="s">
        <v>540</v>
      </c>
      <c r="D56" s="405" t="s">
        <v>581</v>
      </c>
      <c r="E56" s="405" t="s">
        <v>718</v>
      </c>
      <c r="F56" s="406">
        <v>7</v>
      </c>
      <c r="G56" s="391">
        <v>280</v>
      </c>
      <c r="H56" s="391">
        <f t="shared" si="3"/>
        <v>280</v>
      </c>
      <c r="I56" s="484"/>
    </row>
    <row r="57" spans="1:11" ht="36" customHeight="1" x14ac:dyDescent="0.2">
      <c r="A57" s="387" t="s">
        <v>522</v>
      </c>
      <c r="B57" s="387" t="s">
        <v>523</v>
      </c>
      <c r="C57" s="387">
        <v>65002007395</v>
      </c>
      <c r="D57" s="405" t="s">
        <v>581</v>
      </c>
      <c r="E57" s="405" t="s">
        <v>718</v>
      </c>
      <c r="F57" s="406">
        <v>7</v>
      </c>
      <c r="G57" s="391">
        <v>280</v>
      </c>
      <c r="H57" s="391">
        <f t="shared" ref="H57" si="4">40*F57</f>
        <v>280</v>
      </c>
      <c r="I57" s="484"/>
    </row>
    <row r="58" spans="1:11" ht="36" customHeight="1" x14ac:dyDescent="0.2">
      <c r="A58" s="387" t="s">
        <v>549</v>
      </c>
      <c r="B58" s="387" t="s">
        <v>550</v>
      </c>
      <c r="C58" s="388" t="s">
        <v>551</v>
      </c>
      <c r="D58" s="405" t="s">
        <v>581</v>
      </c>
      <c r="E58" s="405" t="s">
        <v>718</v>
      </c>
      <c r="F58" s="406">
        <v>7</v>
      </c>
      <c r="G58" s="391">
        <v>280</v>
      </c>
      <c r="H58" s="391">
        <f t="shared" ref="H58" si="5">40*F58</f>
        <v>280</v>
      </c>
      <c r="I58" s="484"/>
    </row>
    <row r="59" spans="1:11" ht="33.75" x14ac:dyDescent="0.2">
      <c r="A59" s="409"/>
      <c r="B59" s="409"/>
      <c r="C59" s="409"/>
      <c r="D59" s="405" t="s">
        <v>581</v>
      </c>
      <c r="E59" s="405"/>
      <c r="F59" s="409" t="s">
        <v>341</v>
      </c>
      <c r="G59" s="410">
        <f>SUM(G9:G58)</f>
        <v>11480</v>
      </c>
      <c r="H59" s="410">
        <f>SUM(H9:H58)</f>
        <v>11480</v>
      </c>
      <c r="K59" s="486"/>
    </row>
    <row r="60" spans="1:11" x14ac:dyDescent="0.2">
      <c r="A60" s="411"/>
      <c r="B60" s="411"/>
      <c r="C60" s="411"/>
      <c r="D60" s="412"/>
      <c r="E60" s="412"/>
      <c r="F60" s="411"/>
      <c r="G60" s="188"/>
      <c r="H60" s="188"/>
    </row>
    <row r="61" spans="1:11" x14ac:dyDescent="0.2">
      <c r="A61" s="188" t="s">
        <v>352</v>
      </c>
      <c r="B61" s="411"/>
      <c r="C61" s="411"/>
      <c r="D61" s="412"/>
      <c r="E61" s="412"/>
      <c r="F61" s="411"/>
      <c r="G61" s="188"/>
      <c r="H61" s="188"/>
    </row>
    <row r="62" spans="1:11" x14ac:dyDescent="0.2">
      <c r="A62" s="188" t="s">
        <v>355</v>
      </c>
      <c r="B62" s="411"/>
      <c r="C62" s="411"/>
      <c r="D62" s="412"/>
      <c r="E62" s="412"/>
      <c r="F62" s="411"/>
      <c r="G62" s="110"/>
      <c r="H62" s="188"/>
    </row>
    <row r="63" spans="1:11" x14ac:dyDescent="0.2">
      <c r="A63" s="188"/>
      <c r="B63" s="188"/>
      <c r="C63" s="188"/>
      <c r="D63" s="413"/>
      <c r="E63" s="413"/>
      <c r="F63" s="188"/>
      <c r="G63" s="188"/>
      <c r="H63" s="188"/>
    </row>
    <row r="64" spans="1:11" x14ac:dyDescent="0.2">
      <c r="A64" s="188"/>
      <c r="B64" s="188"/>
      <c r="C64" s="188"/>
      <c r="D64" s="413"/>
      <c r="E64" s="413"/>
      <c r="F64" s="188"/>
      <c r="G64" s="188"/>
      <c r="H64" s="188"/>
    </row>
    <row r="65" spans="1:8" x14ac:dyDescent="0.2">
      <c r="A65" s="411" t="s">
        <v>107</v>
      </c>
      <c r="B65" s="188"/>
      <c r="C65" s="188"/>
      <c r="D65" s="413"/>
      <c r="E65" s="413"/>
      <c r="F65" s="188"/>
      <c r="G65" s="188"/>
      <c r="H65" s="188"/>
    </row>
    <row r="66" spans="1:8" x14ac:dyDescent="0.2">
      <c r="A66" s="188"/>
      <c r="B66" s="188"/>
      <c r="C66" s="188"/>
      <c r="D66" s="413"/>
      <c r="E66" s="413"/>
      <c r="F66" s="188"/>
      <c r="G66" s="188"/>
      <c r="H66" s="188"/>
    </row>
    <row r="67" spans="1:8" x14ac:dyDescent="0.2">
      <c r="A67" s="188"/>
      <c r="B67" s="188"/>
      <c r="C67" s="188"/>
      <c r="D67" s="413"/>
      <c r="E67" s="413"/>
      <c r="F67" s="188"/>
      <c r="G67" s="188"/>
      <c r="H67" s="414"/>
    </row>
    <row r="68" spans="1:8" x14ac:dyDescent="0.2">
      <c r="A68" s="411"/>
      <c r="B68" s="411" t="s">
        <v>272</v>
      </c>
      <c r="C68" s="411"/>
      <c r="D68" s="412"/>
      <c r="E68" s="412"/>
      <c r="F68" s="411"/>
      <c r="G68" s="188"/>
      <c r="H68" s="414"/>
    </row>
    <row r="69" spans="1:8" x14ac:dyDescent="0.2">
      <c r="A69" s="188"/>
      <c r="B69" s="188" t="s">
        <v>271</v>
      </c>
      <c r="C69" s="188"/>
      <c r="D69" s="413"/>
      <c r="E69" s="413"/>
      <c r="F69" s="188"/>
      <c r="G69" s="188"/>
      <c r="H69" s="414"/>
    </row>
    <row r="70" spans="1:8" x14ac:dyDescent="0.2">
      <c r="A70" s="415"/>
      <c r="B70" s="415" t="s">
        <v>140</v>
      </c>
      <c r="C70" s="415"/>
      <c r="D70" s="416"/>
      <c r="E70" s="416"/>
      <c r="F70" s="415"/>
      <c r="G70" s="417"/>
      <c r="H70" s="417"/>
    </row>
    <row r="71" spans="1:8" x14ac:dyDescent="0.2">
      <c r="D71" s="398"/>
      <c r="E71" s="398"/>
    </row>
    <row r="72" spans="1:8" x14ac:dyDescent="0.2">
      <c r="D72" s="398"/>
      <c r="E72" s="398"/>
    </row>
    <row r="73" spans="1:8" x14ac:dyDescent="0.2">
      <c r="D73" s="398"/>
      <c r="E73" s="398"/>
    </row>
  </sheetData>
  <mergeCells count="5">
    <mergeCell ref="A4:C4"/>
    <mergeCell ref="G1:H1"/>
    <mergeCell ref="G2:I2"/>
    <mergeCell ref="A1:D1"/>
    <mergeCell ref="A2:D2"/>
  </mergeCells>
  <printOptions gridLines="1"/>
  <pageMargins left="0.25" right="0.25" top="0.5" bottom="0.5" header="0.3" footer="0.3"/>
  <pageSetup scale="7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Normal="100" zoomScaleSheetLayoutView="70" workbookViewId="0">
      <selection activeCell="R48" sqref="R48"/>
    </sheetView>
  </sheetViews>
  <sheetFormatPr defaultRowHeight="12.75" x14ac:dyDescent="0.2"/>
  <cols>
    <col min="1" max="1" width="5.42578125" style="186" customWidth="1"/>
    <col min="2" max="2" width="13.140625" style="186" customWidth="1"/>
    <col min="3" max="3" width="15.140625" style="186" customWidth="1"/>
    <col min="4" max="4" width="18" style="186" customWidth="1"/>
    <col min="5" max="5" width="20.5703125" style="186" customWidth="1"/>
    <col min="6" max="6" width="21.28515625" style="186" customWidth="1"/>
    <col min="7" max="7" width="15.140625" style="186" customWidth="1"/>
    <col min="8" max="8" width="15.5703125" style="186" customWidth="1"/>
    <col min="9" max="9" width="13.42578125" style="186" customWidth="1"/>
    <col min="10" max="10" width="0" style="186" hidden="1" customWidth="1"/>
    <col min="11" max="16384" width="9.140625" style="186"/>
  </cols>
  <sheetData>
    <row r="1" spans="1:10" ht="15" x14ac:dyDescent="0.3">
      <c r="A1" s="75" t="s">
        <v>468</v>
      </c>
      <c r="B1" s="75"/>
      <c r="C1" s="78"/>
      <c r="D1" s="78"/>
      <c r="E1" s="78"/>
      <c r="F1" s="78"/>
      <c r="G1" s="497" t="s">
        <v>110</v>
      </c>
      <c r="H1" s="497"/>
    </row>
    <row r="2" spans="1:10" ht="15" customHeight="1" x14ac:dyDescent="0.3">
      <c r="A2" s="77" t="s">
        <v>141</v>
      </c>
      <c r="B2" s="75"/>
      <c r="C2" s="78"/>
      <c r="D2" s="78"/>
      <c r="E2" s="78"/>
      <c r="F2" s="78"/>
      <c r="G2" s="487" t="s">
        <v>697</v>
      </c>
      <c r="H2" s="488"/>
      <c r="I2" s="488"/>
    </row>
    <row r="3" spans="1:10" ht="15" x14ac:dyDescent="0.3">
      <c r="A3" s="77"/>
      <c r="B3" s="77"/>
      <c r="C3" s="77"/>
      <c r="D3" s="77"/>
      <c r="E3" s="77"/>
      <c r="F3" s="77"/>
      <c r="G3" s="220"/>
      <c r="H3" s="220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26" t="s">
        <v>511</v>
      </c>
      <c r="B5" s="26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19"/>
      <c r="B7" s="219"/>
      <c r="C7" s="219"/>
      <c r="D7" s="222"/>
      <c r="E7" s="219"/>
      <c r="F7" s="219"/>
      <c r="G7" s="79"/>
      <c r="H7" s="79"/>
    </row>
    <row r="8" spans="1:10" ht="30" x14ac:dyDescent="0.2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31" t="s">
        <v>350</v>
      </c>
    </row>
    <row r="9" spans="1:10" ht="15" x14ac:dyDescent="0.2">
      <c r="A9" s="99"/>
      <c r="B9" s="99"/>
      <c r="C9" s="99"/>
      <c r="D9" s="394"/>
      <c r="E9" s="99"/>
      <c r="F9" s="99"/>
      <c r="G9" s="4"/>
      <c r="H9" s="4"/>
      <c r="J9" s="231" t="s">
        <v>0</v>
      </c>
    </row>
    <row r="10" spans="1:10" ht="15" x14ac:dyDescent="0.2">
      <c r="A10" s="99"/>
      <c r="B10" s="99"/>
      <c r="C10" s="99"/>
      <c r="D10" s="469"/>
      <c r="E10" s="99"/>
      <c r="F10" s="99"/>
      <c r="G10" s="4"/>
      <c r="H10" s="4"/>
    </row>
    <row r="11" spans="1:10" ht="15" x14ac:dyDescent="0.2">
      <c r="A11" s="88"/>
      <c r="B11" s="99"/>
      <c r="C11" s="99"/>
      <c r="D11" s="469"/>
      <c r="E11" s="99"/>
      <c r="F11" s="99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5" x14ac:dyDescent="0.3">
      <c r="A35" s="229"/>
      <c r="B35" s="229"/>
      <c r="C35" s="229"/>
      <c r="D35" s="229"/>
      <c r="E35" s="229"/>
      <c r="F35" s="229"/>
      <c r="G35" s="229"/>
      <c r="H35" s="185"/>
      <c r="I35" s="185"/>
    </row>
    <row r="36" spans="1:9" ht="15" x14ac:dyDescent="0.3">
      <c r="A36" s="230" t="s">
        <v>403</v>
      </c>
      <c r="B36" s="230"/>
      <c r="C36" s="229"/>
      <c r="D36" s="229"/>
      <c r="E36" s="229"/>
      <c r="F36" s="229"/>
      <c r="G36" s="229"/>
      <c r="H36" s="185"/>
      <c r="I36" s="185"/>
    </row>
    <row r="37" spans="1:9" ht="15" x14ac:dyDescent="0.3">
      <c r="A37" s="230" t="s">
        <v>348</v>
      </c>
      <c r="B37" s="230"/>
      <c r="C37" s="229"/>
      <c r="D37" s="229"/>
      <c r="E37" s="229"/>
      <c r="F37" s="229"/>
      <c r="G37" s="229"/>
      <c r="H37" s="185"/>
      <c r="I37" s="185"/>
    </row>
    <row r="38" spans="1:9" ht="15" x14ac:dyDescent="0.3">
      <c r="A38" s="230"/>
      <c r="B38" s="230"/>
      <c r="C38" s="185"/>
      <c r="D38" s="185"/>
      <c r="E38" s="185"/>
      <c r="F38" s="185"/>
      <c r="G38" s="185"/>
      <c r="H38" s="185"/>
      <c r="I38" s="185"/>
    </row>
    <row r="39" spans="1:9" ht="15" x14ac:dyDescent="0.3">
      <c r="A39" s="230"/>
      <c r="B39" s="230"/>
      <c r="C39" s="185"/>
      <c r="D39" s="185"/>
      <c r="E39" s="185"/>
      <c r="F39" s="185"/>
      <c r="G39" s="185"/>
      <c r="H39" s="185"/>
      <c r="I39" s="185"/>
    </row>
    <row r="40" spans="1:9" x14ac:dyDescent="0.2">
      <c r="A40" s="226"/>
      <c r="B40" s="226"/>
      <c r="C40" s="226"/>
      <c r="D40" s="226"/>
      <c r="E40" s="226"/>
      <c r="F40" s="226"/>
      <c r="G40" s="226"/>
      <c r="H40" s="226"/>
      <c r="I40" s="226"/>
    </row>
    <row r="41" spans="1:9" ht="15" x14ac:dyDescent="0.3">
      <c r="A41" s="191" t="s">
        <v>107</v>
      </c>
      <c r="B41" s="191"/>
      <c r="C41" s="185"/>
      <c r="D41" s="185"/>
      <c r="E41" s="185"/>
      <c r="F41" s="185"/>
      <c r="G41" s="185"/>
      <c r="H41" s="185"/>
      <c r="I41" s="185"/>
    </row>
    <row r="42" spans="1:9" ht="15" x14ac:dyDescent="0.3">
      <c r="A42" s="185"/>
      <c r="B42" s="185"/>
      <c r="C42" s="185"/>
      <c r="D42" s="185"/>
      <c r="E42" s="185"/>
      <c r="F42" s="185"/>
      <c r="G42" s="185"/>
      <c r="H42" s="185"/>
      <c r="I42" s="185"/>
    </row>
    <row r="43" spans="1:9" ht="15" x14ac:dyDescent="0.3">
      <c r="A43" s="185"/>
      <c r="B43" s="185"/>
      <c r="C43" s="185"/>
      <c r="D43" s="185"/>
      <c r="E43" s="185"/>
      <c r="F43" s="185"/>
      <c r="G43" s="185"/>
      <c r="H43" s="185"/>
      <c r="I43" s="192"/>
    </row>
    <row r="44" spans="1:9" ht="15" x14ac:dyDescent="0.3">
      <c r="A44" s="191"/>
      <c r="B44" s="191"/>
      <c r="C44" s="191" t="s">
        <v>436</v>
      </c>
      <c r="D44" s="191"/>
      <c r="E44" s="229"/>
      <c r="F44" s="191"/>
      <c r="G44" s="191"/>
      <c r="H44" s="185"/>
      <c r="I44" s="192"/>
    </row>
    <row r="45" spans="1:9" ht="15" x14ac:dyDescent="0.3">
      <c r="A45" s="185"/>
      <c r="B45" s="185"/>
      <c r="C45" s="185" t="s">
        <v>271</v>
      </c>
      <c r="D45" s="185"/>
      <c r="E45" s="185"/>
      <c r="F45" s="185"/>
      <c r="G45" s="185"/>
      <c r="H45" s="185"/>
      <c r="I45" s="192"/>
    </row>
    <row r="46" spans="1:9" x14ac:dyDescent="0.2">
      <c r="A46" s="193"/>
      <c r="B46" s="193"/>
      <c r="C46" s="193" t="s">
        <v>140</v>
      </c>
      <c r="D46" s="193"/>
      <c r="E46" s="193"/>
      <c r="F46" s="193"/>
      <c r="G46" s="193"/>
    </row>
  </sheetData>
  <mergeCells count="2">
    <mergeCell ref="G1:H1"/>
    <mergeCell ref="G2:I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70" zoomScaleSheetLayoutView="70" workbookViewId="0">
      <selection activeCell="C2" sqref="C2:E2"/>
    </sheetView>
  </sheetViews>
  <sheetFormatPr defaultRowHeight="15" x14ac:dyDescent="0.3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304</v>
      </c>
      <c r="B1" s="116"/>
      <c r="C1" s="497" t="s">
        <v>110</v>
      </c>
      <c r="D1" s="497"/>
      <c r="E1" s="155"/>
    </row>
    <row r="2" spans="1:12" ht="15" customHeight="1" x14ac:dyDescent="0.3">
      <c r="A2" s="77" t="s">
        <v>141</v>
      </c>
      <c r="B2" s="116"/>
      <c r="C2" s="487" t="s">
        <v>697</v>
      </c>
      <c r="D2" s="488"/>
      <c r="E2" s="488"/>
    </row>
    <row r="3" spans="1:12" x14ac:dyDescent="0.3">
      <c r="A3" s="77"/>
      <c r="B3" s="116"/>
      <c r="C3" s="374"/>
      <c r="D3" s="374"/>
      <c r="E3" s="155"/>
    </row>
    <row r="4" spans="1:12" s="2" customFormat="1" x14ac:dyDescent="0.3">
      <c r="A4" s="78" t="str">
        <f>'[3]ფორმა N2'!A4</f>
        <v>ანგარიშვალდებული პირის დასახელება:</v>
      </c>
      <c r="B4" s="78"/>
      <c r="C4" s="77"/>
      <c r="D4" s="77"/>
      <c r="E4" s="109"/>
      <c r="L4" s="21"/>
    </row>
    <row r="5" spans="1:12" s="2" customFormat="1" x14ac:dyDescent="0.3">
      <c r="A5" s="26" t="s">
        <v>511</v>
      </c>
      <c r="B5" s="26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73"/>
      <c r="B7" s="373"/>
      <c r="C7" s="79"/>
      <c r="D7" s="79"/>
      <c r="E7" s="156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6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7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7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7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5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5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5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5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5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5"/>
    </row>
    <row r="18" spans="1:5" ht="30" x14ac:dyDescent="0.3">
      <c r="A18" s="17" t="s">
        <v>12</v>
      </c>
      <c r="B18" s="17" t="s">
        <v>251</v>
      </c>
      <c r="C18" s="37"/>
      <c r="D18" s="38"/>
      <c r="E18" s="155"/>
    </row>
    <row r="19" spans="1:5" x14ac:dyDescent="0.3">
      <c r="A19" s="17" t="s">
        <v>13</v>
      </c>
      <c r="B19" s="17" t="s">
        <v>14</v>
      </c>
      <c r="C19" s="37"/>
      <c r="D19" s="39"/>
      <c r="E19" s="155"/>
    </row>
    <row r="20" spans="1:5" ht="30" x14ac:dyDescent="0.3">
      <c r="A20" s="17" t="s">
        <v>283</v>
      </c>
      <c r="B20" s="17" t="s">
        <v>22</v>
      </c>
      <c r="C20" s="37"/>
      <c r="D20" s="40"/>
      <c r="E20" s="155"/>
    </row>
    <row r="21" spans="1:5" x14ac:dyDescent="0.3">
      <c r="A21" s="17" t="s">
        <v>284</v>
      </c>
      <c r="B21" s="17" t="s">
        <v>15</v>
      </c>
      <c r="C21" s="37"/>
      <c r="D21" s="40"/>
      <c r="E21" s="155"/>
    </row>
    <row r="22" spans="1:5" x14ac:dyDescent="0.3">
      <c r="A22" s="17" t="s">
        <v>285</v>
      </c>
      <c r="B22" s="17" t="s">
        <v>16</v>
      </c>
      <c r="C22" s="37"/>
      <c r="D22" s="40"/>
      <c r="E22" s="155"/>
    </row>
    <row r="23" spans="1:5" x14ac:dyDescent="0.3">
      <c r="A23" s="17" t="s">
        <v>286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 x14ac:dyDescent="0.3">
      <c r="A24" s="18" t="s">
        <v>287</v>
      </c>
      <c r="B24" s="18" t="s">
        <v>18</v>
      </c>
      <c r="C24" s="37"/>
      <c r="D24" s="40"/>
      <c r="E24" s="155"/>
    </row>
    <row r="25" spans="1:5" ht="16.5" customHeight="1" x14ac:dyDescent="0.3">
      <c r="A25" s="18" t="s">
        <v>288</v>
      </c>
      <c r="B25" s="18" t="s">
        <v>19</v>
      </c>
      <c r="C25" s="37"/>
      <c r="D25" s="40"/>
      <c r="E25" s="155"/>
    </row>
    <row r="26" spans="1:5" ht="16.5" customHeight="1" x14ac:dyDescent="0.3">
      <c r="A26" s="18" t="s">
        <v>289</v>
      </c>
      <c r="B26" s="18" t="s">
        <v>20</v>
      </c>
      <c r="C26" s="37"/>
      <c r="D26" s="40"/>
      <c r="E26" s="155"/>
    </row>
    <row r="27" spans="1:5" ht="16.5" customHeight="1" x14ac:dyDescent="0.3">
      <c r="A27" s="18" t="s">
        <v>290</v>
      </c>
      <c r="B27" s="18" t="s">
        <v>23</v>
      </c>
      <c r="C27" s="37"/>
      <c r="D27" s="41"/>
      <c r="E27" s="155"/>
    </row>
    <row r="28" spans="1:5" x14ac:dyDescent="0.3">
      <c r="A28" s="17" t="s">
        <v>291</v>
      </c>
      <c r="B28" s="17" t="s">
        <v>21</v>
      </c>
      <c r="C28" s="37"/>
      <c r="D28" s="41"/>
      <c r="E28" s="155"/>
    </row>
    <row r="29" spans="1:5" x14ac:dyDescent="0.3">
      <c r="A29" s="16" t="s">
        <v>34</v>
      </c>
      <c r="B29" s="16" t="s">
        <v>3</v>
      </c>
      <c r="C29" s="33"/>
      <c r="D29" s="34"/>
      <c r="E29" s="155"/>
    </row>
    <row r="30" spans="1:5" x14ac:dyDescent="0.3">
      <c r="A30" s="16" t="s">
        <v>35</v>
      </c>
      <c r="B30" s="16" t="s">
        <v>4</v>
      </c>
      <c r="C30" s="33"/>
      <c r="D30" s="34"/>
      <c r="E30" s="155"/>
    </row>
    <row r="31" spans="1:5" x14ac:dyDescent="0.3">
      <c r="A31" s="16" t="s">
        <v>36</v>
      </c>
      <c r="B31" s="16" t="s">
        <v>5</v>
      </c>
      <c r="C31" s="33"/>
      <c r="D31" s="34"/>
      <c r="E31" s="155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5"/>
    </row>
    <row r="33" spans="1:5" x14ac:dyDescent="0.3">
      <c r="A33" s="17" t="s">
        <v>292</v>
      </c>
      <c r="B33" s="17" t="s">
        <v>56</v>
      </c>
      <c r="C33" s="33"/>
      <c r="D33" s="34"/>
      <c r="E33" s="155"/>
    </row>
    <row r="34" spans="1:5" x14ac:dyDescent="0.3">
      <c r="A34" s="17" t="s">
        <v>293</v>
      </c>
      <c r="B34" s="17" t="s">
        <v>55</v>
      </c>
      <c r="C34" s="33"/>
      <c r="D34" s="34"/>
      <c r="E34" s="155"/>
    </row>
    <row r="35" spans="1:5" x14ac:dyDescent="0.3">
      <c r="A35" s="16" t="s">
        <v>38</v>
      </c>
      <c r="B35" s="16" t="s">
        <v>49</v>
      </c>
      <c r="C35" s="33"/>
      <c r="D35" s="34"/>
      <c r="E35" s="155"/>
    </row>
    <row r="36" spans="1:5" x14ac:dyDescent="0.3">
      <c r="A36" s="16" t="s">
        <v>39</v>
      </c>
      <c r="B36" s="16" t="s">
        <v>360</v>
      </c>
      <c r="C36" s="84">
        <f>SUM(C37:C42)</f>
        <v>0</v>
      </c>
      <c r="D36" s="84">
        <f>SUM(D37:D42)</f>
        <v>0</v>
      </c>
      <c r="E36" s="155"/>
    </row>
    <row r="37" spans="1:5" x14ac:dyDescent="0.3">
      <c r="A37" s="17" t="s">
        <v>357</v>
      </c>
      <c r="B37" s="17" t="s">
        <v>361</v>
      </c>
      <c r="C37" s="33"/>
      <c r="D37" s="33"/>
      <c r="E37" s="155"/>
    </row>
    <row r="38" spans="1:5" x14ac:dyDescent="0.3">
      <c r="A38" s="17" t="s">
        <v>358</v>
      </c>
      <c r="B38" s="17" t="s">
        <v>362</v>
      </c>
      <c r="C38" s="33"/>
      <c r="D38" s="33"/>
      <c r="E38" s="155"/>
    </row>
    <row r="39" spans="1:5" x14ac:dyDescent="0.3">
      <c r="A39" s="17" t="s">
        <v>359</v>
      </c>
      <c r="B39" s="17" t="s">
        <v>365</v>
      </c>
      <c r="C39" s="33"/>
      <c r="D39" s="34"/>
      <c r="E39" s="155"/>
    </row>
    <row r="40" spans="1:5" x14ac:dyDescent="0.3">
      <c r="A40" s="17" t="s">
        <v>364</v>
      </c>
      <c r="B40" s="17" t="s">
        <v>366</v>
      </c>
      <c r="C40" s="33"/>
      <c r="D40" s="34"/>
      <c r="E40" s="155"/>
    </row>
    <row r="41" spans="1:5" x14ac:dyDescent="0.3">
      <c r="A41" s="17" t="s">
        <v>367</v>
      </c>
      <c r="B41" s="17" t="s">
        <v>504</v>
      </c>
      <c r="C41" s="33"/>
      <c r="D41" s="34"/>
      <c r="E41" s="155"/>
    </row>
    <row r="42" spans="1:5" x14ac:dyDescent="0.3">
      <c r="A42" s="17" t="s">
        <v>505</v>
      </c>
      <c r="B42" s="17" t="s">
        <v>363</v>
      </c>
      <c r="C42" s="33"/>
      <c r="D42" s="34"/>
      <c r="E42" s="155"/>
    </row>
    <row r="43" spans="1:5" ht="30" x14ac:dyDescent="0.3">
      <c r="A43" s="16" t="s">
        <v>40</v>
      </c>
      <c r="B43" s="16" t="s">
        <v>28</v>
      </c>
      <c r="C43" s="33"/>
      <c r="D43" s="34"/>
      <c r="E43" s="155"/>
    </row>
    <row r="44" spans="1:5" x14ac:dyDescent="0.3">
      <c r="A44" s="16" t="s">
        <v>41</v>
      </c>
      <c r="B44" s="16" t="s">
        <v>24</v>
      </c>
      <c r="C44" s="33"/>
      <c r="D44" s="34"/>
      <c r="E44" s="155"/>
    </row>
    <row r="45" spans="1:5" x14ac:dyDescent="0.3">
      <c r="A45" s="16" t="s">
        <v>42</v>
      </c>
      <c r="B45" s="16" t="s">
        <v>25</v>
      </c>
      <c r="C45" s="33"/>
      <c r="D45" s="34"/>
      <c r="E45" s="155"/>
    </row>
    <row r="46" spans="1:5" x14ac:dyDescent="0.3">
      <c r="A46" s="16" t="s">
        <v>43</v>
      </c>
      <c r="B46" s="16" t="s">
        <v>26</v>
      </c>
      <c r="C46" s="33"/>
      <c r="D46" s="34"/>
      <c r="E46" s="155"/>
    </row>
    <row r="47" spans="1:5" x14ac:dyDescent="0.3">
      <c r="A47" s="16" t="s">
        <v>44</v>
      </c>
      <c r="B47" s="16" t="s">
        <v>298</v>
      </c>
      <c r="C47" s="84">
        <f>SUM(C48:C50)</f>
        <v>0</v>
      </c>
      <c r="D47" s="84">
        <f>SUM(D48:D50)</f>
        <v>0</v>
      </c>
      <c r="E47" s="155"/>
    </row>
    <row r="48" spans="1:5" x14ac:dyDescent="0.3">
      <c r="A48" s="98" t="s">
        <v>373</v>
      </c>
      <c r="B48" s="98" t="s">
        <v>376</v>
      </c>
      <c r="C48" s="33"/>
      <c r="D48" s="34"/>
      <c r="E48" s="155"/>
    </row>
    <row r="49" spans="1:5" x14ac:dyDescent="0.3">
      <c r="A49" s="98" t="s">
        <v>374</v>
      </c>
      <c r="B49" s="98" t="s">
        <v>375</v>
      </c>
      <c r="C49" s="33"/>
      <c r="D49" s="34"/>
      <c r="E49" s="155"/>
    </row>
    <row r="50" spans="1:5" x14ac:dyDescent="0.3">
      <c r="A50" s="98" t="s">
        <v>377</v>
      </c>
      <c r="B50" s="98" t="s">
        <v>378</v>
      </c>
      <c r="C50" s="33"/>
      <c r="D50" s="34"/>
      <c r="E50" s="155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5"/>
    </row>
    <row r="52" spans="1:5" x14ac:dyDescent="0.3">
      <c r="A52" s="16" t="s">
        <v>46</v>
      </c>
      <c r="B52" s="16" t="s">
        <v>6</v>
      </c>
      <c r="C52" s="33"/>
      <c r="D52" s="34"/>
      <c r="E52" s="155"/>
    </row>
    <row r="53" spans="1:5" ht="30" x14ac:dyDescent="0.3">
      <c r="A53" s="14">
        <v>1.3</v>
      </c>
      <c r="B53" s="88" t="s">
        <v>417</v>
      </c>
      <c r="C53" s="85">
        <f>SUM(C54:C55)</f>
        <v>0</v>
      </c>
      <c r="D53" s="85">
        <f>SUM(D54:D55)</f>
        <v>0</v>
      </c>
      <c r="E53" s="155"/>
    </row>
    <row r="54" spans="1:5" ht="30" x14ac:dyDescent="0.3">
      <c r="A54" s="16" t="s">
        <v>50</v>
      </c>
      <c r="B54" s="16" t="s">
        <v>48</v>
      </c>
      <c r="C54" s="33"/>
      <c r="D54" s="34"/>
      <c r="E54" s="155"/>
    </row>
    <row r="55" spans="1:5" x14ac:dyDescent="0.3">
      <c r="A55" s="16" t="s">
        <v>51</v>
      </c>
      <c r="B55" s="16" t="s">
        <v>47</v>
      </c>
      <c r="C55" s="33"/>
      <c r="D55" s="34"/>
      <c r="E55" s="155"/>
    </row>
    <row r="56" spans="1:5" x14ac:dyDescent="0.3">
      <c r="A56" s="14">
        <v>1.4</v>
      </c>
      <c r="B56" s="14" t="s">
        <v>419</v>
      </c>
      <c r="C56" s="33"/>
      <c r="D56" s="34"/>
      <c r="E56" s="155"/>
    </row>
    <row r="57" spans="1:5" x14ac:dyDescent="0.3">
      <c r="A57" s="14">
        <v>1.5</v>
      </c>
      <c r="B57" s="14" t="s">
        <v>7</v>
      </c>
      <c r="C57" s="37"/>
      <c r="D57" s="40"/>
      <c r="E57" s="155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5"/>
    </row>
    <row r="59" spans="1:5" x14ac:dyDescent="0.3">
      <c r="A59" s="16" t="s">
        <v>299</v>
      </c>
      <c r="B59" s="46" t="s">
        <v>52</v>
      </c>
      <c r="C59" s="37"/>
      <c r="D59" s="40"/>
      <c r="E59" s="155"/>
    </row>
    <row r="60" spans="1:5" ht="30" x14ac:dyDescent="0.3">
      <c r="A60" s="16" t="s">
        <v>300</v>
      </c>
      <c r="B60" s="46" t="s">
        <v>54</v>
      </c>
      <c r="C60" s="37"/>
      <c r="D60" s="40"/>
      <c r="E60" s="155"/>
    </row>
    <row r="61" spans="1:5" x14ac:dyDescent="0.3">
      <c r="A61" s="16" t="s">
        <v>301</v>
      </c>
      <c r="B61" s="46" t="s">
        <v>53</v>
      </c>
      <c r="C61" s="40"/>
      <c r="D61" s="40"/>
      <c r="E61" s="155"/>
    </row>
    <row r="62" spans="1:5" x14ac:dyDescent="0.3">
      <c r="A62" s="16" t="s">
        <v>302</v>
      </c>
      <c r="B62" s="46" t="s">
        <v>27</v>
      </c>
      <c r="C62" s="37"/>
      <c r="D62" s="40"/>
      <c r="E62" s="155"/>
    </row>
    <row r="63" spans="1:5" x14ac:dyDescent="0.3">
      <c r="A63" s="16" t="s">
        <v>339</v>
      </c>
      <c r="B63" s="217" t="s">
        <v>340</v>
      </c>
      <c r="C63" s="37"/>
      <c r="D63" s="218"/>
      <c r="E63" s="155"/>
    </row>
    <row r="64" spans="1:5" x14ac:dyDescent="0.3">
      <c r="A64" s="13">
        <v>2</v>
      </c>
      <c r="B64" s="47" t="s">
        <v>106</v>
      </c>
      <c r="C64" s="279"/>
      <c r="D64" s="120">
        <f>SUM(D65:D70)</f>
        <v>0</v>
      </c>
      <c r="E64" s="155"/>
    </row>
    <row r="65" spans="1:5" x14ac:dyDescent="0.3">
      <c r="A65" s="15">
        <v>2.1</v>
      </c>
      <c r="B65" s="48" t="s">
        <v>100</v>
      </c>
      <c r="C65" s="279"/>
      <c r="D65" s="42"/>
      <c r="E65" s="155"/>
    </row>
    <row r="66" spans="1:5" x14ac:dyDescent="0.3">
      <c r="A66" s="15">
        <v>2.2000000000000002</v>
      </c>
      <c r="B66" s="48" t="s">
        <v>104</v>
      </c>
      <c r="C66" s="281"/>
      <c r="D66" s="43"/>
      <c r="E66" s="155"/>
    </row>
    <row r="67" spans="1:5" x14ac:dyDescent="0.3">
      <c r="A67" s="15">
        <v>2.2999999999999998</v>
      </c>
      <c r="B67" s="48" t="s">
        <v>103</v>
      </c>
      <c r="C67" s="281"/>
      <c r="D67" s="43"/>
      <c r="E67" s="155"/>
    </row>
    <row r="68" spans="1:5" x14ac:dyDescent="0.3">
      <c r="A68" s="15">
        <v>2.4</v>
      </c>
      <c r="B68" s="48" t="s">
        <v>105</v>
      </c>
      <c r="C68" s="281"/>
      <c r="D68" s="43"/>
      <c r="E68" s="155"/>
    </row>
    <row r="69" spans="1:5" x14ac:dyDescent="0.3">
      <c r="A69" s="15">
        <v>2.5</v>
      </c>
      <c r="B69" s="48" t="s">
        <v>101</v>
      </c>
      <c r="C69" s="281"/>
      <c r="D69" s="43"/>
      <c r="E69" s="155"/>
    </row>
    <row r="70" spans="1:5" x14ac:dyDescent="0.3">
      <c r="A70" s="15">
        <v>2.6</v>
      </c>
      <c r="B70" s="48" t="s">
        <v>102</v>
      </c>
      <c r="C70" s="281"/>
      <c r="D70" s="43"/>
      <c r="E70" s="155"/>
    </row>
    <row r="71" spans="1:5" s="2" customFormat="1" x14ac:dyDescent="0.3">
      <c r="A71" s="13">
        <v>3</v>
      </c>
      <c r="B71" s="277" t="s">
        <v>453</v>
      </c>
      <c r="C71" s="280"/>
      <c r="D71" s="278"/>
      <c r="E71" s="106"/>
    </row>
    <row r="72" spans="1:5" s="2" customFormat="1" x14ac:dyDescent="0.3">
      <c r="A72" s="13">
        <v>4</v>
      </c>
      <c r="B72" s="13" t="s">
        <v>253</v>
      </c>
      <c r="C72" s="280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254</v>
      </c>
      <c r="C73" s="8"/>
      <c r="D73" s="8"/>
      <c r="E73" s="106"/>
    </row>
    <row r="74" spans="1:5" s="2" customFormat="1" x14ac:dyDescent="0.3">
      <c r="A74" s="15">
        <v>4.2</v>
      </c>
      <c r="B74" s="15" t="s">
        <v>255</v>
      </c>
      <c r="C74" s="8"/>
      <c r="D74" s="8"/>
      <c r="E74" s="106"/>
    </row>
    <row r="75" spans="1:5" s="2" customFormat="1" x14ac:dyDescent="0.3">
      <c r="A75" s="13">
        <v>5</v>
      </c>
      <c r="B75" s="276" t="s">
        <v>281</v>
      </c>
      <c r="C75" s="8"/>
      <c r="D75" s="86"/>
      <c r="E75" s="106"/>
    </row>
    <row r="76" spans="1:5" s="2" customFormat="1" x14ac:dyDescent="0.3">
      <c r="A76" s="384"/>
      <c r="B76" s="384"/>
      <c r="C76" s="12"/>
      <c r="D76" s="12"/>
      <c r="E76" s="106"/>
    </row>
    <row r="77" spans="1:5" s="2" customFormat="1" x14ac:dyDescent="0.3">
      <c r="A77" s="503" t="s">
        <v>506</v>
      </c>
      <c r="B77" s="503"/>
      <c r="C77" s="503"/>
      <c r="D77" s="503"/>
      <c r="E77" s="106"/>
    </row>
    <row r="78" spans="1:5" s="2" customFormat="1" x14ac:dyDescent="0.3">
      <c r="A78" s="384"/>
      <c r="B78" s="384"/>
      <c r="C78" s="12"/>
      <c r="D78" s="12"/>
      <c r="E78" s="106"/>
    </row>
    <row r="79" spans="1:5" s="22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507</v>
      </c>
      <c r="D83" s="12"/>
      <c r="E83"/>
      <c r="F83"/>
      <c r="G83"/>
      <c r="H83"/>
      <c r="I83"/>
    </row>
    <row r="84" spans="1:9" s="2" customFormat="1" x14ac:dyDescent="0.3">
      <c r="A84"/>
      <c r="B84" s="504" t="s">
        <v>508</v>
      </c>
      <c r="C84" s="504"/>
      <c r="D84" s="504"/>
      <c r="E84"/>
      <c r="F84"/>
      <c r="G84"/>
      <c r="H84"/>
      <c r="I84"/>
    </row>
    <row r="85" spans="1:9" customFormat="1" ht="12.75" x14ac:dyDescent="0.2">
      <c r="B85" s="67" t="s">
        <v>509</v>
      </c>
    </row>
    <row r="86" spans="1:9" s="2" customFormat="1" x14ac:dyDescent="0.3">
      <c r="A86" s="11"/>
      <c r="B86" s="504" t="s">
        <v>510</v>
      </c>
      <c r="C86" s="504"/>
      <c r="D86" s="504"/>
    </row>
    <row r="87" spans="1:9" s="22" customFormat="1" ht="12.75" x14ac:dyDescent="0.2"/>
    <row r="88" spans="1:9" s="22" customFormat="1" ht="12.75" x14ac:dyDescent="0.2"/>
  </sheetData>
  <mergeCells count="5">
    <mergeCell ref="C1:D1"/>
    <mergeCell ref="A77:D77"/>
    <mergeCell ref="B84:D84"/>
    <mergeCell ref="B86:D86"/>
    <mergeCell ref="C2:E2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20</vt:i4>
      </vt:variant>
    </vt:vector>
  </HeadingPairs>
  <TitlesOfParts>
    <vt:vector size="49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2016-06-13T15:59:40Z</cp:lastPrinted>
  <dcterms:created xsi:type="dcterms:W3CDTF">2011-12-27T13:20:18Z</dcterms:created>
  <dcterms:modified xsi:type="dcterms:W3CDTF">2016-06-29T08:02:50Z</dcterms:modified>
</cp:coreProperties>
</file>