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Sheet1!$A$5:$Q$5</definedName>
  </definedNames>
  <calcPr calcId="145621"/>
</workbook>
</file>

<file path=xl/calcChain.xml><?xml version="1.0" encoding="utf-8"?>
<calcChain xmlns="http://schemas.openxmlformats.org/spreadsheetml/2006/main">
  <c r="H13" i="1" l="1"/>
  <c r="C13" i="1"/>
  <c r="C16" i="1"/>
  <c r="D37" i="1" l="1"/>
  <c r="F37" i="1"/>
  <c r="Q7" i="1"/>
  <c r="O37" i="1" l="1"/>
  <c r="P3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M24" i="1"/>
  <c r="M26" i="1"/>
  <c r="M27" i="1"/>
  <c r="M28" i="1"/>
  <c r="M30" i="1"/>
  <c r="M31" i="1"/>
  <c r="M32" i="1"/>
  <c r="M33" i="1"/>
  <c r="M34" i="1"/>
  <c r="M35" i="1"/>
  <c r="M6" i="1"/>
  <c r="J6" i="1" s="1"/>
  <c r="J37" i="1" s="1"/>
  <c r="N29" i="1" l="1"/>
  <c r="M21" i="1" s="1"/>
  <c r="H15" i="1"/>
  <c r="C15" i="1"/>
  <c r="K10" i="1"/>
  <c r="M29" i="1" l="1"/>
  <c r="H12" i="1"/>
  <c r="C12" i="1"/>
  <c r="C11" i="1"/>
  <c r="G7" i="1"/>
  <c r="G37" i="1" s="1"/>
  <c r="H7" i="1"/>
  <c r="H37" i="1" s="1"/>
  <c r="C7" i="1"/>
  <c r="I7" i="1"/>
  <c r="I37" i="1" s="1"/>
  <c r="N7" i="1"/>
  <c r="L7" i="1"/>
  <c r="L37" i="1" s="1"/>
  <c r="K7" i="1"/>
  <c r="K37" i="1" s="1"/>
  <c r="E7" i="1"/>
  <c r="E37" i="1" s="1"/>
  <c r="C6" i="1"/>
  <c r="C37" i="1" l="1"/>
  <c r="N37" i="1"/>
  <c r="M25" i="1" s="1"/>
  <c r="M7" i="1"/>
  <c r="M37" i="1" s="1"/>
  <c r="Q37" i="1"/>
</calcChain>
</file>

<file path=xl/sharedStrings.xml><?xml version="1.0" encoding="utf-8"?>
<sst xmlns="http://schemas.openxmlformats.org/spreadsheetml/2006/main" count="51" uniqueCount="51">
  <si>
    <t>N</t>
  </si>
  <si>
    <t>პარტიის დასახელება</t>
  </si>
  <si>
    <t>რეკლამის ხარჯი</t>
  </si>
  <si>
    <t>მივლინებები ქვეყნის გარეთ</t>
  </si>
  <si>
    <t>მივლინებები ქვეყნის შიგნით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</si>
  <si>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</si>
  <si>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</si>
  <si>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</si>
  <si>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</si>
  <si>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</si>
  <si>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</si>
  <si>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</si>
  <si>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საქართველოს კონსერვატიული პარტია</t>
  </si>
  <si>
    <t>თავისუფალი დემოკრატები</t>
  </si>
  <si>
    <t>ქრისტიან-კონსერვატიული პარტია</t>
  </si>
  <si>
    <t>საქართველოს ლეიბორისტული პარტია</t>
  </si>
  <si>
    <t>საქართველოს გზა</t>
  </si>
  <si>
    <t>ქართული დასი</t>
  </si>
  <si>
    <t>საქართველოს ევროპელი დემოკრატები</t>
  </si>
  <si>
    <t>ქრისტიან-დემოკრატიული სახალხო პარტია</t>
  </si>
  <si>
    <t>ეროვნული ფორუმი</t>
  </si>
  <si>
    <t>ეროვნულ-დემოკრატიული პარტია</t>
  </si>
  <si>
    <t>მოძრაობა სამართლიანი საქართველოსთვის</t>
  </si>
  <si>
    <t>საქართველოს რესპუბლიკური პარტია</t>
  </si>
  <si>
    <t>მრეწველობა გადაარჩენს საქართველოს</t>
  </si>
  <si>
    <t>პ.პ თავისუფალი საქართველო</t>
  </si>
  <si>
    <t>საქართველოს მწვანეთა პარტია</t>
  </si>
  <si>
    <t>დემოკრატიული მოძრაობა – ერთიანი საქართველო</t>
  </si>
  <si>
    <t>პ/გ „ხალხის პარტია“</t>
  </si>
  <si>
    <t>საწევრო</t>
  </si>
  <si>
    <t>არაფულადი</t>
  </si>
  <si>
    <t>სხვა შემოსავალი</t>
  </si>
  <si>
    <t>განახლებული საქართველოსთვის</t>
  </si>
  <si>
    <t>საქართველოს მშვიდობისთვის</t>
  </si>
  <si>
    <t>საქართველოს ერთიანი კომუნისტური პატია</t>
  </si>
  <si>
    <t>მ.პ.გ. გაერთიანებული დემოკრატიული მოძრაობა</t>
  </si>
  <si>
    <t>პოლიტიკური გაერთიანება ,,მემარცხენე ალიანსი''</t>
  </si>
  <si>
    <t>მშრომელთა სოციალისტური პარტია</t>
  </si>
  <si>
    <t>ჯამური შემოსავალი</t>
  </si>
  <si>
    <t>უფალია ჩვენი სიმართლე</t>
  </si>
  <si>
    <t>აქედან სატელევიზიო რაკლამა</t>
  </si>
  <si>
    <t>მივლინების ჯამი</t>
  </si>
  <si>
    <t>შემოწირულების ჯამი</t>
  </si>
  <si>
    <t>მ.პ.გ. "რეფორმატორები''</t>
  </si>
  <si>
    <t>მ.პ.გ. "დევნილთა პარტია"</t>
  </si>
  <si>
    <t>ააიპ "პლატფორმა ახალი პოლიტიკური ცენტრისთვის"</t>
  </si>
  <si>
    <t>პ/გ "ახალი მემარჯვენეები"</t>
  </si>
  <si>
    <t>ჯამური ხარჯი</t>
  </si>
  <si>
    <t>შემოსავლები</t>
  </si>
  <si>
    <t>ხარჯები</t>
  </si>
  <si>
    <t>2015 წლის სტატისტიკა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</si>
</sst>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sz val="10"/>
      <color rgb="FFFF0000"/>
      <name val="Sylfaen"/>
      <family val="1"/>
    </font>
    <font>
      <b/>
      <sz val="10"/>
      <name val="Sylfaen"/>
      <family val="1"/>
    </font>
    <font>
      <b/>
      <sz val="12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3" fontId="3" fillId="0" borderId="1" xfId="1" applyFont="1" applyBorder="1"/>
    <xf numFmtId="43" fontId="4" fillId="0" borderId="1" xfId="1" applyFont="1" applyBorder="1" applyAlignment="1">
      <alignment vertical="center" wrapText="1"/>
    </xf>
    <xf numFmtId="43" fontId="4" fillId="2" borderId="1" xfId="1" applyFont="1" applyFill="1" applyBorder="1" applyAlignment="1" applyProtection="1">
      <alignment horizontal="right" vertical="center"/>
      <protection locked="0"/>
    </xf>
    <xf numFmtId="43" fontId="2" fillId="0" borderId="0" xfId="1" applyFont="1"/>
    <xf numFmtId="43" fontId="3" fillId="2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4" fillId="5" borderId="1" xfId="1" applyFont="1" applyFill="1" applyBorder="1" applyAlignment="1" applyProtection="1">
      <alignment vertical="center"/>
    </xf>
    <xf numFmtId="43" fontId="6" fillId="0" borderId="1" xfId="1" applyFont="1" applyBorder="1" applyAlignment="1" applyProtection="1">
      <alignment vertical="center"/>
    </xf>
    <xf numFmtId="43" fontId="4" fillId="0" borderId="2" xfId="1" applyFont="1" applyBorder="1" applyAlignment="1" applyProtection="1">
      <alignment vertical="center"/>
    </xf>
    <xf numFmtId="43" fontId="4" fillId="0" borderId="1" xfId="1" applyFont="1" applyBorder="1" applyAlignment="1" applyProtection="1">
      <alignment vertical="center"/>
    </xf>
    <xf numFmtId="43" fontId="2" fillId="0" borderId="0" xfId="1" applyFont="1" applyAlignment="1">
      <alignment vertical="center"/>
    </xf>
    <xf numFmtId="43" fontId="3" fillId="0" borderId="3" xfId="1" applyFont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3" fontId="3" fillId="5" borderId="1" xfId="1" applyFont="1" applyFill="1" applyBorder="1" applyAlignment="1">
      <alignment vertical="center"/>
    </xf>
    <xf numFmtId="43" fontId="3" fillId="0" borderId="4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3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4" fillId="5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43" fontId="4" fillId="0" borderId="1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43" fontId="3" fillId="2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5" x14ac:dyDescent="0.3"/>
  <cols>
    <col min="1" max="1" width="4.7109375" style="1" customWidth="1"/>
    <col min="2" max="2" width="52.85546875" style="1" bestFit="1" customWidth="1"/>
    <col min="3" max="3" width="16.42578125" style="1" customWidth="1"/>
    <col min="4" max="4" width="14.5703125" style="1" customWidth="1"/>
    <col min="5" max="5" width="16" style="1" customWidth="1"/>
    <col min="6" max="6" width="15" style="1" customWidth="1"/>
    <col min="7" max="7" width="16.7109375" style="1" customWidth="1"/>
    <col min="8" max="8" width="17.85546875" style="1" customWidth="1"/>
    <col min="9" max="9" width="16" style="1" customWidth="1"/>
    <col min="10" max="10" width="16.7109375" style="1" bestFit="1" customWidth="1"/>
    <col min="11" max="11" width="15.5703125" style="1" bestFit="1" customWidth="1"/>
    <col min="12" max="12" width="16.85546875" style="1" customWidth="1"/>
    <col min="13" max="13" width="18.85546875" style="1" bestFit="1" customWidth="1"/>
    <col min="14" max="14" width="15.28515625" style="1" hidden="1" customWidth="1"/>
    <col min="15" max="15" width="12.42578125" style="1" hidden="1" customWidth="1"/>
    <col min="16" max="16" width="13.28515625" style="1" hidden="1" customWidth="1"/>
    <col min="17" max="17" width="14.7109375" style="1" hidden="1" customWidth="1"/>
    <col min="18" max="16384" width="9.140625" style="1"/>
  </cols>
  <sheetData>
    <row r="1" spans="1:17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26.25" customHeight="1" x14ac:dyDescent="0.3">
      <c r="A2" s="15"/>
      <c r="B2" s="9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27.75" customHeight="1" x14ac:dyDescent="0.3">
      <c r="A3" s="42" t="s">
        <v>0</v>
      </c>
      <c r="B3" s="42" t="s">
        <v>1</v>
      </c>
      <c r="C3" s="42" t="s">
        <v>49</v>
      </c>
      <c r="D3" s="42"/>
      <c r="E3" s="42"/>
      <c r="F3" s="42"/>
      <c r="G3" s="42"/>
      <c r="H3" s="42"/>
      <c r="I3" s="42"/>
      <c r="J3" s="44" t="s">
        <v>48</v>
      </c>
      <c r="K3" s="45"/>
      <c r="L3" s="45"/>
      <c r="M3" s="45"/>
      <c r="N3" s="45"/>
      <c r="O3" s="45"/>
      <c r="P3" s="45"/>
      <c r="Q3" s="46"/>
    </row>
    <row r="4" spans="1:17" ht="45" x14ac:dyDescent="0.3">
      <c r="A4" s="42"/>
      <c r="B4" s="42"/>
      <c r="C4" s="7" t="s">
        <v>47</v>
      </c>
      <c r="D4" s="7" t="s">
        <v>2</v>
      </c>
      <c r="E4" s="7" t="s">
        <v>40</v>
      </c>
      <c r="F4" s="7" t="s">
        <v>41</v>
      </c>
      <c r="G4" s="7" t="s">
        <v>3</v>
      </c>
      <c r="H4" s="7" t="s">
        <v>4</v>
      </c>
      <c r="I4" s="7" t="s">
        <v>5</v>
      </c>
      <c r="J4" s="7" t="s">
        <v>38</v>
      </c>
      <c r="K4" s="7" t="s">
        <v>6</v>
      </c>
      <c r="L4" s="7" t="s">
        <v>8</v>
      </c>
      <c r="M4" s="7" t="s">
        <v>42</v>
      </c>
      <c r="N4" s="7" t="s">
        <v>7</v>
      </c>
      <c r="O4" s="8" t="s">
        <v>29</v>
      </c>
      <c r="P4" s="8" t="s">
        <v>30</v>
      </c>
      <c r="Q4" s="7" t="s">
        <v>31</v>
      </c>
    </row>
    <row r="5" spans="1:17" ht="22.5" customHeight="1" x14ac:dyDescent="0.3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4"/>
      <c r="P5" s="14"/>
      <c r="Q5" s="12"/>
    </row>
    <row r="6" spans="1:17" x14ac:dyDescent="0.3">
      <c r="A6" s="16">
        <v>1</v>
      </c>
      <c r="B6" s="17" t="s">
        <v>9</v>
      </c>
      <c r="C6" s="18">
        <f>1080365+152534+6000</f>
        <v>1238899</v>
      </c>
      <c r="D6" s="19">
        <v>22200</v>
      </c>
      <c r="E6" s="19">
        <v>0</v>
      </c>
      <c r="F6" s="18">
        <v>30524</v>
      </c>
      <c r="G6" s="19">
        <v>30231</v>
      </c>
      <c r="H6" s="19">
        <v>293</v>
      </c>
      <c r="I6" s="19">
        <v>45000</v>
      </c>
      <c r="J6" s="18">
        <f>K6+L6+M6</f>
        <v>1426227</v>
      </c>
      <c r="K6" s="20">
        <v>780944</v>
      </c>
      <c r="L6" s="20">
        <v>78908</v>
      </c>
      <c r="M6" s="21">
        <f t="shared" ref="M6:M35" si="0">SUM(N6,O6,P6,)</f>
        <v>566375</v>
      </c>
      <c r="N6" s="22">
        <v>556000</v>
      </c>
      <c r="O6" s="19">
        <v>280</v>
      </c>
      <c r="P6" s="23">
        <v>10095</v>
      </c>
      <c r="Q6" s="2">
        <v>0</v>
      </c>
    </row>
    <row r="7" spans="1:17" x14ac:dyDescent="0.3">
      <c r="A7" s="16">
        <v>2</v>
      </c>
      <c r="B7" s="17" t="s">
        <v>10</v>
      </c>
      <c r="C7" s="24">
        <f>2098156+1226732</f>
        <v>3324888</v>
      </c>
      <c r="D7" s="19">
        <v>124710</v>
      </c>
      <c r="E7" s="19">
        <f>119585.12+3000</f>
        <v>122585.12</v>
      </c>
      <c r="F7" s="18">
        <v>25305</v>
      </c>
      <c r="G7" s="25">
        <f>10805+9311</f>
        <v>20116</v>
      </c>
      <c r="H7" s="19">
        <f>1804+3385</f>
        <v>5189</v>
      </c>
      <c r="I7" s="19">
        <f>1046484+513124</f>
        <v>1559608</v>
      </c>
      <c r="J7" s="18">
        <v>3251781.68</v>
      </c>
      <c r="K7" s="26">
        <f>1087914+1238437</f>
        <v>2326351</v>
      </c>
      <c r="L7" s="26">
        <f>236726+295907</f>
        <v>532633</v>
      </c>
      <c r="M7" s="21">
        <f t="shared" si="0"/>
        <v>294540.73</v>
      </c>
      <c r="N7" s="27">
        <f>98094.23+196446.5</f>
        <v>294540.73</v>
      </c>
      <c r="O7" s="19">
        <v>0</v>
      </c>
      <c r="P7" s="19">
        <v>0</v>
      </c>
      <c r="Q7" s="2">
        <f>1971+96285.95</f>
        <v>98256.95</v>
      </c>
    </row>
    <row r="8" spans="1:17" x14ac:dyDescent="0.3">
      <c r="A8" s="16">
        <v>3</v>
      </c>
      <c r="B8" s="28" t="s">
        <v>14</v>
      </c>
      <c r="C8" s="18">
        <v>746000</v>
      </c>
      <c r="D8" s="19">
        <v>0</v>
      </c>
      <c r="E8" s="19">
        <v>0</v>
      </c>
      <c r="F8" s="18">
        <v>663</v>
      </c>
      <c r="G8" s="25">
        <v>0</v>
      </c>
      <c r="H8" s="19">
        <v>663</v>
      </c>
      <c r="I8" s="27">
        <v>262598</v>
      </c>
      <c r="J8" s="18">
        <v>660722</v>
      </c>
      <c r="K8" s="29">
        <v>449019</v>
      </c>
      <c r="L8" s="26">
        <v>177543</v>
      </c>
      <c r="M8" s="21">
        <f t="shared" si="0"/>
        <v>34160</v>
      </c>
      <c r="N8" s="30">
        <v>0</v>
      </c>
      <c r="O8" s="19"/>
      <c r="P8" s="19">
        <v>34160</v>
      </c>
      <c r="Q8" s="2">
        <v>0</v>
      </c>
    </row>
    <row r="9" spans="1:17" x14ac:dyDescent="0.3">
      <c r="A9" s="16">
        <v>4</v>
      </c>
      <c r="B9" s="17" t="s">
        <v>35</v>
      </c>
      <c r="C9" s="18">
        <v>1715470</v>
      </c>
      <c r="D9" s="19">
        <v>76190</v>
      </c>
      <c r="E9" s="19">
        <v>0</v>
      </c>
      <c r="F9" s="18">
        <v>44282</v>
      </c>
      <c r="G9" s="31">
        <v>43962</v>
      </c>
      <c r="H9" s="19">
        <v>320</v>
      </c>
      <c r="I9" s="6">
        <v>864522</v>
      </c>
      <c r="J9" s="18">
        <v>1470484</v>
      </c>
      <c r="K9" s="29">
        <v>997032</v>
      </c>
      <c r="L9" s="29">
        <v>473452</v>
      </c>
      <c r="M9" s="21">
        <f t="shared" si="0"/>
        <v>0</v>
      </c>
      <c r="N9" s="32">
        <v>0</v>
      </c>
      <c r="O9" s="19">
        <v>0</v>
      </c>
      <c r="P9" s="19">
        <v>0</v>
      </c>
      <c r="Q9" s="2">
        <v>0</v>
      </c>
    </row>
    <row r="10" spans="1:17" x14ac:dyDescent="0.3">
      <c r="A10" s="16">
        <v>5</v>
      </c>
      <c r="B10" s="16" t="s">
        <v>11</v>
      </c>
      <c r="C10" s="18">
        <v>1127533</v>
      </c>
      <c r="D10" s="19">
        <v>456378</v>
      </c>
      <c r="E10" s="19">
        <v>417394</v>
      </c>
      <c r="F10" s="18">
        <v>0</v>
      </c>
      <c r="G10" s="25">
        <v>0</v>
      </c>
      <c r="H10" s="19">
        <v>0</v>
      </c>
      <c r="I10" s="19">
        <v>112558</v>
      </c>
      <c r="J10" s="18">
        <v>863086.5</v>
      </c>
      <c r="K10" s="29">
        <f>400212+9350</f>
        <v>409562</v>
      </c>
      <c r="L10" s="29">
        <v>236724</v>
      </c>
      <c r="M10" s="21">
        <f t="shared" si="0"/>
        <v>216800.5</v>
      </c>
      <c r="N10" s="27">
        <v>209950.5</v>
      </c>
      <c r="O10" s="19"/>
      <c r="P10" s="19">
        <v>6850</v>
      </c>
      <c r="Q10" s="2"/>
    </row>
    <row r="11" spans="1:17" x14ac:dyDescent="0.3">
      <c r="A11" s="16">
        <v>6</v>
      </c>
      <c r="B11" s="16" t="s">
        <v>13</v>
      </c>
      <c r="C11" s="18">
        <f>943483+67079</f>
        <v>1010562</v>
      </c>
      <c r="D11" s="19">
        <v>48923</v>
      </c>
      <c r="E11" s="19">
        <v>0</v>
      </c>
      <c r="F11" s="18">
        <v>45613</v>
      </c>
      <c r="G11" s="25">
        <v>39285</v>
      </c>
      <c r="H11" s="19">
        <v>6328</v>
      </c>
      <c r="I11" s="19">
        <v>329022</v>
      </c>
      <c r="J11" s="18">
        <v>1014739</v>
      </c>
      <c r="K11" s="29">
        <v>642444</v>
      </c>
      <c r="L11" s="29">
        <v>78908</v>
      </c>
      <c r="M11" s="21">
        <f t="shared" si="0"/>
        <v>289210</v>
      </c>
      <c r="N11" s="27">
        <v>284710</v>
      </c>
      <c r="O11" s="19">
        <v>0</v>
      </c>
      <c r="P11" s="19">
        <v>4500</v>
      </c>
      <c r="Q11" s="2">
        <v>4177</v>
      </c>
    </row>
    <row r="12" spans="1:17" x14ac:dyDescent="0.3">
      <c r="A12" s="16">
        <v>7</v>
      </c>
      <c r="B12" s="16" t="s">
        <v>12</v>
      </c>
      <c r="C12" s="18">
        <f>617902.68+78895.3</f>
        <v>696797.9800000001</v>
      </c>
      <c r="D12" s="19">
        <v>4509</v>
      </c>
      <c r="E12" s="19">
        <v>0</v>
      </c>
      <c r="F12" s="18">
        <v>231828</v>
      </c>
      <c r="G12" s="33">
        <v>86738</v>
      </c>
      <c r="H12" s="34">
        <f>114565+30525</f>
        <v>145090</v>
      </c>
      <c r="I12" s="19">
        <v>100130</v>
      </c>
      <c r="J12" s="18">
        <v>722672</v>
      </c>
      <c r="K12" s="29">
        <v>642444</v>
      </c>
      <c r="L12" s="29">
        <v>78908</v>
      </c>
      <c r="M12" s="21">
        <f t="shared" si="0"/>
        <v>1320</v>
      </c>
      <c r="N12" s="27">
        <v>1320</v>
      </c>
      <c r="O12" s="19">
        <v>0</v>
      </c>
      <c r="P12" s="19">
        <v>0</v>
      </c>
      <c r="Q12" s="2">
        <v>0</v>
      </c>
    </row>
    <row r="13" spans="1:17" x14ac:dyDescent="0.3">
      <c r="A13" s="16">
        <v>8</v>
      </c>
      <c r="B13" s="16" t="s">
        <v>20</v>
      </c>
      <c r="C13" s="18">
        <f>703289.13+79907</f>
        <v>783196.13</v>
      </c>
      <c r="D13" s="19">
        <v>1486</v>
      </c>
      <c r="E13" s="19">
        <v>0</v>
      </c>
      <c r="F13" s="18">
        <v>75880</v>
      </c>
      <c r="G13" s="25">
        <v>0</v>
      </c>
      <c r="H13" s="19">
        <f>47425+28455</f>
        <v>75880</v>
      </c>
      <c r="I13" s="19">
        <v>344100</v>
      </c>
      <c r="J13" s="18">
        <v>721352</v>
      </c>
      <c r="K13" s="29">
        <v>642444</v>
      </c>
      <c r="L13" s="29">
        <v>78908</v>
      </c>
      <c r="M13" s="21">
        <f t="shared" si="0"/>
        <v>0</v>
      </c>
      <c r="N13" s="27">
        <v>0</v>
      </c>
      <c r="O13" s="19">
        <v>0</v>
      </c>
      <c r="P13" s="19">
        <v>0</v>
      </c>
      <c r="Q13" s="2">
        <v>0</v>
      </c>
    </row>
    <row r="14" spans="1:17" x14ac:dyDescent="0.3">
      <c r="A14" s="16">
        <v>9</v>
      </c>
      <c r="B14" s="16" t="s">
        <v>23</v>
      </c>
      <c r="C14" s="18">
        <v>794372</v>
      </c>
      <c r="D14" s="19">
        <v>31894</v>
      </c>
      <c r="E14" s="19">
        <v>0</v>
      </c>
      <c r="F14" s="18">
        <v>15303</v>
      </c>
      <c r="G14" s="19">
        <v>4443</v>
      </c>
      <c r="H14" s="19">
        <v>10860</v>
      </c>
      <c r="I14" s="19">
        <v>162036</v>
      </c>
      <c r="J14" s="18">
        <v>757437</v>
      </c>
      <c r="K14" s="29">
        <v>642444</v>
      </c>
      <c r="L14" s="29">
        <v>78908</v>
      </c>
      <c r="M14" s="21">
        <f t="shared" si="0"/>
        <v>31699</v>
      </c>
      <c r="N14" s="27">
        <v>1380</v>
      </c>
      <c r="O14" s="19">
        <v>30319</v>
      </c>
      <c r="P14" s="19">
        <v>0</v>
      </c>
      <c r="Q14" s="2">
        <v>4386</v>
      </c>
    </row>
    <row r="15" spans="1:17" x14ac:dyDescent="0.3">
      <c r="A15" s="16">
        <v>10</v>
      </c>
      <c r="B15" s="16" t="s">
        <v>24</v>
      </c>
      <c r="C15" s="18">
        <f>751440+119505</f>
        <v>870945</v>
      </c>
      <c r="D15" s="19">
        <v>0</v>
      </c>
      <c r="E15" s="19">
        <v>0</v>
      </c>
      <c r="F15" s="18">
        <v>72966</v>
      </c>
      <c r="G15" s="4">
        <v>25886</v>
      </c>
      <c r="H15" s="19">
        <f>17800+29280</f>
        <v>47080</v>
      </c>
      <c r="I15" s="19">
        <v>499476</v>
      </c>
      <c r="J15" s="18">
        <v>741352</v>
      </c>
      <c r="K15" s="29">
        <v>642444</v>
      </c>
      <c r="L15" s="29">
        <v>78908</v>
      </c>
      <c r="M15" s="21">
        <f t="shared" si="0"/>
        <v>0</v>
      </c>
      <c r="N15" s="27">
        <v>0</v>
      </c>
      <c r="O15" s="19"/>
      <c r="P15" s="19"/>
      <c r="Q15" s="2">
        <v>20000</v>
      </c>
    </row>
    <row r="16" spans="1:17" x14ac:dyDescent="0.3">
      <c r="A16" s="16">
        <v>11</v>
      </c>
      <c r="B16" s="16" t="s">
        <v>15</v>
      </c>
      <c r="C16" s="18">
        <f>438465+261374</f>
        <v>699839</v>
      </c>
      <c r="D16" s="19">
        <v>0</v>
      </c>
      <c r="E16" s="19">
        <v>0</v>
      </c>
      <c r="F16" s="43">
        <v>252159</v>
      </c>
      <c r="G16" s="34">
        <v>169754</v>
      </c>
      <c r="H16" s="34">
        <v>82405</v>
      </c>
      <c r="I16" s="34">
        <v>409334</v>
      </c>
      <c r="J16" s="18">
        <v>610020</v>
      </c>
      <c r="K16" s="35">
        <v>373296</v>
      </c>
      <c r="L16" s="35">
        <v>236724</v>
      </c>
      <c r="M16" s="21">
        <f t="shared" si="0"/>
        <v>0</v>
      </c>
      <c r="N16" s="27">
        <v>0</v>
      </c>
      <c r="O16" s="19">
        <v>0</v>
      </c>
      <c r="P16" s="19">
        <v>0</v>
      </c>
      <c r="Q16" s="2">
        <v>0</v>
      </c>
    </row>
    <row r="17" spans="1:17" x14ac:dyDescent="0.3">
      <c r="A17" s="16">
        <v>12</v>
      </c>
      <c r="B17" s="36" t="s">
        <v>16</v>
      </c>
      <c r="C17" s="18">
        <v>0</v>
      </c>
      <c r="D17" s="19">
        <v>0</v>
      </c>
      <c r="E17" s="19">
        <v>0</v>
      </c>
      <c r="F17" s="18">
        <v>0</v>
      </c>
      <c r="G17" s="19">
        <v>0</v>
      </c>
      <c r="H17" s="19">
        <v>0</v>
      </c>
      <c r="I17" s="19">
        <v>0</v>
      </c>
      <c r="J17" s="18">
        <v>0</v>
      </c>
      <c r="K17" s="34">
        <v>0</v>
      </c>
      <c r="L17" s="37">
        <v>0</v>
      </c>
      <c r="M17" s="21">
        <f t="shared" si="0"/>
        <v>0</v>
      </c>
      <c r="N17" s="27">
        <v>0</v>
      </c>
      <c r="O17" s="19">
        <v>0</v>
      </c>
      <c r="P17" s="19">
        <v>0</v>
      </c>
      <c r="Q17" s="2">
        <v>0</v>
      </c>
    </row>
    <row r="18" spans="1:17" x14ac:dyDescent="0.3">
      <c r="A18" s="16">
        <v>13</v>
      </c>
      <c r="B18" s="38" t="s">
        <v>17</v>
      </c>
      <c r="C18" s="18">
        <v>861</v>
      </c>
      <c r="D18" s="19">
        <v>0</v>
      </c>
      <c r="E18" s="19">
        <v>0</v>
      </c>
      <c r="F18" s="18">
        <v>0</v>
      </c>
      <c r="G18" s="19">
        <v>0</v>
      </c>
      <c r="H18" s="19">
        <v>0</v>
      </c>
      <c r="I18" s="19">
        <v>0</v>
      </c>
      <c r="J18" s="18">
        <v>861</v>
      </c>
      <c r="K18" s="34">
        <v>0</v>
      </c>
      <c r="L18" s="34">
        <v>0</v>
      </c>
      <c r="M18" s="21">
        <f t="shared" si="0"/>
        <v>861</v>
      </c>
      <c r="N18" s="27">
        <v>861</v>
      </c>
      <c r="O18" s="19">
        <v>0</v>
      </c>
      <c r="P18" s="19">
        <v>0</v>
      </c>
      <c r="Q18" s="2">
        <v>0</v>
      </c>
    </row>
    <row r="19" spans="1:17" x14ac:dyDescent="0.3">
      <c r="A19" s="16">
        <v>14</v>
      </c>
      <c r="B19" s="16" t="s">
        <v>18</v>
      </c>
      <c r="C19" s="18">
        <v>35958</v>
      </c>
      <c r="D19" s="19">
        <v>0</v>
      </c>
      <c r="E19" s="19">
        <v>0</v>
      </c>
      <c r="F19" s="18">
        <v>29997</v>
      </c>
      <c r="G19" s="19">
        <v>29702</v>
      </c>
      <c r="H19" s="19">
        <v>295</v>
      </c>
      <c r="I19" s="19">
        <v>0</v>
      </c>
      <c r="J19" s="18">
        <v>19000</v>
      </c>
      <c r="K19" s="37">
        <v>0</v>
      </c>
      <c r="L19" s="37">
        <v>0</v>
      </c>
      <c r="M19" s="21">
        <f t="shared" si="0"/>
        <v>0</v>
      </c>
      <c r="N19" s="27">
        <v>0</v>
      </c>
      <c r="O19" s="19">
        <v>0</v>
      </c>
      <c r="P19" s="19">
        <v>0</v>
      </c>
      <c r="Q19" s="2">
        <v>19000</v>
      </c>
    </row>
    <row r="20" spans="1:17" x14ac:dyDescent="0.3">
      <c r="A20" s="16">
        <v>15</v>
      </c>
      <c r="B20" s="16" t="s">
        <v>19</v>
      </c>
      <c r="C20" s="18">
        <v>14335</v>
      </c>
      <c r="D20" s="19">
        <v>0</v>
      </c>
      <c r="E20" s="19">
        <v>0</v>
      </c>
      <c r="F20" s="18">
        <v>0</v>
      </c>
      <c r="G20" s="19">
        <v>0</v>
      </c>
      <c r="H20" s="19">
        <v>0</v>
      </c>
      <c r="I20" s="19">
        <v>100</v>
      </c>
      <c r="J20" s="18">
        <v>14120</v>
      </c>
      <c r="K20" s="34">
        <v>0</v>
      </c>
      <c r="L20" s="37">
        <v>0</v>
      </c>
      <c r="M20" s="21">
        <f t="shared" si="0"/>
        <v>14120</v>
      </c>
      <c r="N20" s="27">
        <v>14120</v>
      </c>
      <c r="O20" s="19">
        <v>0</v>
      </c>
      <c r="P20" s="19">
        <v>0</v>
      </c>
      <c r="Q20" s="2"/>
    </row>
    <row r="21" spans="1:17" x14ac:dyDescent="0.3">
      <c r="A21" s="16">
        <v>16</v>
      </c>
      <c r="B21" s="16" t="s">
        <v>21</v>
      </c>
      <c r="C21" s="18">
        <v>1114</v>
      </c>
      <c r="D21" s="19">
        <v>0</v>
      </c>
      <c r="E21" s="19">
        <v>0</v>
      </c>
      <c r="F21" s="18">
        <v>0</v>
      </c>
      <c r="G21" s="19">
        <v>0</v>
      </c>
      <c r="H21" s="19">
        <v>0</v>
      </c>
      <c r="I21" s="19">
        <v>0</v>
      </c>
      <c r="J21" s="18">
        <v>1300</v>
      </c>
      <c r="K21" s="34">
        <v>0</v>
      </c>
      <c r="L21" s="34">
        <v>0</v>
      </c>
      <c r="M21" s="21">
        <f t="shared" si="0"/>
        <v>700</v>
      </c>
      <c r="N21" s="27">
        <v>700</v>
      </c>
      <c r="O21" s="19">
        <v>0</v>
      </c>
      <c r="P21" s="19">
        <v>0</v>
      </c>
      <c r="Q21" s="2">
        <v>600</v>
      </c>
    </row>
    <row r="22" spans="1:17" x14ac:dyDescent="0.3">
      <c r="A22" s="16">
        <v>17</v>
      </c>
      <c r="B22" s="36" t="s">
        <v>22</v>
      </c>
      <c r="C22" s="18">
        <v>0</v>
      </c>
      <c r="D22" s="19">
        <v>0</v>
      </c>
      <c r="E22" s="19">
        <v>0</v>
      </c>
      <c r="F22" s="18">
        <v>0</v>
      </c>
      <c r="G22" s="19">
        <v>0</v>
      </c>
      <c r="H22" s="19">
        <v>0</v>
      </c>
      <c r="I22" s="19">
        <v>0</v>
      </c>
      <c r="J22" s="18">
        <v>0</v>
      </c>
      <c r="K22" s="34">
        <v>0</v>
      </c>
      <c r="L22" s="37">
        <v>0</v>
      </c>
      <c r="M22" s="21">
        <f t="shared" si="0"/>
        <v>0</v>
      </c>
      <c r="N22" s="27">
        <v>0</v>
      </c>
      <c r="O22" s="19">
        <v>0</v>
      </c>
      <c r="P22" s="19">
        <v>0</v>
      </c>
      <c r="Q22" s="2">
        <v>0</v>
      </c>
    </row>
    <row r="23" spans="1:17" x14ac:dyDescent="0.3">
      <c r="A23" s="16">
        <v>18</v>
      </c>
      <c r="B23" s="16" t="s">
        <v>43</v>
      </c>
      <c r="C23" s="18">
        <v>1119</v>
      </c>
      <c r="D23" s="19">
        <v>0</v>
      </c>
      <c r="E23" s="19">
        <v>0</v>
      </c>
      <c r="F23" s="18">
        <v>0</v>
      </c>
      <c r="G23" s="19">
        <v>0</v>
      </c>
      <c r="H23" s="19">
        <v>0</v>
      </c>
      <c r="I23" s="19">
        <v>0</v>
      </c>
      <c r="J23" s="18">
        <v>1119</v>
      </c>
      <c r="K23" s="34">
        <v>0</v>
      </c>
      <c r="L23" s="34">
        <v>0</v>
      </c>
      <c r="M23" s="21">
        <f t="shared" si="0"/>
        <v>1119</v>
      </c>
      <c r="N23" s="39">
        <v>1119</v>
      </c>
      <c r="O23" s="19">
        <v>0</v>
      </c>
      <c r="P23" s="19">
        <v>0</v>
      </c>
      <c r="Q23" s="2">
        <v>0</v>
      </c>
    </row>
    <row r="24" spans="1:17" x14ac:dyDescent="0.3">
      <c r="A24" s="16">
        <v>19</v>
      </c>
      <c r="B24" s="16" t="s">
        <v>25</v>
      </c>
      <c r="C24" s="18">
        <v>34983</v>
      </c>
      <c r="D24" s="19">
        <v>240</v>
      </c>
      <c r="E24" s="19">
        <v>0</v>
      </c>
      <c r="F24" s="18">
        <v>4424</v>
      </c>
      <c r="G24" s="19">
        <v>4424</v>
      </c>
      <c r="H24" s="19">
        <v>0</v>
      </c>
      <c r="I24" s="19">
        <v>950</v>
      </c>
      <c r="J24" s="18">
        <v>35032</v>
      </c>
      <c r="K24" s="34">
        <v>0</v>
      </c>
      <c r="L24" s="34">
        <v>0</v>
      </c>
      <c r="M24" s="21">
        <f t="shared" si="0"/>
        <v>35032</v>
      </c>
      <c r="N24" s="27">
        <v>35032</v>
      </c>
      <c r="O24" s="19">
        <v>0</v>
      </c>
      <c r="P24" s="19">
        <v>0</v>
      </c>
      <c r="Q24" s="2">
        <v>0</v>
      </c>
    </row>
    <row r="25" spans="1:17" x14ac:dyDescent="0.3">
      <c r="A25" s="16">
        <v>20</v>
      </c>
      <c r="B25" s="36" t="s">
        <v>26</v>
      </c>
      <c r="C25" s="18">
        <v>0</v>
      </c>
      <c r="D25" s="19">
        <v>0</v>
      </c>
      <c r="E25" s="19">
        <v>0</v>
      </c>
      <c r="F25" s="18">
        <v>0</v>
      </c>
      <c r="G25" s="19">
        <v>0</v>
      </c>
      <c r="H25" s="19">
        <v>0</v>
      </c>
      <c r="I25" s="19">
        <v>0</v>
      </c>
      <c r="J25" s="18">
        <v>0</v>
      </c>
      <c r="K25" s="34">
        <v>0</v>
      </c>
      <c r="L25" s="34">
        <v>0</v>
      </c>
      <c r="M25" s="21">
        <f t="shared" si="0"/>
        <v>0</v>
      </c>
      <c r="N25" s="19">
        <v>0</v>
      </c>
      <c r="O25" s="19">
        <v>0</v>
      </c>
      <c r="P25" s="19">
        <v>0</v>
      </c>
      <c r="Q25" s="2">
        <v>0</v>
      </c>
    </row>
    <row r="26" spans="1:17" x14ac:dyDescent="0.3">
      <c r="A26" s="16">
        <v>21</v>
      </c>
      <c r="B26" s="16" t="s">
        <v>46</v>
      </c>
      <c r="C26" s="18">
        <v>50211</v>
      </c>
      <c r="D26" s="19">
        <v>0</v>
      </c>
      <c r="E26" s="19">
        <v>0</v>
      </c>
      <c r="F26" s="18">
        <v>0</v>
      </c>
      <c r="G26" s="19">
        <v>0</v>
      </c>
      <c r="H26" s="19">
        <v>0</v>
      </c>
      <c r="I26" s="19">
        <v>20600</v>
      </c>
      <c r="J26" s="18">
        <v>0</v>
      </c>
      <c r="K26" s="34">
        <v>0</v>
      </c>
      <c r="L26" s="34">
        <v>0</v>
      </c>
      <c r="M26" s="21">
        <f t="shared" si="0"/>
        <v>0</v>
      </c>
      <c r="N26" s="3">
        <v>0</v>
      </c>
      <c r="O26" s="19">
        <v>0</v>
      </c>
      <c r="P26" s="19">
        <v>0</v>
      </c>
      <c r="Q26" s="2">
        <v>0</v>
      </c>
    </row>
    <row r="27" spans="1:17" x14ac:dyDescent="0.3">
      <c r="A27" s="16">
        <v>22</v>
      </c>
      <c r="B27" s="16" t="s">
        <v>27</v>
      </c>
      <c r="C27" s="18">
        <v>1040</v>
      </c>
      <c r="D27" s="19">
        <v>0</v>
      </c>
      <c r="E27" s="19">
        <v>0</v>
      </c>
      <c r="F27" s="18">
        <v>0</v>
      </c>
      <c r="G27" s="19">
        <v>0</v>
      </c>
      <c r="H27" s="19">
        <v>0</v>
      </c>
      <c r="I27" s="19">
        <v>500</v>
      </c>
      <c r="J27" s="18">
        <v>0</v>
      </c>
      <c r="K27" s="34">
        <v>0</v>
      </c>
      <c r="L27" s="34">
        <v>0</v>
      </c>
      <c r="M27" s="21">
        <f t="shared" si="0"/>
        <v>0</v>
      </c>
      <c r="N27" s="19">
        <v>0</v>
      </c>
      <c r="O27" s="19">
        <v>0</v>
      </c>
      <c r="P27" s="19">
        <v>0</v>
      </c>
      <c r="Q27" s="2">
        <v>0</v>
      </c>
    </row>
    <row r="28" spans="1:17" x14ac:dyDescent="0.3">
      <c r="A28" s="16">
        <v>23</v>
      </c>
      <c r="B28" s="16" t="s">
        <v>28</v>
      </c>
      <c r="C28" s="18">
        <v>1126</v>
      </c>
      <c r="D28" s="19">
        <v>0</v>
      </c>
      <c r="E28" s="19">
        <v>0</v>
      </c>
      <c r="F28" s="18">
        <v>0</v>
      </c>
      <c r="G28" s="19">
        <v>0</v>
      </c>
      <c r="H28" s="19">
        <v>0</v>
      </c>
      <c r="I28" s="19">
        <v>0</v>
      </c>
      <c r="J28" s="18">
        <v>1135</v>
      </c>
      <c r="K28" s="34">
        <v>0</v>
      </c>
      <c r="L28" s="34">
        <v>0</v>
      </c>
      <c r="M28" s="21">
        <f t="shared" si="0"/>
        <v>1135</v>
      </c>
      <c r="N28" s="19">
        <v>1135</v>
      </c>
      <c r="O28" s="19">
        <v>0</v>
      </c>
      <c r="P28" s="19">
        <v>0</v>
      </c>
      <c r="Q28" s="2">
        <v>0</v>
      </c>
    </row>
    <row r="29" spans="1:17" x14ac:dyDescent="0.3">
      <c r="A29" s="16">
        <v>24</v>
      </c>
      <c r="B29" s="16" t="s">
        <v>32</v>
      </c>
      <c r="C29" s="18">
        <v>2875</v>
      </c>
      <c r="D29" s="19">
        <v>0</v>
      </c>
      <c r="E29" s="19">
        <v>0</v>
      </c>
      <c r="F29" s="18">
        <v>0</v>
      </c>
      <c r="G29" s="19">
        <v>0</v>
      </c>
      <c r="H29" s="19">
        <v>0</v>
      </c>
      <c r="I29" s="19">
        <v>0</v>
      </c>
      <c r="J29" s="18">
        <v>2875</v>
      </c>
      <c r="K29" s="34">
        <v>0</v>
      </c>
      <c r="L29" s="34">
        <v>0</v>
      </c>
      <c r="M29" s="21">
        <f t="shared" si="0"/>
        <v>2875</v>
      </c>
      <c r="N29" s="19">
        <f>10+460+2405</f>
        <v>2875</v>
      </c>
      <c r="O29" s="19">
        <v>0</v>
      </c>
      <c r="P29" s="19">
        <v>0</v>
      </c>
      <c r="Q29" s="2">
        <v>0</v>
      </c>
    </row>
    <row r="30" spans="1:17" x14ac:dyDescent="0.3">
      <c r="A30" s="16">
        <v>25</v>
      </c>
      <c r="B30" s="16" t="s">
        <v>33</v>
      </c>
      <c r="C30" s="18">
        <v>336</v>
      </c>
      <c r="D30" s="19">
        <v>0</v>
      </c>
      <c r="E30" s="19">
        <v>0</v>
      </c>
      <c r="F30" s="18">
        <v>0</v>
      </c>
      <c r="G30" s="19">
        <v>0</v>
      </c>
      <c r="H30" s="19">
        <v>0</v>
      </c>
      <c r="I30" s="19">
        <v>0</v>
      </c>
      <c r="J30" s="18">
        <v>350</v>
      </c>
      <c r="K30" s="34">
        <v>0</v>
      </c>
      <c r="L30" s="34">
        <v>0</v>
      </c>
      <c r="M30" s="21">
        <f t="shared" si="0"/>
        <v>350</v>
      </c>
      <c r="N30" s="19">
        <v>350</v>
      </c>
      <c r="O30" s="19">
        <v>0</v>
      </c>
      <c r="P30" s="19">
        <v>0</v>
      </c>
      <c r="Q30" s="2">
        <v>0</v>
      </c>
    </row>
    <row r="31" spans="1:17" x14ac:dyDescent="0.3">
      <c r="A31" s="16">
        <v>26</v>
      </c>
      <c r="B31" s="16" t="s">
        <v>34</v>
      </c>
      <c r="C31" s="18">
        <v>2993</v>
      </c>
      <c r="D31" s="19">
        <v>0</v>
      </c>
      <c r="E31" s="19">
        <v>0</v>
      </c>
      <c r="F31" s="18">
        <v>0</v>
      </c>
      <c r="G31" s="19">
        <v>0</v>
      </c>
      <c r="H31" s="19">
        <v>0</v>
      </c>
      <c r="I31" s="19">
        <v>0</v>
      </c>
      <c r="J31" s="18">
        <v>2936</v>
      </c>
      <c r="K31" s="34">
        <v>0</v>
      </c>
      <c r="L31" s="34">
        <v>0</v>
      </c>
      <c r="M31" s="21">
        <f t="shared" si="0"/>
        <v>2936</v>
      </c>
      <c r="N31" s="19">
        <v>761</v>
      </c>
      <c r="O31" s="19">
        <v>2175</v>
      </c>
      <c r="P31" s="19">
        <v>0</v>
      </c>
      <c r="Q31" s="2">
        <v>0</v>
      </c>
    </row>
    <row r="32" spans="1:17" x14ac:dyDescent="0.3">
      <c r="A32" s="16">
        <v>27</v>
      </c>
      <c r="B32" s="16" t="s">
        <v>45</v>
      </c>
      <c r="C32" s="18">
        <v>46663</v>
      </c>
      <c r="D32" s="19">
        <v>3796</v>
      </c>
      <c r="E32" s="19">
        <v>0</v>
      </c>
      <c r="F32" s="18">
        <v>0</v>
      </c>
      <c r="G32" s="19">
        <v>0</v>
      </c>
      <c r="H32" s="19">
        <v>0</v>
      </c>
      <c r="I32" s="19">
        <v>8150</v>
      </c>
      <c r="J32" s="18">
        <v>30000</v>
      </c>
      <c r="K32" s="34">
        <v>0</v>
      </c>
      <c r="L32" s="34">
        <v>0</v>
      </c>
      <c r="M32" s="21">
        <f t="shared" si="0"/>
        <v>30000</v>
      </c>
      <c r="N32" s="19">
        <v>30000</v>
      </c>
      <c r="O32" s="19">
        <v>0</v>
      </c>
      <c r="P32" s="19">
        <v>0</v>
      </c>
      <c r="Q32" s="2">
        <v>0</v>
      </c>
    </row>
    <row r="33" spans="1:17" x14ac:dyDescent="0.3">
      <c r="A33" s="16">
        <v>28</v>
      </c>
      <c r="B33" s="16" t="s">
        <v>44</v>
      </c>
      <c r="C33" s="18">
        <v>56762</v>
      </c>
      <c r="D33" s="19">
        <v>1068</v>
      </c>
      <c r="E33" s="19">
        <v>0</v>
      </c>
      <c r="F33" s="18">
        <v>0</v>
      </c>
      <c r="G33" s="19">
        <v>0</v>
      </c>
      <c r="H33" s="19">
        <v>0</v>
      </c>
      <c r="I33" s="19">
        <v>9250</v>
      </c>
      <c r="J33" s="18">
        <v>56771</v>
      </c>
      <c r="K33" s="34">
        <v>0</v>
      </c>
      <c r="L33" s="34">
        <v>0</v>
      </c>
      <c r="M33" s="21">
        <f t="shared" si="0"/>
        <v>56771</v>
      </c>
      <c r="N33" s="19">
        <v>56771</v>
      </c>
      <c r="O33" s="19">
        <v>0</v>
      </c>
      <c r="P33" s="19">
        <v>0</v>
      </c>
      <c r="Q33" s="2">
        <v>0</v>
      </c>
    </row>
    <row r="34" spans="1:17" x14ac:dyDescent="0.3">
      <c r="A34" s="16">
        <v>29</v>
      </c>
      <c r="B34" s="16" t="s">
        <v>36</v>
      </c>
      <c r="C34" s="18">
        <v>2084</v>
      </c>
      <c r="D34" s="19">
        <v>2004</v>
      </c>
      <c r="E34" s="19">
        <v>0</v>
      </c>
      <c r="F34" s="18">
        <v>0</v>
      </c>
      <c r="G34" s="19">
        <v>0</v>
      </c>
      <c r="H34" s="19">
        <v>0</v>
      </c>
      <c r="I34" s="19">
        <v>0</v>
      </c>
      <c r="J34" s="18">
        <v>2255</v>
      </c>
      <c r="K34" s="34">
        <v>0</v>
      </c>
      <c r="L34" s="34">
        <v>0</v>
      </c>
      <c r="M34" s="21">
        <f t="shared" si="0"/>
        <v>2255</v>
      </c>
      <c r="N34" s="19">
        <v>2255</v>
      </c>
      <c r="O34" s="19">
        <v>0</v>
      </c>
      <c r="P34" s="19">
        <v>0</v>
      </c>
      <c r="Q34" s="2">
        <v>0</v>
      </c>
    </row>
    <row r="35" spans="1:17" x14ac:dyDescent="0.3">
      <c r="A35" s="16">
        <v>30</v>
      </c>
      <c r="B35" s="16" t="s">
        <v>37</v>
      </c>
      <c r="C35" s="18">
        <v>189</v>
      </c>
      <c r="D35" s="19">
        <v>155</v>
      </c>
      <c r="E35" s="19">
        <v>0</v>
      </c>
      <c r="F35" s="18">
        <v>0</v>
      </c>
      <c r="G35" s="19">
        <v>0</v>
      </c>
      <c r="H35" s="19">
        <v>0</v>
      </c>
      <c r="I35" s="19">
        <v>0</v>
      </c>
      <c r="J35" s="18">
        <v>0</v>
      </c>
      <c r="K35" s="34">
        <v>0</v>
      </c>
      <c r="L35" s="34">
        <v>0</v>
      </c>
      <c r="M35" s="21">
        <f t="shared" si="0"/>
        <v>0</v>
      </c>
      <c r="N35" s="19">
        <v>0</v>
      </c>
      <c r="O35" s="19">
        <v>0</v>
      </c>
      <c r="P35" s="19">
        <v>0</v>
      </c>
      <c r="Q35" s="2">
        <v>0</v>
      </c>
    </row>
    <row r="36" spans="1:17" x14ac:dyDescent="0.3">
      <c r="A36" s="16">
        <v>31</v>
      </c>
      <c r="B36" s="16" t="s">
        <v>39</v>
      </c>
      <c r="C36" s="18">
        <v>100</v>
      </c>
      <c r="D36" s="19">
        <v>0</v>
      </c>
      <c r="E36" s="19">
        <v>0</v>
      </c>
      <c r="F36" s="18">
        <v>0</v>
      </c>
      <c r="G36" s="19">
        <v>0</v>
      </c>
      <c r="H36" s="19">
        <v>0</v>
      </c>
      <c r="I36" s="19">
        <v>0</v>
      </c>
      <c r="J36" s="18">
        <v>80</v>
      </c>
      <c r="K36" s="19">
        <v>0</v>
      </c>
      <c r="L36" s="19">
        <v>0</v>
      </c>
      <c r="M36" s="18">
        <v>80</v>
      </c>
      <c r="N36" s="19">
        <v>80</v>
      </c>
      <c r="O36" s="19">
        <v>0</v>
      </c>
      <c r="P36" s="19">
        <v>0</v>
      </c>
      <c r="Q36" s="2">
        <v>0</v>
      </c>
    </row>
    <row r="37" spans="1:17" x14ac:dyDescent="0.3">
      <c r="A37" s="40"/>
      <c r="B37" s="40"/>
      <c r="C37" s="41">
        <f t="shared" ref="C37:I37" si="1">SUM(C6:C36)</f>
        <v>13261251.110000001</v>
      </c>
      <c r="D37" s="41">
        <f t="shared" si="1"/>
        <v>773553</v>
      </c>
      <c r="E37" s="41">
        <f t="shared" si="1"/>
        <v>539979.12</v>
      </c>
      <c r="F37" s="41">
        <f t="shared" si="1"/>
        <v>828944</v>
      </c>
      <c r="G37" s="41">
        <f t="shared" si="1"/>
        <v>454541</v>
      </c>
      <c r="H37" s="41">
        <f t="shared" si="1"/>
        <v>374403</v>
      </c>
      <c r="I37" s="41">
        <f t="shared" si="1"/>
        <v>4727934</v>
      </c>
      <c r="J37" s="41">
        <f>SUM(J6:J36)</f>
        <v>12407707.18</v>
      </c>
      <c r="K37" s="41">
        <f t="shared" ref="K37:P37" si="2">SUM(K6:K36)</f>
        <v>8548424</v>
      </c>
      <c r="L37" s="41">
        <f t="shared" si="2"/>
        <v>2130524</v>
      </c>
      <c r="M37" s="41">
        <f t="shared" si="2"/>
        <v>1582339.23</v>
      </c>
      <c r="N37" s="24">
        <f t="shared" si="2"/>
        <v>1493960.23</v>
      </c>
      <c r="O37" s="24">
        <f t="shared" si="2"/>
        <v>32774</v>
      </c>
      <c r="P37" s="24">
        <f t="shared" si="2"/>
        <v>55605</v>
      </c>
      <c r="Q37" s="5">
        <f>SUM(Q7:Q36)</f>
        <v>146419.95000000001</v>
      </c>
    </row>
  </sheetData>
  <autoFilter ref="A5:Q5"/>
  <mergeCells count="4">
    <mergeCell ref="B3:B4"/>
    <mergeCell ref="A3:A4"/>
    <mergeCell ref="C3:I3"/>
    <mergeCell ref="J3:Q3"/>
  </mergeCells>
  <pageMargins left="0.2" right="0.2" top="0.25" bottom="0.25" header="0.05" footer="0.05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cp:lastPrinted>2016-04-18T14:34:28Z</cp:lastPrinted>
  <dcterms:created xsi:type="dcterms:W3CDTF">2015-03-31T11:57:12Z</dcterms:created>
  <dcterms:modified xsi:type="dcterms:W3CDTF">2016-04-19T08:17:14Z</dcterms:modified>
</cp:coreProperties>
</file>