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activeTab="3"/>
  </bookViews>
  <sheets>
    <sheet name="ფორმა N1" sheetId="43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N4.2" sheetId="44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45" r:id="rId20"/>
    <sheet name="ფორმა 9.5" sheetId="46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</externalReferences>
  <definedNames>
    <definedName name="_xlnm._FilterDatabase" localSheetId="20" hidden="1">'ფორმა 9.5'!#REF!</definedName>
    <definedName name="_xlnm._FilterDatabase" localSheetId="0" hidden="1">'ფორმა N1'!$A$9:$L$9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9.5'!$A$1:$L$19</definedName>
    <definedName name="_xlnm.Print_Area" localSheetId="21">'ფორმა 9.6'!$A$1:$I$35</definedName>
    <definedName name="_xlnm.Print_Area" localSheetId="14">'ფორმა N 8.1'!$A$1:$H$23</definedName>
    <definedName name="_xlnm.Print_Area" localSheetId="22">'ფორმა N 9.7'!$A$1:$I$48</definedName>
    <definedName name="_xlnm.Print_Area" localSheetId="0">'ფორმა N1'!$A$1:$L$32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4519"/>
  <fileRecoveryPr repairLoad="1"/>
</workbook>
</file>

<file path=xl/calcChain.xml><?xml version="1.0" encoding="utf-8"?>
<calcChain xmlns="http://schemas.openxmlformats.org/spreadsheetml/2006/main">
  <c r="G12" i="18"/>
  <c r="I11" i="9"/>
  <c r="I12"/>
  <c r="I10"/>
  <c r="A4" i="46" l="1"/>
  <c r="A4" i="45"/>
  <c r="I78" i="44"/>
  <c r="H78"/>
  <c r="G78"/>
  <c r="A4"/>
  <c r="J16" i="10" l="1"/>
  <c r="D48" i="40"/>
  <c r="D16"/>
  <c r="D25"/>
  <c r="D19" s="1"/>
  <c r="D34"/>
  <c r="D38"/>
  <c r="C12"/>
  <c r="D12"/>
  <c r="C16"/>
  <c r="C25"/>
  <c r="C19" s="1"/>
  <c r="C15" s="1"/>
  <c r="C34"/>
  <c r="C38"/>
  <c r="C48"/>
  <c r="C54"/>
  <c r="C59"/>
  <c r="D74"/>
  <c r="D65"/>
  <c r="D59"/>
  <c r="D54"/>
  <c r="C15" i="3"/>
  <c r="C10" s="1"/>
  <c r="D15"/>
  <c r="D10" s="1"/>
  <c r="D15" i="40" l="1"/>
  <c r="D11" s="1"/>
  <c r="C11"/>
  <c r="D75" i="8" l="1"/>
  <c r="C75"/>
  <c r="I38" i="35" l="1"/>
  <c r="D26" i="7" l="1"/>
  <c r="C26"/>
  <c r="D26" i="3"/>
  <c r="C26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A6" i="40"/>
  <c r="C46" i="8" l="1"/>
  <c r="C36"/>
  <c r="H39" i="10" l="1"/>
  <c r="H36" s="1"/>
  <c r="H32"/>
  <c r="H24"/>
  <c r="H19"/>
  <c r="H17"/>
  <c r="H14"/>
  <c r="A4" i="39" l="1"/>
  <c r="D14" i="8"/>
  <c r="D46"/>
  <c r="D36"/>
  <c r="A4" i="35" l="1"/>
  <c r="H34" i="34" l="1"/>
  <c r="G34"/>
  <c r="A4"/>
  <c r="H34" i="30" l="1"/>
  <c r="G34"/>
  <c r="A4"/>
  <c r="A5" i="28" l="1"/>
  <c r="D57" i="8"/>
  <c r="C57"/>
  <c r="D25" i="27"/>
  <c r="C25"/>
  <c r="A5"/>
  <c r="D24" i="26"/>
  <c r="C24"/>
  <c r="A5"/>
  <c r="G10" i="18" l="1"/>
  <c r="G11" s="1"/>
  <c r="A4"/>
  <c r="D52" i="8" l="1"/>
  <c r="C52"/>
  <c r="H10" i="10" l="1"/>
  <c r="H9" s="1"/>
  <c r="C64" i="12" l="1"/>
  <c r="D64"/>
  <c r="D10" i="8"/>
  <c r="C10"/>
  <c r="A4" i="17" l="1"/>
  <c r="A4" i="16"/>
  <c r="A4" i="10"/>
  <c r="A4" i="9"/>
  <c r="A4" i="12"/>
  <c r="A5" i="5"/>
  <c r="A4" i="8"/>
  <c r="A4" i="7"/>
  <c r="J24" i="10" l="1"/>
  <c r="I24"/>
  <c r="G24"/>
  <c r="F24"/>
  <c r="E24"/>
  <c r="D24"/>
  <c r="C24"/>
  <c r="B24"/>
  <c r="D71" i="8" l="1"/>
  <c r="C71"/>
  <c r="I39" i="10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63" i="8"/>
  <c r="D32"/>
  <c r="C32"/>
  <c r="D23"/>
  <c r="D17" s="1"/>
  <c r="C23"/>
  <c r="C17" s="1"/>
  <c r="C14"/>
  <c r="D18" i="3"/>
  <c r="C18"/>
  <c r="D12"/>
  <c r="C10" i="5" l="1"/>
  <c r="C13" i="8"/>
  <c r="C9" s="1"/>
  <c r="D13"/>
  <c r="D9" s="1"/>
  <c r="C25" i="3"/>
  <c r="C9" s="1"/>
  <c r="B9" i="10"/>
  <c r="D10" i="12"/>
  <c r="D44"/>
  <c r="J9" i="10"/>
  <c r="D25" i="3"/>
  <c r="D9" s="1"/>
  <c r="C10" i="12"/>
  <c r="C44"/>
  <c r="D9" i="10"/>
  <c r="F9"/>
</calcChain>
</file>

<file path=xl/sharedStrings.xml><?xml version="1.0" encoding="utf-8"?>
<sst xmlns="http://schemas.openxmlformats.org/spreadsheetml/2006/main" count="1403" uniqueCount="687">
  <si>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</si>
  <si>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</si>
  <si>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</si>
  <si>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</si>
  <si>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</si>
  <si>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</si>
  <si>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</si>
  <si>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</si>
  <si>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</si>
  <si>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</si>
  <si>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</si>
  <si>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</si>
  <si>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</si>
  <si>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</si>
  <si>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</si>
  <si>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</si>
  <si>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</si>
  <si>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</si>
  <si>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</si>
  <si>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</si>
  <si>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</si>
  <si>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</si>
  <si>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</si>
  <si>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</si>
  <si>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</si>
  <si>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</si>
  <si>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</si>
  <si>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</si>
  <si>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</si>
  <si>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</si>
  <si>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</si>
  <si>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</si>
  <si>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</si>
  <si>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</si>
  <si>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</si>
  <si>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</si>
  <si>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</si>
  <si>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</si>
  <si>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</si>
  <si>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</si>
  <si>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</si>
  <si>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</si>
  <si>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</si>
  <si>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</si>
  <si>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</si>
  <si>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</si>
  <si>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</si>
  <si>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</si>
  <si>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</si>
  <si>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</si>
  <si>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</si>
  <si>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</si>
  <si>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</si>
  <si>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</si>
  <si>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</si>
  <si>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</si>
  <si>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</si>
  <si>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</si>
  <si>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</si>
  <si>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</si>
  <si>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</si>
  <si>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</si>
  <si>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</si>
  <si>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</si>
  <si>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</si>
  <si>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</si>
  <si>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</si>
  <si>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</si>
  <si>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</si>
  <si>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</si>
  <si>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</si>
  <si>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</si>
  <si>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</si>
  <si>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</si>
  <si>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</si>
  <si>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</si>
  <si>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</si>
  <si>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</si>
  <si>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</si>
  <si>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</si>
  <si>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</si>
  <si>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</si>
  <si>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</si>
  <si>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</si>
  <si>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</si>
  <si>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</si>
  <si>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</si>
  <si>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</si>
  <si>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</si>
  <si>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</si>
  <si>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</si>
  <si>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</si>
  <si>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</si>
  <si>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</si>
  <si>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</si>
  <si>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</si>
  <si>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</si>
  <si>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</si>
  <si>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</si>
  <si>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</si>
  <si>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</si>
  <si>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</si>
  <si>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</si>
  <si>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</si>
  <si>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</si>
  <si>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</si>
  <si>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</si>
  <si>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</si>
  <si>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</si>
  <si>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</si>
  <si>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</si>
  <si>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</si>
  <si>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</si>
  <si>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</si>
  <si>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</si>
  <si>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</si>
  <si>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</si>
  <si>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</si>
  <si>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</si>
  <si>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</si>
  <si>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</si>
  <si>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</si>
  <si>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</si>
  <si>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</si>
  <si>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</si>
  <si>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</si>
  <si>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</si>
  <si>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</si>
  <si>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</si>
  <si>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</si>
  <si>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</si>
  <si>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</si>
  <si>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</si>
  <si>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</si>
  <si>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</si>
  <si>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</si>
  <si>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</si>
  <si>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</si>
  <si>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</si>
  <si>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</si>
  <si>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</si>
  <si>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</si>
  <si>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</si>
  <si>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</si>
  <si>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</si>
  <si>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</si>
  <si>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</si>
  <si>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</si>
  <si>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</si>
  <si>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</si>
  <si>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</si>
  <si>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</si>
  <si>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</si>
  <si>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</si>
  <si>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</si>
  <si>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</si>
  <si>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</si>
  <si>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</si>
  <si>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</si>
  <si>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</si>
  <si>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</si>
  <si>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</si>
  <si>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</si>
  <si>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</si>
  <si>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</si>
  <si>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</si>
  <si>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</si>
  <si>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</si>
  <si>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</si>
  <si>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</si>
  <si>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</si>
  <si>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</si>
  <si>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</si>
  <si>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</si>
  <si>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</si>
  <si>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</si>
  <si>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</si>
  <si>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</si>
  <si>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</si>
  <si>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</si>
  <si>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</si>
  <si>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</si>
  <si>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</si>
  <si>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</si>
  <si>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</si>
  <si>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</si>
  <si>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</si>
  <si>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</si>
  <si>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</si>
  <si>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</si>
  <si>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</si>
  <si>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</si>
  <si>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</si>
  <si>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</si>
  <si>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</si>
  <si>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</si>
  <si>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</si>
  <si>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</si>
  <si>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</si>
  <si>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</si>
  <si>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</si>
  <si>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</si>
  <si>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</si>
  <si>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</si>
  <si>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</si>
  <si>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</si>
  <si>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</si>
  <si>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</si>
  <si>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</si>
  <si>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</si>
  <si>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</si>
  <si>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</si>
  <si>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</si>
  <si>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</si>
  <si>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</si>
  <si>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</si>
  <si>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</si>
  <si>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</si>
  <si>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</si>
  <si>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</si>
  <si>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</si>
  <si>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</si>
  <si>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</si>
  <si>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</si>
  <si>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</si>
  <si>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</si>
  <si>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</si>
  <si>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</si>
  <si>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</si>
  <si>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</si>
  <si>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</si>
  <si>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</si>
  <si>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</si>
  <si>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</si>
  <si>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</si>
  <si>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</si>
  <si>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</si>
  <si>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</si>
  <si>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</si>
  <si>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</si>
  <si>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</si>
  <si>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</si>
  <si>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</si>
  <si>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</si>
  <si>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</si>
  <si>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</si>
  <si>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</si>
  <si>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</si>
  <si>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</si>
  <si>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</si>
  <si>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</si>
  <si>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</si>
  <si>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</si>
  <si>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</si>
  <si>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</si>
  <si>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</si>
  <si>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</si>
  <si>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</si>
  <si>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</si>
  <si>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</si>
  <si>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</si>
  <si>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</si>
  <si>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</si>
  <si>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</si>
  <si>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</si>
  <si>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</si>
  <si>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</si>
  <si>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</si>
  <si>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</si>
  <si>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</si>
  <si>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</si>
  <si>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</si>
  <si>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</si>
  <si>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</si>
  <si>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</si>
  <si>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</si>
  <si>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</si>
  <si>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</si>
  <si>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</si>
  <si>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</si>
  <si>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</si>
  <si>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</si>
  <si>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</si>
  <si>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</si>
  <si>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</si>
  <si>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</si>
  <si>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</si>
  <si>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</si>
  <si>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</si>
  <si>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</si>
  <si>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</si>
  <si>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</si>
  <si>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</si>
  <si>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</si>
  <si>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</si>
  <si>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</si>
  <si>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</si>
  <si>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</si>
  <si>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</si>
  <si>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</si>
  <si>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</si>
  <si>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</si>
  <si>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</si>
  <si>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</si>
  <si>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</si>
  <si>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</si>
  <si>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</si>
  <si>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</si>
  <si>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</si>
  <si>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</si>
  <si>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</si>
  <si>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</si>
  <si>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</si>
  <si>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</si>
  <si>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</si>
  <si>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</si>
  <si>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</si>
  <si>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</si>
  <si>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</si>
  <si>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</si>
  <si>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</si>
  <si>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</si>
  <si>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</si>
  <si>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</si>
  <si>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</si>
  <si>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</si>
  <si>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</si>
  <si>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</si>
  <si>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</si>
  <si>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</si>
  <si>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</si>
  <si>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</si>
  <si>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</si>
  <si>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</si>
  <si>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</si>
  <si>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</si>
  <si>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</si>
  <si>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</si>
  <si>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</si>
  <si>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</si>
  <si>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</si>
  <si>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</si>
  <si>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</si>
  <si>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</si>
  <si>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</si>
  <si>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</si>
  <si>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</si>
  <si>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</si>
  <si>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</si>
  <si>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</si>
  <si>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</si>
  <si>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</si>
  <si>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</si>
  <si>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</si>
  <si>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</si>
  <si>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</si>
  <si>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</si>
  <si>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</si>
  <si>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</si>
  <si>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</si>
  <si>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</si>
  <si>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</si>
  <si>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</si>
  <si>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</si>
  <si>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</si>
  <si>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</si>
  <si>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</si>
  <si>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</si>
  <si>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</si>
  <si>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</si>
  <si>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</si>
  <si>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</si>
  <si>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</si>
  <si>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</si>
  <si>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</si>
  <si>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</si>
  <si>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</si>
  <si>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</si>
  <si>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</si>
  <si>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</si>
  <si>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</si>
  <si>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</si>
  <si>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</si>
  <si>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</si>
  <si>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</si>
  <si>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</si>
  <si>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</si>
  <si>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</si>
  <si>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</si>
  <si>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</si>
  <si>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</si>
  <si>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</si>
  <si>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</si>
  <si>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</si>
  <si>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</si>
  <si>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</si>
  <si>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</si>
  <si>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</si>
  <si>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</si>
  <si>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</si>
  <si>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</si>
  <si>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</si>
  <si>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</si>
  <si>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</si>
  <si>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</si>
  <si>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</si>
  <si>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</si>
  <si>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</si>
  <si>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</si>
  <si>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</si>
  <si>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</si>
  <si>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</si>
  <si>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</si>
  <si>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</si>
  <si>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</si>
  <si>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</si>
  <si>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</si>
  <si>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</si>
  <si>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</si>
  <si>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</si>
  <si>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</si>
  <si>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</si>
  <si>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</si>
  <si>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</si>
  <si>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</si>
  <si>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</si>
  <si>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</si>
  <si>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</si>
  <si>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</si>
  <si>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</si>
  <si>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</si>
  <si>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</si>
  <si>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</si>
  <si>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</si>
  <si>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</si>
  <si>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</si>
  <si>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</si>
  <si>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</si>
  <si>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</si>
  <si>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</si>
  <si>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</si>
  <si>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</si>
  <si>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</si>
  <si>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</si>
  <si>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</si>
  <si>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</si>
  <si>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</si>
  <si>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</si>
  <si>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</si>
  <si>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</si>
  <si>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</si>
  <si>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</si>
  <si>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</si>
  <si>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</si>
  <si>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</si>
  <si>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</si>
  <si>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</si>
  <si>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</si>
  <si>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</si>
  <si>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</si>
  <si>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</si>
  <si>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</si>
  <si>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</si>
  <si>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</si>
  <si>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</si>
  <si>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</si>
  <si>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</si>
  <si>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</si>
  <si>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</si>
  <si>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</si>
  <si>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</si>
  <si>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</si>
  <si>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</si>
  <si>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</si>
  <si>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</si>
  <si>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</si>
  <si>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</si>
  <si>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</si>
  <si>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</si>
  <si>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</si>
  <si>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</si>
  <si>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ქრისტიან-კონსერვატიული პარტია</t>
  </si>
  <si>
    <t>01/01/2014-12/31/2014</t>
  </si>
  <si>
    <t>12/31/2014</t>
  </si>
  <si>
    <t>12.31.2014</t>
  </si>
  <si>
    <t>”საქართველოს ქრისტიან-კონსერვატიული პარტია”</t>
  </si>
  <si>
    <t>29.09.2014</t>
  </si>
  <si>
    <t>არაფულადი შემოწირულობა</t>
  </si>
  <si>
    <t>ავთანდილ ბესელია</t>
  </si>
  <si>
    <t>01020008041</t>
  </si>
  <si>
    <t>ა/მფოლკსვაგენ ჯეტა, გ.წ.2000, LPL160</t>
  </si>
  <si>
    <t>თხოვება</t>
  </si>
  <si>
    <t>29.09.2014 - 29.09.2015</t>
  </si>
  <si>
    <t>შოთა მალაშხია</t>
  </si>
  <si>
    <t>01020002238</t>
  </si>
  <si>
    <t>ა/მფოლკსვაგენ პასატი, გ.წ.2005, LMM789</t>
  </si>
  <si>
    <t>ზურაბ გარუჩავა</t>
  </si>
  <si>
    <t>01007004106</t>
  </si>
  <si>
    <t>ა/მ მიცუბიში პაჯერო, გ. წ. 1999, ZRZ893</t>
  </si>
  <si>
    <t>ირაკლი ფირცხალავა</t>
  </si>
  <si>
    <t>01017027061</t>
  </si>
  <si>
    <t>ა/მ აუდი V8 3.6, გ. წ. 1992, IOO704</t>
  </si>
  <si>
    <t>15.12.2014</t>
  </si>
  <si>
    <t>ბესიკ ვაშაძე</t>
  </si>
  <si>
    <t>54001013639</t>
  </si>
  <si>
    <t>ა/მ ფოლკსვაგენ პასატი, სახ. ნომ. NND356, გამ. წელი 2010</t>
  </si>
  <si>
    <t>15.12.2014 - 15.12.2015</t>
  </si>
  <si>
    <t>ავთანდილ</t>
  </si>
  <si>
    <t>ბესელია</t>
  </si>
  <si>
    <t>ადმინისტრაციის უფროსი</t>
  </si>
  <si>
    <t>ფატმან</t>
  </si>
  <si>
    <t>ანთაძე-მალაშხია</t>
  </si>
  <si>
    <t>01008006602</t>
  </si>
  <si>
    <t>კომიტეტის წევრი</t>
  </si>
  <si>
    <t>ინგა</t>
  </si>
  <si>
    <t>ქარაია</t>
  </si>
  <si>
    <t>51001001834</t>
  </si>
  <si>
    <t>ვლადიმერ</t>
  </si>
  <si>
    <t>სულაბერიძე</t>
  </si>
  <si>
    <t>01005008834</t>
  </si>
  <si>
    <t>ზვიად</t>
  </si>
  <si>
    <t>მეხატიშვილი</t>
  </si>
  <si>
    <t>01009016996</t>
  </si>
  <si>
    <t>გიორგი</t>
  </si>
  <si>
    <t>ქართველიშვილი</t>
  </si>
  <si>
    <t>57001053621</t>
  </si>
  <si>
    <t>მედია სპეციალისტი</t>
  </si>
  <si>
    <t>ირაკლი</t>
  </si>
  <si>
    <t>მჭედლიშვილი</t>
  </si>
  <si>
    <t>01012000978</t>
  </si>
  <si>
    <t>მძღოლი</t>
  </si>
  <si>
    <t>ზაურ</t>
  </si>
  <si>
    <t>თუთაძე</t>
  </si>
  <si>
    <t>01024048304</t>
  </si>
  <si>
    <t>ანზორ</t>
  </si>
  <si>
    <t>პირმისაშვილი</t>
  </si>
  <si>
    <t>01001003350</t>
  </si>
  <si>
    <t>გამრეკელაშვილი</t>
  </si>
  <si>
    <t>18001038017</t>
  </si>
  <si>
    <t>ზურაბ</t>
  </si>
  <si>
    <t>გარუჩავა</t>
  </si>
  <si>
    <t>ბერიძე</t>
  </si>
  <si>
    <t>01017003820</t>
  </si>
  <si>
    <t>მემონტაჟე</t>
  </si>
  <si>
    <t>მაცაბერიძე</t>
  </si>
  <si>
    <t>01011022462</t>
  </si>
  <si>
    <t>ტელე ოპერატორი</t>
  </si>
  <si>
    <t>ნატო</t>
  </si>
  <si>
    <t>უგულავა</t>
  </si>
  <si>
    <t>55001013870</t>
  </si>
  <si>
    <t>რეგიონალური კოორდინატორი</t>
  </si>
  <si>
    <t>თეონა</t>
  </si>
  <si>
    <t>უსტიაშვილი</t>
  </si>
  <si>
    <t>01011030228</t>
  </si>
  <si>
    <t>საზოგად. ურთიერთობის სპეციალისტი</t>
  </si>
  <si>
    <t>ლუბა</t>
  </si>
  <si>
    <t>კოზმავა</t>
  </si>
  <si>
    <t>01024018048</t>
  </si>
  <si>
    <t>ადამიანური რესურსების სპეციალისტი</t>
  </si>
  <si>
    <t>ანა</t>
  </si>
  <si>
    <t>კობახიძე</t>
  </si>
  <si>
    <t>01014006245</t>
  </si>
  <si>
    <t>ცხელი ხაზის ოპერატორი</t>
  </si>
  <si>
    <t>ლევან</t>
  </si>
  <si>
    <t>მჭედლიძე</t>
  </si>
  <si>
    <t>01001070757</t>
  </si>
  <si>
    <t>თამთა</t>
  </si>
  <si>
    <t>შამათავა</t>
  </si>
  <si>
    <t>58001009680</t>
  </si>
  <si>
    <t>ნოე</t>
  </si>
  <si>
    <t>კუხიანიძე</t>
  </si>
  <si>
    <t>60001043617</t>
  </si>
  <si>
    <t>მატერიალურ-ტექნიკ. უზრ. სამს. სპეციალისტი</t>
  </si>
  <si>
    <t>იოსებ</t>
  </si>
  <si>
    <t>ტოროშელიძე</t>
  </si>
  <si>
    <t>01017016970</t>
  </si>
  <si>
    <t>მრჩეველი</t>
  </si>
  <si>
    <t>ონიანი</t>
  </si>
  <si>
    <t>01012014618</t>
  </si>
  <si>
    <t>თავმჯდომარის მრჩევ. იურიდ საკითხებში</t>
  </si>
  <si>
    <t>მაია</t>
  </si>
  <si>
    <t>ალექსიშვილი</t>
  </si>
  <si>
    <t>01008028114</t>
  </si>
  <si>
    <t>ბუღალტერი</t>
  </si>
  <si>
    <t>ცაცა</t>
  </si>
  <si>
    <t>ლომჯარია</t>
  </si>
  <si>
    <t>31001000838</t>
  </si>
  <si>
    <t>თავმჯდომარის თანაშემწე</t>
  </si>
  <si>
    <t>გუგუნავა</t>
  </si>
  <si>
    <t>01008005188</t>
  </si>
  <si>
    <t>ნინო</t>
  </si>
  <si>
    <t>ამბარდნიშვილი</t>
  </si>
  <si>
    <t>01024005132</t>
  </si>
  <si>
    <t>მარღანია</t>
  </si>
  <si>
    <t>01024069707</t>
  </si>
  <si>
    <t>მედია მონიტორინგის ცენტრის სპეციალისტი</t>
  </si>
  <si>
    <t>ოთანაძე</t>
  </si>
  <si>
    <t>05001009050</t>
  </si>
  <si>
    <t>კესო</t>
  </si>
  <si>
    <t>ლომიძე</t>
  </si>
  <si>
    <t>01019017827</t>
  </si>
  <si>
    <t>ფეისბუქ-ადმინისტრატორი</t>
  </si>
  <si>
    <t>მიქაბერიძე</t>
  </si>
  <si>
    <t>01013021248</t>
  </si>
  <si>
    <t>თამარ</t>
  </si>
  <si>
    <t>გოიაევი</t>
  </si>
  <si>
    <t>01011097779</t>
  </si>
  <si>
    <t>დამლაგებელი</t>
  </si>
  <si>
    <t>ნიკოლოზ</t>
  </si>
  <si>
    <t>მუხიაშვილი</t>
  </si>
  <si>
    <t>01015018060</t>
  </si>
  <si>
    <t>დაცვის თანამშრომელი</t>
  </si>
  <si>
    <t>დიანა</t>
  </si>
  <si>
    <t>ვართანოვი</t>
  </si>
  <si>
    <t>01030033993</t>
  </si>
  <si>
    <t>საქმის წარმოების სპეციალისტი</t>
  </si>
  <si>
    <t>ცისანა</t>
  </si>
  <si>
    <t>ჯოხაძე</t>
  </si>
  <si>
    <t>62005018854</t>
  </si>
  <si>
    <t>ჟუჟუნა</t>
  </si>
  <si>
    <t>მერკულაძე</t>
  </si>
  <si>
    <t>61006057320</t>
  </si>
  <si>
    <t>საბა</t>
  </si>
  <si>
    <t>ბასილაძე</t>
  </si>
  <si>
    <t>01019065333</t>
  </si>
  <si>
    <t>ინფორმაციული ტექნოლ.  სამსახ. სპეციალისტი</t>
  </si>
  <si>
    <t>ვასილ</t>
  </si>
  <si>
    <t>ღვდელაძე</t>
  </si>
  <si>
    <t>13001019189</t>
  </si>
  <si>
    <t>ქაცარავა</t>
  </si>
  <si>
    <t>62007015302</t>
  </si>
  <si>
    <t>თანაშემწე</t>
  </si>
  <si>
    <t xml:space="preserve"> </t>
  </si>
  <si>
    <t>თბილისი, გულიას მოედანი (გვარდიის სამმ. მიმდებარ)</t>
  </si>
  <si>
    <t>საოფისე ფართი</t>
  </si>
  <si>
    <t>06.11.2014 - 06.11.2016</t>
  </si>
  <si>
    <t>404459616</t>
  </si>
  <si>
    <t>შპს "თელი"</t>
  </si>
  <si>
    <t>თბილისი, მაზნიაშვილის ქ. 33</t>
  </si>
  <si>
    <t>01.09.2014 - 01.09.2015</t>
  </si>
  <si>
    <t>01030007495</t>
  </si>
  <si>
    <t>მანანა</t>
  </si>
  <si>
    <t>ჭითავა</t>
  </si>
  <si>
    <t>თბილისი, პეკინის №34/ალ. ყაზბეგის გამზ. №2 (შენობა №5)</t>
  </si>
  <si>
    <t xml:space="preserve"> 01.11.2014 - 01.11.2015</t>
  </si>
  <si>
    <t>205272863</t>
  </si>
  <si>
    <t>შპს ”ბიზნეს ცენტრი საბურთალო”</t>
  </si>
  <si>
    <t>ქედა, აღმაშენებლის ქ. 4</t>
  </si>
  <si>
    <t>05.12.2014 - 01.12.2015</t>
  </si>
  <si>
    <t>61008004834</t>
  </si>
  <si>
    <t>თამილა</t>
  </si>
  <si>
    <t>თურმანიძე</t>
  </si>
  <si>
    <t>სენაკი, ი. ჭავჭავაძის ქ. 107</t>
  </si>
  <si>
    <t>01.09.2014 - 01.09.2016</t>
  </si>
  <si>
    <t>19001026341</t>
  </si>
  <si>
    <t>თევაზი</t>
  </si>
  <si>
    <t>ვეზდენი</t>
  </si>
  <si>
    <t>მარნეული, რუსთაველის 96</t>
  </si>
  <si>
    <t>01.08.2014 - 01.07.2015</t>
  </si>
  <si>
    <t>28001033208</t>
  </si>
  <si>
    <t>აიატ</t>
  </si>
  <si>
    <t>სულეიმანოვი</t>
  </si>
  <si>
    <t>გარდაბანი, აღმაშენებლის ქ. 34</t>
  </si>
  <si>
    <t>12001001269</t>
  </si>
  <si>
    <t>გამბარ</t>
  </si>
  <si>
    <t>ბაირამოვი</t>
  </si>
  <si>
    <t>საგარეჯო, დავით აღმაშენებლის ქ. 21</t>
  </si>
  <si>
    <t>21.08.2014 - 21.08.2015</t>
  </si>
  <si>
    <t>ციცინო</t>
  </si>
  <si>
    <t>კოხტაშვილი</t>
  </si>
  <si>
    <t>სიღნაღი, ბარათაშვილის ქ. 36</t>
  </si>
  <si>
    <t>24.09.2014 - 24.09.2016</t>
  </si>
  <si>
    <t>01003008593</t>
  </si>
  <si>
    <t>ანგოლი</t>
  </si>
  <si>
    <t>ტუხაშვილი</t>
  </si>
  <si>
    <t>მსუბუქი</t>
  </si>
  <si>
    <t>MERCEDES BENZ</t>
  </si>
  <si>
    <t>E320</t>
  </si>
  <si>
    <t>HPH 660</t>
  </si>
  <si>
    <t>ააიპ "ლიტერა"</t>
  </si>
  <si>
    <t>თიბისი</t>
  </si>
  <si>
    <t>GE36TB7642645067800002</t>
  </si>
  <si>
    <t>აშშ დოლარი</t>
  </si>
  <si>
    <t>ევრო</t>
  </si>
  <si>
    <t>მოქმედი</t>
  </si>
  <si>
    <t>სესხი</t>
  </si>
  <si>
    <t>ბანკში შეტანა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</si>
</sst>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_(* #,##0.00_);_(* \(#,##0.00\);_(* &quot;-&quot;??_);_(@_)"/>
  </numFmts>
  <fonts count="32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11"/>
      <color theme="1"/>
      <name val="Calibri"/>
      <family val="2"/>
      <charset val="204"/>
      <scheme val="minor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3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14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6" xfId="2" applyFont="1" applyFill="1" applyBorder="1" applyAlignment="1" applyProtection="1">
      <alignment horizontal="center" vertical="top" wrapText="1"/>
    </xf>
    <xf numFmtId="1" fontId="21" fillId="5" borderId="26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7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28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/>
      <protection locked="0"/>
    </xf>
    <xf numFmtId="0" fontId="21" fillId="5" borderId="29" xfId="2" applyFont="1" applyFill="1" applyBorder="1" applyAlignment="1" applyProtection="1">
      <alignment horizontal="left" vertical="top" wrapText="1"/>
      <protection locked="0"/>
    </xf>
    <xf numFmtId="0" fontId="21" fillId="5" borderId="30" xfId="2" applyFont="1" applyFill="1" applyBorder="1" applyAlignment="1" applyProtection="1">
      <alignment horizontal="left" vertical="top" wrapText="1"/>
      <protection locked="0"/>
    </xf>
    <xf numFmtId="1" fontId="21" fillId="5" borderId="30" xfId="2" applyNumberFormat="1" applyFont="1" applyFill="1" applyBorder="1" applyAlignment="1" applyProtection="1">
      <alignment horizontal="left" vertical="top" wrapText="1"/>
      <protection locked="0"/>
    </xf>
    <xf numFmtId="1" fontId="21" fillId="5" borderId="31" xfId="2" applyNumberFormat="1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3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4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2" xfId="2" applyFont="1" applyFill="1" applyBorder="1" applyAlignment="1" applyProtection="1">
      <alignment horizontal="left" vertical="top" wrapText="1"/>
      <protection locked="0"/>
    </xf>
    <xf numFmtId="0" fontId="21" fillId="0" borderId="25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3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14" fontId="14" fillId="0" borderId="0" xfId="1" applyNumberFormat="1" applyFont="1" applyFill="1" applyBorder="1" applyAlignment="1" applyProtection="1">
      <alignment horizontal="center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5" fillId="0" borderId="0" xfId="9" applyFont="1" applyAlignment="1" applyProtection="1">
      <alignment horizontal="center" vertical="center" wrapText="1"/>
      <protection locked="0"/>
    </xf>
    <xf numFmtId="0" fontId="14" fillId="5" borderId="0" xfId="0" applyFont="1" applyFill="1" applyBorder="1" applyAlignment="1">
      <alignment vertical="center"/>
    </xf>
    <xf numFmtId="0" fontId="16" fillId="5" borderId="39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0" xfId="9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4" fillId="5" borderId="40" xfId="0" applyFont="1" applyFill="1" applyBorder="1" applyAlignment="1" applyProtection="1">
      <alignment vertical="center"/>
    </xf>
    <xf numFmtId="0" fontId="16" fillId="5" borderId="39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0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9" applyFont="1" applyFill="1" applyBorder="1" applyAlignment="1" applyProtection="1">
      <alignment vertical="center"/>
      <protection locked="0"/>
    </xf>
    <xf numFmtId="49" fontId="16" fillId="0" borderId="0" xfId="9" applyNumberFormat="1" applyFont="1" applyFill="1" applyBorder="1" applyAlignment="1" applyProtection="1">
      <alignment vertical="center"/>
      <protection locked="0"/>
    </xf>
    <xf numFmtId="0" fontId="19" fillId="0" borderId="40" xfId="0" applyFont="1" applyFill="1" applyBorder="1" applyAlignment="1">
      <alignment vertical="center"/>
    </xf>
    <xf numFmtId="14" fontId="14" fillId="0" borderId="0" xfId="3" applyNumberFormat="1" applyFont="1" applyBorder="1" applyAlignment="1" applyProtection="1">
      <alignment horizont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  <protection locked="0"/>
    </xf>
    <xf numFmtId="0" fontId="18" fillId="0" borderId="0" xfId="9" applyFont="1" applyFill="1" applyBorder="1" applyAlignment="1" applyProtection="1">
      <alignment horizontal="right" vertical="center"/>
      <protection locked="0"/>
    </xf>
    <xf numFmtId="0" fontId="16" fillId="0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</xf>
    <xf numFmtId="0" fontId="16" fillId="5" borderId="39" xfId="9" applyFont="1" applyFill="1" applyBorder="1" applyAlignment="1" applyProtection="1">
      <alignment vertical="center"/>
    </xf>
    <xf numFmtId="0" fontId="18" fillId="5" borderId="13" xfId="9" applyFont="1" applyFill="1" applyBorder="1" applyAlignment="1" applyProtection="1">
      <alignment horizontal="center" vertical="center" wrapText="1"/>
    </xf>
    <xf numFmtId="0" fontId="18" fillId="5" borderId="14" xfId="9" applyFont="1" applyFill="1" applyBorder="1" applyAlignment="1" applyProtection="1">
      <alignment horizontal="center" vertical="center" wrapText="1"/>
    </xf>
    <xf numFmtId="0" fontId="18" fillId="5" borderId="15" xfId="9" applyFont="1" applyFill="1" applyBorder="1" applyAlignment="1" applyProtection="1">
      <alignment horizontal="center" vertical="center" wrapText="1"/>
    </xf>
    <xf numFmtId="0" fontId="18" fillId="3" borderId="10" xfId="9" applyFont="1" applyFill="1" applyBorder="1" applyAlignment="1" applyProtection="1">
      <alignment horizontal="center" vertical="center" wrapText="1"/>
    </xf>
    <xf numFmtId="49" fontId="18" fillId="3" borderId="14" xfId="9" applyNumberFormat="1" applyFont="1" applyFill="1" applyBorder="1" applyAlignment="1" applyProtection="1">
      <alignment horizontal="center" vertical="center" wrapText="1"/>
    </xf>
    <xf numFmtId="0" fontId="18" fillId="3" borderId="17" xfId="9" applyFont="1" applyFill="1" applyBorder="1" applyAlignment="1" applyProtection="1">
      <alignment horizontal="center" vertical="center" wrapText="1"/>
    </xf>
    <xf numFmtId="0" fontId="18" fillId="3" borderId="16" xfId="9" applyFont="1" applyFill="1" applyBorder="1" applyAlignment="1" applyProtection="1">
      <alignment horizontal="center" vertical="center" wrapText="1"/>
    </xf>
    <xf numFmtId="0" fontId="18" fillId="4" borderId="13" xfId="9" applyFont="1" applyFill="1" applyBorder="1" applyAlignment="1" applyProtection="1">
      <alignment horizontal="center" vertical="center" wrapText="1"/>
    </xf>
    <xf numFmtId="0" fontId="18" fillId="4" borderId="14" xfId="9" applyFont="1" applyFill="1" applyBorder="1" applyAlignment="1" applyProtection="1">
      <alignment horizontal="center" vertical="center" wrapText="1"/>
    </xf>
    <xf numFmtId="0" fontId="18" fillId="4" borderId="16" xfId="9" applyFont="1" applyFill="1" applyBorder="1" applyAlignment="1" applyProtection="1">
      <alignment horizontal="center" vertical="center" wrapText="1"/>
    </xf>
    <xf numFmtId="0" fontId="18" fillId="5" borderId="11" xfId="9" applyFont="1" applyFill="1" applyBorder="1" applyAlignment="1" applyProtection="1">
      <alignment horizontal="center" vertical="center" wrapText="1"/>
    </xf>
    <xf numFmtId="0" fontId="18" fillId="5" borderId="13" xfId="9" applyFont="1" applyFill="1" applyBorder="1" applyAlignment="1" applyProtection="1">
      <alignment horizontal="center" vertical="center"/>
    </xf>
    <xf numFmtId="0" fontId="18" fillId="5" borderId="15" xfId="9" applyFont="1" applyFill="1" applyBorder="1" applyAlignment="1" applyProtection="1">
      <alignment horizontal="center" vertical="center"/>
    </xf>
    <xf numFmtId="0" fontId="18" fillId="5" borderId="14" xfId="9" applyFont="1" applyFill="1" applyBorder="1" applyAlignment="1" applyProtection="1">
      <alignment horizontal="center" vertical="center"/>
    </xf>
    <xf numFmtId="0" fontId="18" fillId="5" borderId="16" xfId="9" applyFont="1" applyFill="1" applyBorder="1" applyAlignment="1" applyProtection="1">
      <alignment horizontal="center" vertical="center"/>
    </xf>
    <xf numFmtId="0" fontId="18" fillId="5" borderId="12" xfId="9" applyFont="1" applyFill="1" applyBorder="1" applyAlignment="1" applyProtection="1">
      <alignment horizontal="center" vertical="center"/>
    </xf>
    <xf numFmtId="0" fontId="16" fillId="0" borderId="18" xfId="9" applyFont="1" applyBorder="1" applyAlignment="1" applyProtection="1">
      <alignment horizontal="center" vertical="center"/>
      <protection locked="0"/>
    </xf>
    <xf numFmtId="14" fontId="16" fillId="0" borderId="2" xfId="9" applyNumberFormat="1" applyFont="1" applyBorder="1" applyAlignment="1" applyProtection="1">
      <alignment vertical="center" wrapText="1"/>
      <protection locked="0"/>
    </xf>
    <xf numFmtId="0" fontId="16" fillId="0" borderId="2" xfId="9" applyFont="1" applyBorder="1" applyAlignment="1" applyProtection="1">
      <alignment vertical="center" wrapText="1"/>
      <protection locked="0"/>
    </xf>
    <xf numFmtId="0" fontId="16" fillId="0" borderId="19" xfId="9" applyFont="1" applyBorder="1" applyAlignment="1" applyProtection="1">
      <alignment horizontal="right" vertical="center"/>
      <protection locked="0"/>
    </xf>
    <xf numFmtId="0" fontId="16" fillId="0" borderId="18" xfId="9" applyFont="1" applyBorder="1" applyAlignment="1" applyProtection="1">
      <alignment vertical="center" wrapText="1"/>
      <protection locked="0"/>
    </xf>
    <xf numFmtId="49" fontId="16" fillId="0" borderId="1" xfId="9" applyNumberFormat="1" applyFont="1" applyBorder="1" applyAlignment="1" applyProtection="1">
      <alignment vertical="center"/>
      <protection locked="0"/>
    </xf>
    <xf numFmtId="49" fontId="16" fillId="0" borderId="2" xfId="9" applyNumberFormat="1" applyFont="1" applyBorder="1" applyAlignment="1" applyProtection="1">
      <alignment vertical="center"/>
      <protection locked="0"/>
    </xf>
    <xf numFmtId="0" fontId="16" fillId="4" borderId="18" xfId="9" applyFont="1" applyFill="1" applyBorder="1" applyAlignment="1" applyProtection="1">
      <alignment vertical="center" wrapText="1"/>
      <protection locked="0"/>
    </xf>
    <xf numFmtId="0" fontId="16" fillId="4" borderId="2" xfId="9" applyFont="1" applyFill="1" applyBorder="1" applyAlignment="1" applyProtection="1">
      <alignment vertical="center" wrapText="1"/>
      <protection locked="0"/>
    </xf>
    <xf numFmtId="0" fontId="16" fillId="4" borderId="20" xfId="9" applyFont="1" applyFill="1" applyBorder="1" applyAlignment="1" applyProtection="1">
      <alignment vertical="center" wrapText="1"/>
      <protection locked="0"/>
    </xf>
    <xf numFmtId="0" fontId="16" fillId="0" borderId="38" xfId="9" applyFont="1" applyBorder="1" applyAlignment="1" applyProtection="1">
      <alignment vertical="center" wrapText="1"/>
      <protection locked="0"/>
    </xf>
    <xf numFmtId="0" fontId="16" fillId="0" borderId="21" xfId="9" applyFont="1" applyBorder="1" applyAlignment="1" applyProtection="1">
      <alignment horizontal="center" vertical="center"/>
      <protection locked="0"/>
    </xf>
    <xf numFmtId="14" fontId="16" fillId="0" borderId="22" xfId="9" applyNumberFormat="1" applyFont="1" applyBorder="1" applyAlignment="1" applyProtection="1">
      <alignment vertical="center" wrapText="1"/>
      <protection locked="0"/>
    </xf>
    <xf numFmtId="0" fontId="16" fillId="0" borderId="22" xfId="9" applyFont="1" applyBorder="1" applyAlignment="1" applyProtection="1">
      <alignment vertical="center" wrapText="1"/>
      <protection locked="0"/>
    </xf>
    <xf numFmtId="0" fontId="16" fillId="0" borderId="23" xfId="9" applyFont="1" applyBorder="1" applyAlignment="1" applyProtection="1">
      <alignment vertical="center"/>
      <protection locked="0"/>
    </xf>
    <xf numFmtId="0" fontId="16" fillId="0" borderId="21" xfId="9" applyFont="1" applyBorder="1" applyAlignment="1" applyProtection="1">
      <alignment vertical="center" wrapText="1"/>
      <protection locked="0"/>
    </xf>
    <xf numFmtId="49" fontId="16" fillId="0" borderId="22" xfId="9" applyNumberFormat="1" applyFont="1" applyBorder="1" applyAlignment="1" applyProtection="1">
      <alignment vertical="center"/>
      <protection locked="0"/>
    </xf>
    <xf numFmtId="0" fontId="16" fillId="4" borderId="21" xfId="9" applyFont="1" applyFill="1" applyBorder="1" applyAlignment="1" applyProtection="1">
      <alignment vertical="center" wrapText="1"/>
      <protection locked="0"/>
    </xf>
    <xf numFmtId="0" fontId="16" fillId="4" borderId="22" xfId="9" applyFont="1" applyFill="1" applyBorder="1" applyAlignment="1" applyProtection="1">
      <alignment vertical="center" wrapText="1"/>
      <protection locked="0"/>
    </xf>
    <xf numFmtId="0" fontId="16" fillId="4" borderId="24" xfId="9" applyFont="1" applyFill="1" applyBorder="1" applyAlignment="1" applyProtection="1">
      <alignment vertical="center"/>
      <protection locked="0"/>
    </xf>
    <xf numFmtId="0" fontId="16" fillId="0" borderId="37" xfId="9" applyFont="1" applyBorder="1" applyAlignment="1" applyProtection="1">
      <alignment vertic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 indent="1"/>
    </xf>
    <xf numFmtId="3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/>
    <xf numFmtId="4" fontId="19" fillId="5" borderId="1" xfId="0" applyNumberFormat="1" applyFont="1" applyFill="1" applyBorder="1" applyProtection="1"/>
    <xf numFmtId="0" fontId="18" fillId="5" borderId="5" xfId="59" applyFont="1" applyFill="1" applyBorder="1" applyAlignment="1" applyProtection="1">
      <alignment horizontal="left" vertical="center" wrapText="1"/>
    </xf>
    <xf numFmtId="0" fontId="18" fillId="5" borderId="1" xfId="59" applyFont="1" applyFill="1" applyBorder="1" applyAlignment="1" applyProtection="1">
      <alignment horizontal="center" vertical="center" wrapText="1"/>
    </xf>
    <xf numFmtId="0" fontId="18" fillId="5" borderId="5" xfId="59" applyFont="1" applyFill="1" applyBorder="1" applyAlignment="1" applyProtection="1">
      <alignment horizontal="center" vertical="center" wrapText="1"/>
    </xf>
    <xf numFmtId="0" fontId="16" fillId="0" borderId="1" xfId="59" applyFont="1" applyBorder="1" applyAlignment="1" applyProtection="1">
      <alignment horizontal="center" vertical="center" wrapText="1"/>
      <protection locked="0"/>
    </xf>
    <xf numFmtId="0" fontId="16" fillId="0" borderId="1" xfId="59" applyFont="1" applyBorder="1" applyAlignment="1" applyProtection="1">
      <alignment vertical="center" wrapText="1"/>
      <protection locked="0"/>
    </xf>
    <xf numFmtId="0" fontId="16" fillId="0" borderId="2" xfId="59" applyFont="1" applyBorder="1" applyAlignment="1" applyProtection="1">
      <alignment vertical="center" wrapText="1"/>
      <protection locked="0"/>
    </xf>
    <xf numFmtId="49" fontId="16" fillId="0" borderId="1" xfId="59" applyNumberFormat="1" applyFont="1" applyBorder="1" applyAlignment="1" applyProtection="1">
      <alignment vertical="center" wrapText="1"/>
      <protection locked="0"/>
    </xf>
    <xf numFmtId="0" fontId="17" fillId="0" borderId="0" xfId="59" applyFont="1" applyProtection="1">
      <protection locked="0"/>
    </xf>
    <xf numFmtId="0" fontId="17" fillId="2" borderId="0" xfId="59" applyFont="1" applyFill="1" applyProtection="1">
      <protection locked="0"/>
    </xf>
    <xf numFmtId="0" fontId="14" fillId="0" borderId="1" xfId="0" applyFont="1" applyBorder="1"/>
    <xf numFmtId="0" fontId="16" fillId="2" borderId="0" xfId="9" applyFont="1" applyFill="1" applyBorder="1" applyAlignment="1" applyProtection="1">
      <alignment horizontal="left" vertical="center" wrapText="1"/>
      <protection locked="0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8" fillId="2" borderId="0" xfId="9" applyNumberFormat="1" applyFont="1" applyFill="1" applyBorder="1" applyAlignment="1" applyProtection="1">
      <alignment horizontal="center" vertical="center"/>
    </xf>
    <xf numFmtId="14" fontId="18" fillId="2" borderId="36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4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18" fillId="4" borderId="10" xfId="9" applyFont="1" applyFill="1" applyBorder="1" applyAlignment="1" applyProtection="1">
      <alignment horizontal="center" vertical="center"/>
    </xf>
    <xf numFmtId="0" fontId="18" fillId="4" borderId="12" xfId="9" applyFont="1" applyFill="1" applyBorder="1" applyAlignment="1" applyProtection="1">
      <alignment horizontal="center" vertical="center"/>
    </xf>
    <xf numFmtId="0" fontId="18" fillId="4" borderId="11" xfId="9" applyFont="1" applyFill="1" applyBorder="1" applyAlignment="1" applyProtection="1">
      <alignment horizontal="center" vertical="center"/>
    </xf>
    <xf numFmtId="14" fontId="16" fillId="0" borderId="0" xfId="9" applyNumberFormat="1" applyFont="1" applyBorder="1" applyAlignment="1" applyProtection="1">
      <alignment horizontal="center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14" fontId="16" fillId="0" borderId="39" xfId="9" applyNumberFormat="1" applyFont="1" applyBorder="1" applyAlignment="1" applyProtection="1">
      <alignment horizontal="center" vertical="center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  <xf numFmtId="0" fontId="22" fillId="5" borderId="7" xfId="2" applyFont="1" applyFill="1" applyBorder="1" applyAlignment="1" applyProtection="1">
      <alignment horizontal="center" vertical="top" wrapText="1"/>
      <protection locked="0"/>
    </xf>
  </cellXfs>
  <cellStyles count="183">
    <cellStyle name="Comma 2" xfId="10"/>
    <cellStyle name="Normal" xfId="0" builtinId="0"/>
    <cellStyle name="Normal 10" xfId="11"/>
    <cellStyle name="Normal 11" xfId="12"/>
    <cellStyle name="Normal 12" xfId="13"/>
    <cellStyle name="Normal 13" xfId="14"/>
    <cellStyle name="Normal 13 10" xfId="15"/>
    <cellStyle name="Normal 13 11" xfId="16"/>
    <cellStyle name="Normal 13 2" xfId="17"/>
    <cellStyle name="Normal 13 3" xfId="18"/>
    <cellStyle name="Normal 13 4" xfId="19"/>
    <cellStyle name="Normal 13 5" xfId="20"/>
    <cellStyle name="Normal 13 6" xfId="21"/>
    <cellStyle name="Normal 13 7" xfId="22"/>
    <cellStyle name="Normal 13 8" xfId="23"/>
    <cellStyle name="Normal 13 9" xfId="24"/>
    <cellStyle name="Normal 14" xfId="25"/>
    <cellStyle name="Normal 14 10" xfId="26"/>
    <cellStyle name="Normal 14 11" xfId="27"/>
    <cellStyle name="Normal 14 2" xfId="28"/>
    <cellStyle name="Normal 14 3" xfId="29"/>
    <cellStyle name="Normal 14 4" xfId="30"/>
    <cellStyle name="Normal 14 5" xfId="31"/>
    <cellStyle name="Normal 14 6" xfId="32"/>
    <cellStyle name="Normal 14 7" xfId="33"/>
    <cellStyle name="Normal 14 8" xfId="34"/>
    <cellStyle name="Normal 14 9" xfId="35"/>
    <cellStyle name="Normal 15 10" xfId="36"/>
    <cellStyle name="Normal 15 2" xfId="37"/>
    <cellStyle name="Normal 15 3" xfId="38"/>
    <cellStyle name="Normal 15 4" xfId="39"/>
    <cellStyle name="Normal 15 5" xfId="40"/>
    <cellStyle name="Normal 15 6" xfId="41"/>
    <cellStyle name="Normal 15 7" xfId="42"/>
    <cellStyle name="Normal 15 8" xfId="43"/>
    <cellStyle name="Normal 15 9" xfId="44"/>
    <cellStyle name="Normal 16" xfId="45"/>
    <cellStyle name="Normal 2" xfId="2"/>
    <cellStyle name="Normal 2 10" xfId="46"/>
    <cellStyle name="Normal 2 11" xfId="47"/>
    <cellStyle name="Normal 2 12" xfId="48"/>
    <cellStyle name="Normal 2 13" xfId="49"/>
    <cellStyle name="Normal 2 2" xfId="50"/>
    <cellStyle name="Normal 2 3" xfId="51"/>
    <cellStyle name="Normal 2 4" xfId="52"/>
    <cellStyle name="Normal 2 5" xfId="53"/>
    <cellStyle name="Normal 2 6" xfId="54"/>
    <cellStyle name="Normal 2 7" xfId="55"/>
    <cellStyle name="Normal 2 8" xfId="56"/>
    <cellStyle name="Normal 2 9" xfId="57"/>
    <cellStyle name="Normal 2_ფორმა N5" xfId="58"/>
    <cellStyle name="Normal 3" xfId="3"/>
    <cellStyle name="Normal 4" xfId="4"/>
    <cellStyle name="Normal 4 10" xfId="59"/>
    <cellStyle name="Normal 4 11" xfId="60"/>
    <cellStyle name="Normal 4 12" xfId="61"/>
    <cellStyle name="Normal 4 13" xfId="62"/>
    <cellStyle name="Normal 4 14" xfId="63"/>
    <cellStyle name="Normal 4 15" xfId="64"/>
    <cellStyle name="Normal 4 16" xfId="65"/>
    <cellStyle name="Normal 4 17" xfId="66"/>
    <cellStyle name="Normal 4 18" xfId="67"/>
    <cellStyle name="Normal 4 19" xfId="68"/>
    <cellStyle name="Normal 4 2" xfId="69"/>
    <cellStyle name="Normal 4 2 2" xfId="70"/>
    <cellStyle name="Normal 4 2 2 2" xfId="71"/>
    <cellStyle name="Normal 4 2 2 3" xfId="72"/>
    <cellStyle name="Normal 4 2 2 4" xfId="73"/>
    <cellStyle name="Normal 4 2 2 5" xfId="74"/>
    <cellStyle name="Normal 4 2 2_ფორმა N5" xfId="75"/>
    <cellStyle name="Normal 4 2 3" xfId="76"/>
    <cellStyle name="Normal 4 2 4" xfId="77"/>
    <cellStyle name="Normal 4 2 5" xfId="78"/>
    <cellStyle name="Normal 4 2 6" xfId="79"/>
    <cellStyle name="Normal 4 2 7" xfId="80"/>
    <cellStyle name="Normal 4 2 8" xfId="81"/>
    <cellStyle name="Normal 4 2_ფორმა N5" xfId="82"/>
    <cellStyle name="Normal 4 3" xfId="83"/>
    <cellStyle name="Normal 4 3 2" xfId="84"/>
    <cellStyle name="Normal 4 3 3" xfId="85"/>
    <cellStyle name="Normal 4 3 4" xfId="86"/>
    <cellStyle name="Normal 4 3_ფორმა N5" xfId="87"/>
    <cellStyle name="Normal 4 4" xfId="88"/>
    <cellStyle name="Normal 4 4 2" xfId="89"/>
    <cellStyle name="Normal 4 4 2 2" xfId="90"/>
    <cellStyle name="Normal 4 4 2 3" xfId="91"/>
    <cellStyle name="Normal 4 4 2 4" xfId="92"/>
    <cellStyle name="Normal 4 4 2 5" xfId="93"/>
    <cellStyle name="Normal 4 4 2_ფორმა N5" xfId="94"/>
    <cellStyle name="Normal 4 4 3" xfId="95"/>
    <cellStyle name="Normal 4 4 4" xfId="96"/>
    <cellStyle name="Normal 4 4 5" xfId="97"/>
    <cellStyle name="Normal 4 4 6" xfId="98"/>
    <cellStyle name="Normal 4 4_ფორმა N5" xfId="99"/>
    <cellStyle name="Normal 4 5" xfId="100"/>
    <cellStyle name="Normal 4 5 2" xfId="101"/>
    <cellStyle name="Normal 4 5 3" xfId="102"/>
    <cellStyle name="Normal 4 5 4" xfId="103"/>
    <cellStyle name="Normal 4 5_ფორმა N5" xfId="104"/>
    <cellStyle name="Normal 4 6" xfId="105"/>
    <cellStyle name="Normal 4 7" xfId="106"/>
    <cellStyle name="Normal 4 8" xfId="107"/>
    <cellStyle name="Normal 4 9" xfId="108"/>
    <cellStyle name="Normal 4 9 2" xfId="109"/>
    <cellStyle name="Normal 4 9_ფორმა N5" xfId="110"/>
    <cellStyle name="Normal 4_ფორმა N 8.1" xfId="111"/>
    <cellStyle name="Normal 5" xfId="5"/>
    <cellStyle name="Normal 5 10" xfId="112"/>
    <cellStyle name="Normal 5 11" xfId="113"/>
    <cellStyle name="Normal 5 12" xfId="114"/>
    <cellStyle name="Normal 5 13" xfId="115"/>
    <cellStyle name="Normal 5 14" xfId="116"/>
    <cellStyle name="Normal 5 15" xfId="117"/>
    <cellStyle name="Normal 5 16" xfId="118"/>
    <cellStyle name="Normal 5 17" xfId="119"/>
    <cellStyle name="Normal 5 18" xfId="120"/>
    <cellStyle name="Normal 5 19" xfId="121"/>
    <cellStyle name="Normal 5 2" xfId="6"/>
    <cellStyle name="Normal 5 2 10" xfId="122"/>
    <cellStyle name="Normal 5 2 11" xfId="123"/>
    <cellStyle name="Normal 5 2 12" xfId="124"/>
    <cellStyle name="Normal 5 2 13" xfId="125"/>
    <cellStyle name="Normal 5 2 14" xfId="126"/>
    <cellStyle name="Normal 5 2 15" xfId="127"/>
    <cellStyle name="Normal 5 2 16" xfId="128"/>
    <cellStyle name="Normal 5 2 2" xfId="7"/>
    <cellStyle name="Normal 5 2 2 10" xfId="129"/>
    <cellStyle name="Normal 5 2 2 11" xfId="130"/>
    <cellStyle name="Normal 5 2 2 12" xfId="131"/>
    <cellStyle name="Normal 5 2 2 13" xfId="132"/>
    <cellStyle name="Normal 5 2 2 14" xfId="133"/>
    <cellStyle name="Normal 5 2 2 2" xfId="134"/>
    <cellStyle name="Normal 5 2 2 3" xfId="135"/>
    <cellStyle name="Normal 5 2 2 4" xfId="136"/>
    <cellStyle name="Normal 5 2 2 5" xfId="137"/>
    <cellStyle name="Normal 5 2 2 6" xfId="138"/>
    <cellStyle name="Normal 5 2 2 7" xfId="139"/>
    <cellStyle name="Normal 5 2 2 8" xfId="140"/>
    <cellStyle name="Normal 5 2 2 9" xfId="141"/>
    <cellStyle name="Normal 5 2 2_ფორმა N5" xfId="142"/>
    <cellStyle name="Normal 5 2 3" xfId="8"/>
    <cellStyle name="Normal 5 2 3 2" xfId="143"/>
    <cellStyle name="Normal 5 2 3 3" xfId="144"/>
    <cellStyle name="Normal 5 2 3 4" xfId="145"/>
    <cellStyle name="Normal 5 2 3_ფორმა N5" xfId="146"/>
    <cellStyle name="Normal 5 2 4" xfId="147"/>
    <cellStyle name="Normal 5 2 5" xfId="148"/>
    <cellStyle name="Normal 5 2 6" xfId="149"/>
    <cellStyle name="Normal 5 2 7" xfId="150"/>
    <cellStyle name="Normal 5 2 8" xfId="151"/>
    <cellStyle name="Normal 5 2 9" xfId="152"/>
    <cellStyle name="Normal 5 2_ფორმა N 8.1" xfId="153"/>
    <cellStyle name="Normal 5 20" xfId="154"/>
    <cellStyle name="Normal 5 3" xfId="9"/>
    <cellStyle name="Normal 5 3 2" xfId="155"/>
    <cellStyle name="Normal 5 3 3" xfId="156"/>
    <cellStyle name="Normal 5 3 4" xfId="157"/>
    <cellStyle name="Normal 5 3_ფორმა N5" xfId="158"/>
    <cellStyle name="Normal 5 4" xfId="159"/>
    <cellStyle name="Normal 5 4 2" xfId="160"/>
    <cellStyle name="Normal 5 4 3" xfId="161"/>
    <cellStyle name="Normal 5 4 4" xfId="162"/>
    <cellStyle name="Normal 5 4_ფორმა N5" xfId="163"/>
    <cellStyle name="Normal 5 5" xfId="164"/>
    <cellStyle name="Normal 5 6" xfId="165"/>
    <cellStyle name="Normal 5 7" xfId="166"/>
    <cellStyle name="Normal 5 8" xfId="167"/>
    <cellStyle name="Normal 5 9" xfId="168"/>
    <cellStyle name="Normal 5_ფორმა N 8.1" xfId="169"/>
    <cellStyle name="Normal 6" xfId="170"/>
    <cellStyle name="Normal 6 2" xfId="171"/>
    <cellStyle name="Normal 6 3" xfId="172"/>
    <cellStyle name="Normal 6 4" xfId="173"/>
    <cellStyle name="Normal 7" xfId="174"/>
    <cellStyle name="Normal 7 2" xfId="175"/>
    <cellStyle name="Normal 7 3" xfId="176"/>
    <cellStyle name="Normal 7 4" xfId="177"/>
    <cellStyle name="Normal 8" xfId="178"/>
    <cellStyle name="Normal 8 2" xfId="179"/>
    <cellStyle name="Normal 8 3" xfId="180"/>
    <cellStyle name="Normal 8 4" xfId="181"/>
    <cellStyle name="Normal 9" xfId="182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86</xdr:row>
      <xdr:rowOff>171450</xdr:rowOff>
    </xdr:from>
    <xdr:to>
      <xdr:col>2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1838325" y="16906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klaraciis%20axali%20formebi-01012013-3112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showGridLines="0" view="pageBreakPreview" zoomScale="70" zoomScaleSheetLayoutView="70" workbookViewId="0">
      <selection activeCell="D10" sqref="D10:D14"/>
    </sheetView>
  </sheetViews>
  <sheetFormatPr defaultRowHeight="15"/>
  <cols>
    <col min="1" max="1" width="5.42578125" style="297" customWidth="1"/>
    <col min="2" max="2" width="12.7109375" style="297" customWidth="1"/>
    <col min="3" max="3" width="24.5703125" style="297" bestFit="1" customWidth="1"/>
    <col min="4" max="4" width="13" style="297" customWidth="1"/>
    <col min="5" max="5" width="25" style="297" bestFit="1" customWidth="1"/>
    <col min="6" max="6" width="14.140625" style="298" customWidth="1"/>
    <col min="7" max="7" width="21.42578125" style="298" bestFit="1" customWidth="1"/>
    <col min="8" max="8" width="20.5703125" style="298" customWidth="1"/>
    <col min="9" max="9" width="22.140625" style="297" customWidth="1"/>
    <col min="10" max="10" width="14.42578125" style="297" bestFit="1" customWidth="1"/>
    <col min="11" max="11" width="17.140625" style="297" customWidth="1"/>
    <col min="12" max="12" width="21.5703125" style="297" customWidth="1"/>
    <col min="13" max="16384" width="9.140625" style="297"/>
  </cols>
  <sheetData>
    <row r="1" spans="1:12" s="308" customFormat="1">
      <c r="A1" s="330" t="s">
        <v>308</v>
      </c>
      <c r="B1" s="314"/>
      <c r="C1" s="314"/>
      <c r="D1" s="314"/>
      <c r="E1" s="315"/>
      <c r="F1" s="312"/>
      <c r="G1" s="315"/>
      <c r="H1" s="329"/>
      <c r="I1" s="314"/>
      <c r="J1" s="315"/>
      <c r="K1" s="315"/>
      <c r="L1" s="328" t="s">
        <v>110</v>
      </c>
    </row>
    <row r="2" spans="1:12" s="308" customFormat="1">
      <c r="A2" s="327" t="s">
        <v>141</v>
      </c>
      <c r="B2" s="314"/>
      <c r="C2" s="314"/>
      <c r="D2" s="314"/>
      <c r="E2" s="315"/>
      <c r="F2" s="312"/>
      <c r="G2" s="315"/>
      <c r="H2" s="326"/>
      <c r="I2" s="314"/>
      <c r="J2" s="315"/>
      <c r="K2" s="399" t="s">
        <v>482</v>
      </c>
      <c r="L2" s="400"/>
    </row>
    <row r="3" spans="1:12" s="308" customFormat="1">
      <c r="A3" s="325"/>
      <c r="B3" s="314"/>
      <c r="C3" s="324"/>
      <c r="D3" s="323"/>
      <c r="E3" s="315"/>
      <c r="F3" s="322"/>
      <c r="G3" s="315"/>
      <c r="H3" s="315"/>
      <c r="I3" s="312"/>
      <c r="J3" s="314"/>
      <c r="K3" s="314"/>
      <c r="L3" s="313"/>
    </row>
    <row r="4" spans="1:12" s="308" customFormat="1">
      <c r="A4" s="401" t="s">
        <v>275</v>
      </c>
      <c r="B4" s="402"/>
      <c r="C4" s="402"/>
      <c r="D4" s="402"/>
      <c r="E4" s="320"/>
      <c r="F4" s="316"/>
      <c r="G4" s="315"/>
      <c r="H4" s="321"/>
      <c r="I4" s="320"/>
      <c r="J4" s="314"/>
      <c r="K4" s="315"/>
      <c r="L4" s="313"/>
    </row>
    <row r="5" spans="1:12" s="308" customFormat="1">
      <c r="A5" s="338" t="s">
        <v>485</v>
      </c>
      <c r="B5" s="331"/>
      <c r="C5" s="331"/>
      <c r="D5" s="331"/>
      <c r="E5" s="332"/>
      <c r="F5" s="333"/>
      <c r="G5" s="333"/>
      <c r="H5" s="333"/>
      <c r="I5" s="339"/>
      <c r="J5" s="332"/>
      <c r="K5" s="340"/>
      <c r="L5" s="313"/>
    </row>
    <row r="6" spans="1:12" s="308" customFormat="1" ht="15.75" thickBot="1">
      <c r="A6" s="319"/>
      <c r="B6" s="315"/>
      <c r="C6" s="318"/>
      <c r="D6" s="317"/>
      <c r="E6" s="315"/>
      <c r="F6" s="316"/>
      <c r="G6" s="316"/>
      <c r="H6" s="316"/>
      <c r="I6" s="315"/>
      <c r="J6" s="314"/>
      <c r="K6" s="314"/>
      <c r="L6" s="313"/>
    </row>
    <row r="7" spans="1:12" ht="15.75" thickBot="1">
      <c r="A7" s="325"/>
      <c r="B7" s="341"/>
      <c r="C7" s="314"/>
      <c r="D7" s="314"/>
      <c r="E7" s="314"/>
      <c r="F7" s="312"/>
      <c r="G7" s="312"/>
      <c r="H7" s="312"/>
      <c r="I7" s="403" t="s">
        <v>480</v>
      </c>
      <c r="J7" s="404"/>
      <c r="K7" s="405"/>
      <c r="L7" s="342"/>
    </row>
    <row r="8" spans="1:12" s="311" customFormat="1" ht="64.5" customHeight="1" thickBot="1">
      <c r="A8" s="343" t="s">
        <v>64</v>
      </c>
      <c r="B8" s="344" t="s">
        <v>142</v>
      </c>
      <c r="C8" s="344" t="s">
        <v>479</v>
      </c>
      <c r="D8" s="345" t="s">
        <v>281</v>
      </c>
      <c r="E8" s="346" t="s">
        <v>478</v>
      </c>
      <c r="F8" s="347" t="s">
        <v>477</v>
      </c>
      <c r="G8" s="348" t="s">
        <v>229</v>
      </c>
      <c r="H8" s="349" t="s">
        <v>226</v>
      </c>
      <c r="I8" s="350" t="s">
        <v>476</v>
      </c>
      <c r="J8" s="351" t="s">
        <v>278</v>
      </c>
      <c r="K8" s="352" t="s">
        <v>230</v>
      </c>
      <c r="L8" s="353" t="s">
        <v>231</v>
      </c>
    </row>
    <row r="9" spans="1:12" s="310" customFormat="1" ht="15.75" thickBot="1">
      <c r="A9" s="354">
        <v>1</v>
      </c>
      <c r="B9" s="355">
        <v>2</v>
      </c>
      <c r="C9" s="356">
        <v>3</v>
      </c>
      <c r="D9" s="356">
        <v>4</v>
      </c>
      <c r="E9" s="354">
        <v>5</v>
      </c>
      <c r="F9" s="355">
        <v>6</v>
      </c>
      <c r="G9" s="356">
        <v>7</v>
      </c>
      <c r="H9" s="355">
        <v>8</v>
      </c>
      <c r="I9" s="354">
        <v>9</v>
      </c>
      <c r="J9" s="355">
        <v>10</v>
      </c>
      <c r="K9" s="357">
        <v>11</v>
      </c>
      <c r="L9" s="358">
        <v>12</v>
      </c>
    </row>
    <row r="10" spans="1:12" ht="30">
      <c r="A10" s="359">
        <v>1</v>
      </c>
      <c r="B10" s="360" t="s">
        <v>486</v>
      </c>
      <c r="C10" s="361" t="s">
        <v>487</v>
      </c>
      <c r="D10" s="362">
        <v>5840</v>
      </c>
      <c r="E10" s="363" t="s">
        <v>488</v>
      </c>
      <c r="F10" s="364" t="s">
        <v>489</v>
      </c>
      <c r="G10" s="365"/>
      <c r="H10" s="365"/>
      <c r="I10" s="366" t="s">
        <v>490</v>
      </c>
      <c r="J10" s="367" t="s">
        <v>491</v>
      </c>
      <c r="K10" s="368" t="s">
        <v>492</v>
      </c>
      <c r="L10" s="369"/>
    </row>
    <row r="11" spans="1:12" ht="30">
      <c r="A11" s="359">
        <v>2</v>
      </c>
      <c r="B11" s="360" t="s">
        <v>486</v>
      </c>
      <c r="C11" s="361" t="s">
        <v>487</v>
      </c>
      <c r="D11" s="362">
        <v>7300</v>
      </c>
      <c r="E11" s="363" t="s">
        <v>493</v>
      </c>
      <c r="F11" s="364" t="s">
        <v>494</v>
      </c>
      <c r="G11" s="365"/>
      <c r="H11" s="365"/>
      <c r="I11" s="366" t="s">
        <v>495</v>
      </c>
      <c r="J11" s="367" t="s">
        <v>491</v>
      </c>
      <c r="K11" s="368" t="s">
        <v>492</v>
      </c>
      <c r="L11" s="369"/>
    </row>
    <row r="12" spans="1:12" ht="30">
      <c r="A12" s="359">
        <v>3</v>
      </c>
      <c r="B12" s="360" t="s">
        <v>486</v>
      </c>
      <c r="C12" s="361" t="s">
        <v>487</v>
      </c>
      <c r="D12" s="362">
        <v>6570</v>
      </c>
      <c r="E12" s="363" t="s">
        <v>496</v>
      </c>
      <c r="F12" s="364" t="s">
        <v>497</v>
      </c>
      <c r="G12" s="365"/>
      <c r="H12" s="365"/>
      <c r="I12" s="366" t="s">
        <v>498</v>
      </c>
      <c r="J12" s="367" t="s">
        <v>491</v>
      </c>
      <c r="K12" s="368" t="s">
        <v>492</v>
      </c>
      <c r="L12" s="369"/>
    </row>
    <row r="13" spans="1:12" ht="30">
      <c r="A13" s="359">
        <v>4</v>
      </c>
      <c r="B13" s="360" t="s">
        <v>486</v>
      </c>
      <c r="C13" s="361" t="s">
        <v>487</v>
      </c>
      <c r="D13" s="362">
        <v>3650</v>
      </c>
      <c r="E13" s="363" t="s">
        <v>499</v>
      </c>
      <c r="F13" s="364" t="s">
        <v>500</v>
      </c>
      <c r="G13" s="365"/>
      <c r="H13" s="365"/>
      <c r="I13" s="366" t="s">
        <v>501</v>
      </c>
      <c r="J13" s="367" t="s">
        <v>491</v>
      </c>
      <c r="K13" s="368" t="s">
        <v>492</v>
      </c>
      <c r="L13" s="369"/>
    </row>
    <row r="14" spans="1:12" ht="45">
      <c r="A14" s="359">
        <v>5</v>
      </c>
      <c r="B14" s="360" t="s">
        <v>502</v>
      </c>
      <c r="C14" s="361" t="s">
        <v>487</v>
      </c>
      <c r="D14" s="362">
        <v>10800</v>
      </c>
      <c r="E14" s="363" t="s">
        <v>503</v>
      </c>
      <c r="F14" s="364" t="s">
        <v>504</v>
      </c>
      <c r="G14" s="365"/>
      <c r="H14" s="365"/>
      <c r="I14" s="366" t="s">
        <v>505</v>
      </c>
      <c r="J14" s="367" t="s">
        <v>491</v>
      </c>
      <c r="K14" s="368" t="s">
        <v>506</v>
      </c>
      <c r="L14" s="369"/>
    </row>
    <row r="15" spans="1:12" ht="15.75" thickBot="1">
      <c r="A15" s="370" t="s">
        <v>277</v>
      </c>
      <c r="B15" s="371"/>
      <c r="C15" s="372"/>
      <c r="D15" s="373"/>
      <c r="E15" s="374"/>
      <c r="F15" s="375"/>
      <c r="G15" s="375"/>
      <c r="H15" s="375"/>
      <c r="I15" s="376"/>
      <c r="J15" s="377"/>
      <c r="K15" s="378"/>
      <c r="L15" s="379"/>
    </row>
    <row r="16" spans="1:12">
      <c r="A16" s="300"/>
      <c r="B16" s="301"/>
      <c r="C16" s="300"/>
      <c r="D16" s="301"/>
      <c r="E16" s="300"/>
      <c r="F16" s="301"/>
      <c r="G16" s="300"/>
      <c r="H16" s="301"/>
      <c r="I16" s="300"/>
      <c r="J16" s="301"/>
      <c r="K16" s="300"/>
      <c r="L16" s="301"/>
    </row>
    <row r="17" spans="1:12">
      <c r="A17" s="300"/>
      <c r="B17" s="307"/>
      <c r="C17" s="300"/>
      <c r="D17" s="307"/>
      <c r="E17" s="300"/>
      <c r="F17" s="307"/>
      <c r="G17" s="300"/>
      <c r="H17" s="307"/>
      <c r="I17" s="300"/>
      <c r="J17" s="307"/>
      <c r="K17" s="300"/>
      <c r="L17" s="307"/>
    </row>
    <row r="18" spans="1:12" s="308" customFormat="1">
      <c r="A18" s="394" t="s">
        <v>434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</row>
    <row r="19" spans="1:12" s="309" customFormat="1" ht="12.75">
      <c r="A19" s="394" t="s">
        <v>475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</row>
    <row r="20" spans="1:12" s="309" customFormat="1" ht="12.75">
      <c r="A20" s="394"/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</row>
    <row r="21" spans="1:12" s="308" customFormat="1">
      <c r="A21" s="394" t="s">
        <v>474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</row>
    <row r="22" spans="1:12" s="308" customFormat="1">
      <c r="A22" s="394"/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</row>
    <row r="23" spans="1:12" s="308" customFormat="1">
      <c r="A23" s="394" t="s">
        <v>473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</row>
    <row r="24" spans="1:12" s="308" customFormat="1">
      <c r="A24" s="300"/>
      <c r="B24" s="301"/>
      <c r="C24" s="300"/>
      <c r="D24" s="301"/>
      <c r="E24" s="300"/>
      <c r="F24" s="301"/>
      <c r="G24" s="300"/>
      <c r="H24" s="301"/>
      <c r="I24" s="300"/>
      <c r="J24" s="301"/>
      <c r="K24" s="300"/>
      <c r="L24" s="301"/>
    </row>
    <row r="25" spans="1:12" s="308" customFormat="1">
      <c r="A25" s="300"/>
      <c r="B25" s="307"/>
      <c r="C25" s="300"/>
      <c r="D25" s="307"/>
      <c r="E25" s="300"/>
      <c r="F25" s="307"/>
      <c r="G25" s="300"/>
      <c r="H25" s="307"/>
      <c r="I25" s="300"/>
      <c r="J25" s="307"/>
      <c r="K25" s="300"/>
      <c r="L25" s="307"/>
    </row>
    <row r="26" spans="1:12" s="308" customFormat="1">
      <c r="A26" s="300"/>
      <c r="B26" s="301"/>
      <c r="C26" s="300"/>
      <c r="D26" s="301"/>
      <c r="E26" s="300"/>
      <c r="F26" s="301"/>
      <c r="G26" s="300"/>
      <c r="H26" s="301"/>
      <c r="I26" s="300"/>
      <c r="J26" s="301"/>
      <c r="K26" s="300"/>
      <c r="L26" s="301"/>
    </row>
    <row r="27" spans="1:12">
      <c r="A27" s="300"/>
      <c r="B27" s="307"/>
      <c r="C27" s="300"/>
      <c r="D27" s="307"/>
      <c r="E27" s="300"/>
      <c r="F27" s="307"/>
      <c r="G27" s="300"/>
      <c r="H27" s="307"/>
      <c r="I27" s="300"/>
      <c r="J27" s="307"/>
      <c r="K27" s="300"/>
      <c r="L27" s="307"/>
    </row>
    <row r="28" spans="1:12" s="302" customFormat="1">
      <c r="A28" s="395" t="s">
        <v>107</v>
      </c>
      <c r="B28" s="395"/>
      <c r="C28" s="301"/>
      <c r="D28" s="300"/>
      <c r="E28" s="301"/>
      <c r="F28" s="301"/>
      <c r="G28" s="300"/>
      <c r="H28" s="301"/>
      <c r="I28" s="301"/>
      <c r="J28" s="300"/>
      <c r="K28" s="301"/>
      <c r="L28" s="300"/>
    </row>
    <row r="29" spans="1:12" s="302" customFormat="1">
      <c r="A29" s="301"/>
      <c r="B29" s="300"/>
      <c r="C29" s="305"/>
      <c r="D29" s="306"/>
      <c r="E29" s="305"/>
      <c r="F29" s="301"/>
      <c r="G29" s="300"/>
      <c r="H29" s="304"/>
      <c r="I29" s="301"/>
      <c r="J29" s="300"/>
      <c r="K29" s="301"/>
      <c r="L29" s="300"/>
    </row>
    <row r="30" spans="1:12" s="302" customFormat="1" ht="15" customHeight="1">
      <c r="A30" s="301"/>
      <c r="B30" s="300"/>
      <c r="C30" s="396" t="s">
        <v>269</v>
      </c>
      <c r="D30" s="396"/>
      <c r="E30" s="396"/>
      <c r="F30" s="301"/>
      <c r="G30" s="300"/>
      <c r="H30" s="397" t="s">
        <v>472</v>
      </c>
      <c r="I30" s="303"/>
      <c r="J30" s="300"/>
      <c r="K30" s="301"/>
      <c r="L30" s="300"/>
    </row>
    <row r="31" spans="1:12" s="302" customFormat="1">
      <c r="A31" s="301"/>
      <c r="B31" s="300"/>
      <c r="C31" s="301"/>
      <c r="D31" s="300"/>
      <c r="E31" s="301"/>
      <c r="F31" s="301"/>
      <c r="G31" s="300"/>
      <c r="H31" s="398"/>
      <c r="I31" s="303"/>
      <c r="J31" s="300"/>
      <c r="K31" s="301"/>
      <c r="L31" s="300"/>
    </row>
    <row r="32" spans="1:12" s="299" customFormat="1">
      <c r="A32" s="301"/>
      <c r="B32" s="300"/>
      <c r="C32" s="396" t="s">
        <v>140</v>
      </c>
      <c r="D32" s="396"/>
      <c r="E32" s="396"/>
      <c r="F32" s="301"/>
      <c r="G32" s="300"/>
      <c r="H32" s="301"/>
      <c r="I32" s="301"/>
      <c r="J32" s="300"/>
      <c r="K32" s="301"/>
      <c r="L32" s="300"/>
    </row>
    <row r="33" spans="5:5" s="299" customFormat="1">
      <c r="E33" s="297"/>
    </row>
    <row r="34" spans="5:5" s="299" customFormat="1">
      <c r="E34" s="297"/>
    </row>
    <row r="35" spans="5:5" s="299" customFormat="1">
      <c r="E35" s="297"/>
    </row>
    <row r="36" spans="5:5" s="299" customFormat="1">
      <c r="E36" s="297"/>
    </row>
    <row r="37" spans="5:5" s="299" customFormat="1"/>
  </sheetData>
  <mergeCells count="11">
    <mergeCell ref="A21:L22"/>
    <mergeCell ref="K2:L2"/>
    <mergeCell ref="A4:D4"/>
    <mergeCell ref="I7:K7"/>
    <mergeCell ref="A18:L18"/>
    <mergeCell ref="A19:L20"/>
    <mergeCell ref="A23:L23"/>
    <mergeCell ref="A28:B28"/>
    <mergeCell ref="C30:E30"/>
    <mergeCell ref="H30:H31"/>
    <mergeCell ref="C32:E32"/>
  </mergeCells>
  <dataValidations count="3">
    <dataValidation allowBlank="1" showInputMessage="1" showErrorMessage="1" error="თვე/დღე/წელი" prompt="თვე/დღე/წელი" sqref="B10:B15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0:C15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H15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D9" sqref="D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302</v>
      </c>
      <c r="B1" s="79"/>
      <c r="C1" s="407" t="s">
        <v>110</v>
      </c>
      <c r="D1" s="407"/>
      <c r="E1" s="111"/>
    </row>
    <row r="2" spans="1:7">
      <c r="A2" s="79" t="s">
        <v>141</v>
      </c>
      <c r="B2" s="79"/>
      <c r="C2" s="406" t="s">
        <v>482</v>
      </c>
      <c r="D2" s="406"/>
      <c r="E2" s="111"/>
    </row>
    <row r="3" spans="1:7">
      <c r="A3" s="77"/>
      <c r="B3" s="79"/>
      <c r="C3" s="78"/>
      <c r="D3" s="78"/>
      <c r="E3" s="111"/>
    </row>
    <row r="4" spans="1:7">
      <c r="A4" s="80" t="s">
        <v>275</v>
      </c>
      <c r="B4" s="105"/>
      <c r="C4" s="106"/>
      <c r="D4" s="79"/>
      <c r="E4" s="111"/>
    </row>
    <row r="5" spans="1:7">
      <c r="A5" s="334" t="s">
        <v>481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>
      <c r="A9" s="245">
        <v>1</v>
      </c>
      <c r="B9" s="245" t="s">
        <v>65</v>
      </c>
      <c r="C9" s="88">
        <f>SUM(C10,C25)</f>
        <v>749300.82</v>
      </c>
      <c r="D9" s="88">
        <f>SUM(D10,D25)</f>
        <v>715228.42999999993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SUM(C11,C12,C15,C18,C23,C24)</f>
        <v>715140.82</v>
      </c>
      <c r="D10" s="88">
        <f>SUM(D11,D12,D15,D18,D23,D24)</f>
        <v>715140.82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312</v>
      </c>
      <c r="C13" s="8"/>
      <c r="D13" s="8"/>
      <c r="E13" s="111"/>
    </row>
    <row r="14" spans="1:7" s="3" customFormat="1" ht="16.5" customHeight="1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>
      <c r="A15" s="91" t="s">
        <v>82</v>
      </c>
      <c r="B15" s="91" t="s">
        <v>83</v>
      </c>
      <c r="C15" s="110">
        <f>SUM(C16:C17)</f>
        <v>715130.82</v>
      </c>
      <c r="D15" s="110">
        <f>SUM(D16:D17)</f>
        <v>715130.82</v>
      </c>
      <c r="E15" s="111"/>
    </row>
    <row r="16" spans="1:7" s="3" customFormat="1" ht="16.5" customHeight="1">
      <c r="A16" s="100" t="s">
        <v>84</v>
      </c>
      <c r="B16" s="100" t="s">
        <v>86</v>
      </c>
      <c r="C16" s="393">
        <v>598697.81999999995</v>
      </c>
      <c r="D16" s="393">
        <v>598697.81999999995</v>
      </c>
      <c r="E16" s="111"/>
    </row>
    <row r="17" spans="1:6" s="3" customFormat="1" ht="30">
      <c r="A17" s="100" t="s">
        <v>85</v>
      </c>
      <c r="B17" s="100" t="s">
        <v>111</v>
      </c>
      <c r="C17" s="393">
        <v>116433</v>
      </c>
      <c r="D17" s="393">
        <v>116433</v>
      </c>
      <c r="E17" s="111"/>
    </row>
    <row r="18" spans="1:6" s="3" customFormat="1" ht="16.5" customHeight="1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>
      <c r="A19" s="100" t="s">
        <v>88</v>
      </c>
      <c r="B19" s="100" t="s">
        <v>89</v>
      </c>
      <c r="C19" s="8"/>
      <c r="D19" s="8"/>
      <c r="E19" s="111"/>
    </row>
    <row r="20" spans="1:6" s="3" customFormat="1" ht="30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>
      <c r="A22" s="100" t="s">
        <v>94</v>
      </c>
      <c r="B22" s="100" t="s">
        <v>447</v>
      </c>
      <c r="C22" s="8"/>
      <c r="D22" s="8"/>
      <c r="E22" s="111"/>
    </row>
    <row r="23" spans="1:6" s="3" customFormat="1" ht="16.5" customHeight="1">
      <c r="A23" s="91" t="s">
        <v>95</v>
      </c>
      <c r="B23" s="91" t="s">
        <v>448</v>
      </c>
      <c r="C23" s="285"/>
      <c r="D23" s="8"/>
      <c r="E23" s="111"/>
    </row>
    <row r="24" spans="1:6" s="3" customFormat="1">
      <c r="A24" s="91" t="s">
        <v>252</v>
      </c>
      <c r="B24" s="91" t="s">
        <v>454</v>
      </c>
      <c r="C24" s="8">
        <v>10</v>
      </c>
      <c r="D24" s="8">
        <v>10</v>
      </c>
      <c r="E24" s="111"/>
    </row>
    <row r="25" spans="1:6" ht="16.5" customHeight="1">
      <c r="A25" s="90">
        <v>1.2</v>
      </c>
      <c r="B25" s="90" t="s">
        <v>96</v>
      </c>
      <c r="C25" s="88">
        <f>SUM(C26,C30)</f>
        <v>34160</v>
      </c>
      <c r="D25" s="88">
        <f>SUM(D26,D30)</f>
        <v>87.61</v>
      </c>
      <c r="E25" s="111"/>
    </row>
    <row r="26" spans="1:6" ht="16.5" customHeight="1">
      <c r="A26" s="91" t="s">
        <v>32</v>
      </c>
      <c r="B26" s="91" t="s">
        <v>312</v>
      </c>
      <c r="C26" s="110">
        <f>SUM(C27:C29)</f>
        <v>34160</v>
      </c>
      <c r="D26" s="110">
        <f>SUM(D27:D29)</f>
        <v>0</v>
      </c>
      <c r="E26" s="111"/>
    </row>
    <row r="27" spans="1:6">
      <c r="A27" s="253" t="s">
        <v>98</v>
      </c>
      <c r="B27" s="253" t="s">
        <v>310</v>
      </c>
      <c r="C27" s="8"/>
      <c r="D27" s="8"/>
      <c r="E27" s="111"/>
    </row>
    <row r="28" spans="1:6">
      <c r="A28" s="253" t="s">
        <v>99</v>
      </c>
      <c r="B28" s="253" t="s">
        <v>313</v>
      </c>
      <c r="C28" s="8"/>
      <c r="D28" s="8"/>
      <c r="E28" s="111"/>
    </row>
    <row r="29" spans="1:6">
      <c r="A29" s="253" t="s">
        <v>457</v>
      </c>
      <c r="B29" s="253" t="s">
        <v>311</v>
      </c>
      <c r="C29" s="8">
        <v>34160</v>
      </c>
      <c r="D29" s="8"/>
      <c r="E29" s="111"/>
    </row>
    <row r="30" spans="1:6">
      <c r="A30" s="91" t="s">
        <v>33</v>
      </c>
      <c r="B30" s="268" t="s">
        <v>453</v>
      </c>
      <c r="C30" s="8"/>
      <c r="D30" s="8">
        <v>87.61</v>
      </c>
      <c r="E30" s="111"/>
    </row>
    <row r="31" spans="1:6">
      <c r="D31" s="27"/>
      <c r="E31" s="112"/>
      <c r="F31" s="27"/>
    </row>
    <row r="32" spans="1:6">
      <c r="A32" s="1"/>
      <c r="D32" s="27"/>
      <c r="E32" s="112"/>
      <c r="F32" s="27"/>
    </row>
    <row r="33" spans="1:9">
      <c r="D33" s="27"/>
      <c r="E33" s="112"/>
      <c r="F33" s="27"/>
    </row>
    <row r="34" spans="1:9">
      <c r="D34" s="27"/>
      <c r="E34" s="112"/>
      <c r="F34" s="27"/>
    </row>
    <row r="35" spans="1:9">
      <c r="A35" s="72" t="s">
        <v>107</v>
      </c>
      <c r="D35" s="27"/>
      <c r="E35" s="112"/>
      <c r="F35" s="27"/>
    </row>
    <row r="36" spans="1:9">
      <c r="D36" s="27"/>
      <c r="E36" s="113"/>
      <c r="F36" s="113"/>
      <c r="G36"/>
      <c r="H36"/>
      <c r="I36"/>
    </row>
    <row r="37" spans="1:9">
      <c r="D37" s="114"/>
      <c r="E37" s="113"/>
      <c r="F37" s="113"/>
      <c r="G37"/>
      <c r="H37"/>
      <c r="I37"/>
    </row>
    <row r="38" spans="1:9">
      <c r="A38"/>
      <c r="B38" s="72" t="s">
        <v>272</v>
      </c>
      <c r="D38" s="114"/>
      <c r="E38" s="113"/>
      <c r="F38" s="113"/>
      <c r="G38"/>
      <c r="H38"/>
      <c r="I38"/>
    </row>
    <row r="39" spans="1:9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>
      <c r="B40" s="68" t="s">
        <v>140</v>
      </c>
      <c r="D40" s="113"/>
      <c r="E40" s="113"/>
      <c r="F40" s="113"/>
    </row>
    <row r="41" spans="1:9">
      <c r="D41" s="27"/>
      <c r="E41" s="112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273</v>
      </c>
      <c r="B1" s="258"/>
      <c r="C1" s="407" t="s">
        <v>110</v>
      </c>
      <c r="D1" s="407"/>
      <c r="E1" s="116"/>
    </row>
    <row r="2" spans="1:12" s="6" customFormat="1">
      <c r="A2" s="79" t="s">
        <v>141</v>
      </c>
      <c r="B2" s="258"/>
      <c r="C2" s="406" t="s">
        <v>482</v>
      </c>
      <c r="D2" s="406"/>
      <c r="E2" s="116"/>
    </row>
    <row r="3" spans="1:12" s="6" customFormat="1">
      <c r="A3" s="79"/>
      <c r="B3" s="258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9"/>
      <c r="C4" s="79"/>
      <c r="D4" s="79"/>
      <c r="E4" s="111"/>
      <c r="L4" s="6"/>
    </row>
    <row r="5" spans="1:12" s="2" customFormat="1">
      <c r="A5" s="334" t="s">
        <v>481</v>
      </c>
      <c r="B5" s="260"/>
      <c r="C5" s="60"/>
      <c r="D5" s="60"/>
      <c r="E5" s="111"/>
    </row>
    <row r="6" spans="1:12" s="2" customFormat="1">
      <c r="A6" s="80"/>
      <c r="B6" s="259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250</v>
      </c>
      <c r="C8" s="82" t="s">
        <v>66</v>
      </c>
      <c r="D8" s="82" t="s">
        <v>67</v>
      </c>
      <c r="E8" s="116"/>
      <c r="F8" s="20"/>
    </row>
    <row r="9" spans="1:12" s="7" customFormat="1">
      <c r="A9" s="245">
        <v>1</v>
      </c>
      <c r="B9" s="245" t="s">
        <v>65</v>
      </c>
      <c r="C9" s="88">
        <f>SUM(C10,C25)</f>
        <v>0</v>
      </c>
      <c r="D9" s="88">
        <f>SUM(D10,D25)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6"/>
    </row>
    <row r="13" spans="1:12" s="3" customFormat="1">
      <c r="A13" s="100" t="s">
        <v>81</v>
      </c>
      <c r="B13" s="100" t="s">
        <v>312</v>
      </c>
      <c r="C13" s="8"/>
      <c r="D13" s="8"/>
      <c r="E13" s="116"/>
    </row>
    <row r="14" spans="1:12" s="3" customFormat="1">
      <c r="A14" s="100" t="s">
        <v>109</v>
      </c>
      <c r="B14" s="100" t="s">
        <v>97</v>
      </c>
      <c r="C14" s="8"/>
      <c r="D14" s="8"/>
      <c r="E14" s="116"/>
    </row>
    <row r="15" spans="1:12" s="3" customForma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6"/>
    </row>
    <row r="16" spans="1:12" s="3" customFormat="1">
      <c r="A16" s="100" t="s">
        <v>84</v>
      </c>
      <c r="B16" s="100" t="s">
        <v>86</v>
      </c>
      <c r="C16" s="8"/>
      <c r="D16" s="8"/>
      <c r="E16" s="116"/>
    </row>
    <row r="17" spans="1:5" s="3" customFormat="1" ht="30">
      <c r="A17" s="100" t="s">
        <v>85</v>
      </c>
      <c r="B17" s="100" t="s">
        <v>111</v>
      </c>
      <c r="C17" s="8"/>
      <c r="D17" s="8"/>
      <c r="E17" s="116"/>
    </row>
    <row r="18" spans="1:5" s="3" customFormat="1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6"/>
    </row>
    <row r="19" spans="1:5" s="3" customFormat="1">
      <c r="A19" s="100" t="s">
        <v>88</v>
      </c>
      <c r="B19" s="100" t="s">
        <v>89</v>
      </c>
      <c r="C19" s="8"/>
      <c r="D19" s="8"/>
      <c r="E19" s="116"/>
    </row>
    <row r="20" spans="1:5" s="3" customFormat="1" ht="30">
      <c r="A20" s="100" t="s">
        <v>92</v>
      </c>
      <c r="B20" s="100" t="s">
        <v>90</v>
      </c>
      <c r="C20" s="8"/>
      <c r="D20" s="8"/>
      <c r="E20" s="116"/>
    </row>
    <row r="21" spans="1:5" s="3" customFormat="1">
      <c r="A21" s="100" t="s">
        <v>93</v>
      </c>
      <c r="B21" s="100" t="s">
        <v>91</v>
      </c>
      <c r="C21" s="8"/>
      <c r="D21" s="8"/>
      <c r="E21" s="116"/>
    </row>
    <row r="22" spans="1:5" s="3" customFormat="1">
      <c r="A22" s="100" t="s">
        <v>94</v>
      </c>
      <c r="B22" s="100" t="s">
        <v>447</v>
      </c>
      <c r="C22" s="8"/>
      <c r="D22" s="8"/>
      <c r="E22" s="116"/>
    </row>
    <row r="23" spans="1:5" s="3" customFormat="1">
      <c r="A23" s="91" t="s">
        <v>95</v>
      </c>
      <c r="B23" s="91" t="s">
        <v>448</v>
      </c>
      <c r="C23" s="285"/>
      <c r="D23" s="8"/>
      <c r="E23" s="116"/>
    </row>
    <row r="24" spans="1:5" s="3" customFormat="1">
      <c r="A24" s="91" t="s">
        <v>252</v>
      </c>
      <c r="B24" s="91" t="s">
        <v>454</v>
      </c>
      <c r="C24" s="8"/>
      <c r="D24" s="8"/>
      <c r="E24" s="116"/>
    </row>
    <row r="25" spans="1:5" s="3" customFormat="1">
      <c r="A25" s="90">
        <v>1.2</v>
      </c>
      <c r="B25" s="245" t="s">
        <v>96</v>
      </c>
      <c r="C25" s="88">
        <f>SUM(C26,C30)</f>
        <v>0</v>
      </c>
      <c r="D25" s="88">
        <f>SUM(D26,D30)</f>
        <v>0</v>
      </c>
      <c r="E25" s="116"/>
    </row>
    <row r="26" spans="1:5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6"/>
    </row>
    <row r="27" spans="1:5">
      <c r="A27" s="253" t="s">
        <v>98</v>
      </c>
      <c r="B27" s="100" t="s">
        <v>310</v>
      </c>
      <c r="C27" s="8"/>
      <c r="D27" s="8"/>
      <c r="E27" s="116"/>
    </row>
    <row r="28" spans="1:5">
      <c r="A28" s="253" t="s">
        <v>99</v>
      </c>
      <c r="B28" s="100" t="s">
        <v>313</v>
      </c>
      <c r="C28" s="8"/>
      <c r="D28" s="8"/>
      <c r="E28" s="116"/>
    </row>
    <row r="29" spans="1:5">
      <c r="A29" s="253" t="s">
        <v>457</v>
      </c>
      <c r="B29" s="100" t="s">
        <v>311</v>
      </c>
      <c r="C29" s="8"/>
      <c r="D29" s="8"/>
      <c r="E29" s="116"/>
    </row>
    <row r="30" spans="1:5">
      <c r="A30" s="91" t="s">
        <v>33</v>
      </c>
      <c r="B30" s="282" t="s">
        <v>455</v>
      </c>
      <c r="C30" s="8"/>
      <c r="D30" s="8"/>
      <c r="E30" s="116"/>
    </row>
    <row r="31" spans="1:5" s="23" customFormat="1" ht="12.75">
      <c r="B31" s="261"/>
    </row>
    <row r="32" spans="1:5" s="2" customFormat="1">
      <c r="A32" s="1"/>
      <c r="B32" s="262"/>
      <c r="E32" s="5"/>
    </row>
    <row r="33" spans="1:9" s="2" customFormat="1">
      <c r="B33" s="262"/>
      <c r="E33" s="5"/>
    </row>
    <row r="34" spans="1:9">
      <c r="A34" s="1"/>
    </row>
    <row r="35" spans="1:9">
      <c r="A35" s="2"/>
    </row>
    <row r="36" spans="1:9" s="2" customFormat="1">
      <c r="A36" s="72" t="s">
        <v>107</v>
      </c>
      <c r="B36" s="262"/>
      <c r="E36" s="5"/>
    </row>
    <row r="37" spans="1:9" s="2" customFormat="1">
      <c r="B37" s="262"/>
      <c r="E37"/>
      <c r="F37"/>
      <c r="G37"/>
      <c r="H37"/>
      <c r="I37"/>
    </row>
    <row r="38" spans="1:9" s="2" customFormat="1">
      <c r="B38" s="262"/>
      <c r="D38" s="12"/>
      <c r="E38"/>
      <c r="F38"/>
      <c r="G38"/>
      <c r="H38"/>
      <c r="I38"/>
    </row>
    <row r="39" spans="1:9" s="2" customFormat="1">
      <c r="A39"/>
      <c r="B39" s="264" t="s">
        <v>451</v>
      </c>
      <c r="D39" s="12"/>
      <c r="E39"/>
      <c r="F39"/>
      <c r="G39"/>
      <c r="H39"/>
      <c r="I39"/>
    </row>
    <row r="40" spans="1:9" s="2" customFormat="1">
      <c r="A40"/>
      <c r="B40" s="262" t="s">
        <v>271</v>
      </c>
      <c r="D40" s="12"/>
      <c r="E40"/>
      <c r="F40"/>
      <c r="G40"/>
      <c r="H40"/>
      <c r="I40"/>
    </row>
    <row r="41" spans="1:9" customFormat="1" ht="12.75">
      <c r="B41" s="265" t="s">
        <v>140</v>
      </c>
    </row>
    <row r="42" spans="1:9" customFormat="1" ht="12.75">
      <c r="B42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showGridLines="0" tabSelected="1" zoomScaleSheetLayoutView="70" workbookViewId="0">
      <selection activeCell="D11" sqref="D11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407</v>
      </c>
      <c r="B1" s="243"/>
      <c r="C1" s="407" t="s">
        <v>110</v>
      </c>
      <c r="D1" s="407"/>
      <c r="E1" s="94"/>
    </row>
    <row r="2" spans="1:5" s="6" customFormat="1">
      <c r="A2" s="77" t="s">
        <v>408</v>
      </c>
      <c r="B2" s="243"/>
      <c r="C2" s="406" t="s">
        <v>482</v>
      </c>
      <c r="D2" s="406"/>
      <c r="E2" s="94"/>
    </row>
    <row r="3" spans="1:5" s="6" customFormat="1">
      <c r="A3" s="77" t="s">
        <v>409</v>
      </c>
      <c r="B3" s="243"/>
      <c r="C3" s="244"/>
      <c r="D3" s="244"/>
      <c r="E3" s="94"/>
    </row>
    <row r="4" spans="1:5" s="6" customFormat="1">
      <c r="A4" s="79" t="s">
        <v>141</v>
      </c>
      <c r="B4" s="243"/>
      <c r="C4" s="244"/>
      <c r="D4" s="244"/>
      <c r="E4" s="94"/>
    </row>
    <row r="5" spans="1:5" s="6" customFormat="1">
      <c r="A5" s="79"/>
      <c r="B5" s="243"/>
      <c r="C5" s="244"/>
      <c r="D5" s="244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334" t="s">
        <v>481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3"/>
      <c r="B9" s="243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5">
        <v>1</v>
      </c>
      <c r="B11" s="245" t="s">
        <v>57</v>
      </c>
      <c r="C11" s="85">
        <f>SUM(C12,C15,C54,C57,C58,C59,C65,C73,C74)</f>
        <v>569358.12999999989</v>
      </c>
      <c r="D11" s="85">
        <f>SUM(D12,D15,D54,D57,D58,D59,D65,D73,D74)</f>
        <v>594940.44999999984</v>
      </c>
      <c r="E11" s="246"/>
    </row>
    <row r="12" spans="1:5" s="9" customFormat="1" ht="18">
      <c r="A12" s="90">
        <v>1.1000000000000001</v>
      </c>
      <c r="B12" s="90" t="s">
        <v>58</v>
      </c>
      <c r="C12" s="86">
        <f>SUM(C13:C14)</f>
        <v>171014.77</v>
      </c>
      <c r="D12" s="86">
        <f>SUM(D13:D14)</f>
        <v>171014.77</v>
      </c>
      <c r="E12" s="96"/>
    </row>
    <row r="13" spans="1:5" s="10" customFormat="1">
      <c r="A13" s="91" t="s">
        <v>30</v>
      </c>
      <c r="B13" s="91" t="s">
        <v>59</v>
      </c>
      <c r="C13" s="4">
        <v>171014.77</v>
      </c>
      <c r="D13" s="4">
        <v>171014.77</v>
      </c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SUM(C16,C19,C31,C32,C33,C34,C37,C38,C44:C48,C52,C53)</f>
        <v>398058.66</v>
      </c>
      <c r="D15" s="87">
        <f>SUM(D16,D19,D31,D32,D33,D34,D37,D38,D44:D48,D52,D53)</f>
        <v>398058.66</v>
      </c>
      <c r="E15" s="246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47"/>
      <c r="E17" s="98"/>
    </row>
    <row r="18" spans="1:6" s="3" customFormat="1">
      <c r="A18" s="100" t="s">
        <v>99</v>
      </c>
      <c r="B18" s="100" t="s">
        <v>62</v>
      </c>
      <c r="C18" s="4"/>
      <c r="D18" s="247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43035.19</v>
      </c>
      <c r="D19" s="86">
        <f>SUM(D20:D25,D30)</f>
        <v>43035.19</v>
      </c>
      <c r="E19" s="248"/>
      <c r="F19" s="249"/>
    </row>
    <row r="20" spans="1:6" s="252" customFormat="1" ht="30">
      <c r="A20" s="100" t="s">
        <v>12</v>
      </c>
      <c r="B20" s="100" t="s">
        <v>251</v>
      </c>
      <c r="C20" s="39">
        <v>23662.2</v>
      </c>
      <c r="D20" s="39">
        <v>23662.2</v>
      </c>
      <c r="E20" s="251"/>
    </row>
    <row r="21" spans="1:6" s="252" customFormat="1">
      <c r="A21" s="100" t="s">
        <v>13</v>
      </c>
      <c r="B21" s="100" t="s">
        <v>14</v>
      </c>
      <c r="C21" s="41">
        <v>6726</v>
      </c>
      <c r="D21" s="41">
        <v>6726</v>
      </c>
      <c r="E21" s="251"/>
    </row>
    <row r="22" spans="1:6" s="252" customFormat="1" ht="30">
      <c r="A22" s="100" t="s">
        <v>282</v>
      </c>
      <c r="B22" s="100" t="s">
        <v>22</v>
      </c>
      <c r="C22" s="41">
        <v>8199.48</v>
      </c>
      <c r="D22" s="41">
        <v>8199.48</v>
      </c>
      <c r="E22" s="251"/>
    </row>
    <row r="23" spans="1:6" s="252" customFormat="1" ht="16.5" customHeight="1">
      <c r="A23" s="100" t="s">
        <v>283</v>
      </c>
      <c r="B23" s="100" t="s">
        <v>15</v>
      </c>
      <c r="C23" s="41">
        <v>4410</v>
      </c>
      <c r="D23" s="41">
        <v>4410</v>
      </c>
      <c r="E23" s="251"/>
    </row>
    <row r="24" spans="1:6" s="252" customFormat="1" ht="16.5" customHeight="1">
      <c r="A24" s="100" t="s">
        <v>284</v>
      </c>
      <c r="B24" s="100" t="s">
        <v>16</v>
      </c>
      <c r="C24" s="250"/>
      <c r="D24" s="41"/>
      <c r="E24" s="251"/>
    </row>
    <row r="25" spans="1:6" s="252" customFormat="1" ht="16.5" customHeight="1">
      <c r="A25" s="100" t="s">
        <v>285</v>
      </c>
      <c r="B25" s="100" t="s">
        <v>17</v>
      </c>
      <c r="C25" s="86">
        <f>SUM(C26:C29)</f>
        <v>37.51</v>
      </c>
      <c r="D25" s="86">
        <f>SUM(D26:D29)</f>
        <v>37.51</v>
      </c>
      <c r="E25" s="251"/>
    </row>
    <row r="26" spans="1:6" s="252" customFormat="1" ht="16.5" customHeight="1">
      <c r="A26" s="253" t="s">
        <v>286</v>
      </c>
      <c r="B26" s="253" t="s">
        <v>18</v>
      </c>
      <c r="C26" s="41">
        <v>37.51</v>
      </c>
      <c r="D26" s="41">
        <v>37.51</v>
      </c>
      <c r="E26" s="251"/>
    </row>
    <row r="27" spans="1:6" s="252" customFormat="1" ht="16.5" customHeight="1">
      <c r="A27" s="253" t="s">
        <v>287</v>
      </c>
      <c r="B27" s="253" t="s">
        <v>19</v>
      </c>
      <c r="C27" s="41"/>
      <c r="D27" s="41"/>
      <c r="E27" s="251"/>
    </row>
    <row r="28" spans="1:6" s="252" customFormat="1" ht="16.5" customHeight="1">
      <c r="A28" s="253" t="s">
        <v>288</v>
      </c>
      <c r="B28" s="253" t="s">
        <v>20</v>
      </c>
      <c r="C28" s="41"/>
      <c r="D28" s="41"/>
      <c r="E28" s="251"/>
    </row>
    <row r="29" spans="1:6" s="252" customFormat="1" ht="16.5" customHeight="1">
      <c r="A29" s="253" t="s">
        <v>289</v>
      </c>
      <c r="B29" s="253" t="s">
        <v>23</v>
      </c>
      <c r="C29" s="42"/>
      <c r="D29" s="42"/>
      <c r="E29" s="251"/>
    </row>
    <row r="30" spans="1:6" s="252" customFormat="1" ht="16.5" customHeight="1">
      <c r="A30" s="100" t="s">
        <v>290</v>
      </c>
      <c r="B30" s="100" t="s">
        <v>21</v>
      </c>
      <c r="C30" s="42"/>
      <c r="D30" s="42"/>
      <c r="E30" s="251"/>
    </row>
    <row r="31" spans="1:6" s="3" customFormat="1" ht="16.5" customHeight="1">
      <c r="A31" s="91" t="s">
        <v>34</v>
      </c>
      <c r="B31" s="91" t="s">
        <v>3</v>
      </c>
      <c r="C31" s="247">
        <v>5969.72</v>
      </c>
      <c r="D31" s="247">
        <v>5969.72</v>
      </c>
      <c r="E31" s="248"/>
    </row>
    <row r="32" spans="1:6" s="3" customFormat="1" ht="16.5" customHeight="1">
      <c r="A32" s="91" t="s">
        <v>35</v>
      </c>
      <c r="B32" s="91" t="s">
        <v>4</v>
      </c>
      <c r="C32" s="4"/>
      <c r="D32" s="247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7"/>
      <c r="E33" s="98"/>
    </row>
    <row r="34" spans="1:5" s="3" customFormat="1">
      <c r="A34" s="91" t="s">
        <v>37</v>
      </c>
      <c r="B34" s="91" t="s">
        <v>63</v>
      </c>
      <c r="C34" s="86">
        <f>SUM(C35:C36)</f>
        <v>107845</v>
      </c>
      <c r="D34" s="86">
        <f>SUM(D35:D36)</f>
        <v>107845</v>
      </c>
      <c r="E34" s="98"/>
    </row>
    <row r="35" spans="1:5" s="3" customFormat="1" ht="16.5" customHeight="1">
      <c r="A35" s="100" t="s">
        <v>291</v>
      </c>
      <c r="B35" s="100" t="s">
        <v>56</v>
      </c>
      <c r="C35" s="247">
        <v>107435</v>
      </c>
      <c r="D35" s="247">
        <v>107435</v>
      </c>
      <c r="E35" s="98"/>
    </row>
    <row r="36" spans="1:5" s="3" customFormat="1" ht="16.5" customHeight="1">
      <c r="A36" s="100" t="s">
        <v>292</v>
      </c>
      <c r="B36" s="100" t="s">
        <v>55</v>
      </c>
      <c r="C36" s="247">
        <v>410</v>
      </c>
      <c r="D36" s="247">
        <v>410</v>
      </c>
      <c r="E36" s="98"/>
    </row>
    <row r="37" spans="1:5" s="3" customFormat="1" ht="16.5" customHeight="1">
      <c r="A37" s="91" t="s">
        <v>38</v>
      </c>
      <c r="B37" s="91" t="s">
        <v>49</v>
      </c>
      <c r="C37" s="247">
        <v>573.4</v>
      </c>
      <c r="D37" s="247">
        <v>573.4</v>
      </c>
      <c r="E37" s="98"/>
    </row>
    <row r="38" spans="1:5" s="3" customFormat="1" ht="16.5" customHeight="1">
      <c r="A38" s="91" t="s">
        <v>39</v>
      </c>
      <c r="B38" s="91" t="s">
        <v>410</v>
      </c>
      <c r="C38" s="86">
        <f>SUM(C39:C43)</f>
        <v>141314.13</v>
      </c>
      <c r="D38" s="86">
        <f>SUM(D39:D43)</f>
        <v>141314.13</v>
      </c>
      <c r="E38" s="98"/>
    </row>
    <row r="39" spans="1:5" s="3" customFormat="1" ht="16.5" customHeight="1">
      <c r="A39" s="17" t="s">
        <v>356</v>
      </c>
      <c r="B39" s="17" t="s">
        <v>360</v>
      </c>
      <c r="C39" s="247">
        <v>125400.62</v>
      </c>
      <c r="D39" s="247">
        <v>125400.62</v>
      </c>
      <c r="E39" s="98"/>
    </row>
    <row r="40" spans="1:5" s="3" customFormat="1" ht="16.5" customHeight="1">
      <c r="A40" s="17" t="s">
        <v>357</v>
      </c>
      <c r="B40" s="17" t="s">
        <v>361</v>
      </c>
      <c r="C40" s="247"/>
      <c r="D40" s="247"/>
      <c r="E40" s="98"/>
    </row>
    <row r="41" spans="1:5" s="3" customFormat="1" ht="16.5" customHeight="1">
      <c r="A41" s="17" t="s">
        <v>358</v>
      </c>
      <c r="B41" s="17" t="s">
        <v>364</v>
      </c>
      <c r="C41" s="247">
        <v>2900</v>
      </c>
      <c r="D41" s="247">
        <v>2900</v>
      </c>
      <c r="E41" s="98"/>
    </row>
    <row r="42" spans="1:5" s="3" customFormat="1" ht="16.5" customHeight="1">
      <c r="A42" s="17" t="s">
        <v>363</v>
      </c>
      <c r="B42" s="17" t="s">
        <v>365</v>
      </c>
      <c r="C42" s="247"/>
      <c r="D42" s="247"/>
      <c r="E42" s="98"/>
    </row>
    <row r="43" spans="1:5" s="3" customFormat="1" ht="16.5" customHeight="1">
      <c r="A43" s="17" t="s">
        <v>366</v>
      </c>
      <c r="B43" s="17" t="s">
        <v>362</v>
      </c>
      <c r="C43" s="247">
        <v>13013.51</v>
      </c>
      <c r="D43" s="247">
        <v>13013.51</v>
      </c>
      <c r="E43" s="98"/>
    </row>
    <row r="44" spans="1:5" s="3" customFormat="1" ht="30">
      <c r="A44" s="91" t="s">
        <v>40</v>
      </c>
      <c r="B44" s="91" t="s">
        <v>28</v>
      </c>
      <c r="C44" s="247">
        <v>75472.17</v>
      </c>
      <c r="D44" s="247">
        <v>75472.17</v>
      </c>
      <c r="E44" s="98"/>
    </row>
    <row r="45" spans="1:5" s="3" customFormat="1" ht="16.5" customHeight="1">
      <c r="A45" s="91" t="s">
        <v>41</v>
      </c>
      <c r="B45" s="91" t="s">
        <v>24</v>
      </c>
      <c r="C45" s="247"/>
      <c r="D45" s="247"/>
      <c r="E45" s="98"/>
    </row>
    <row r="46" spans="1:5" s="3" customFormat="1" ht="16.5" customHeight="1">
      <c r="A46" s="91" t="s">
        <v>42</v>
      </c>
      <c r="B46" s="91" t="s">
        <v>25</v>
      </c>
      <c r="C46" s="247">
        <v>600</v>
      </c>
      <c r="D46" s="247">
        <v>600</v>
      </c>
      <c r="E46" s="98"/>
    </row>
    <row r="47" spans="1:5" s="3" customFormat="1" ht="16.5" customHeight="1">
      <c r="A47" s="91" t="s">
        <v>43</v>
      </c>
      <c r="B47" s="91" t="s">
        <v>26</v>
      </c>
      <c r="C47" s="4"/>
      <c r="D47" s="247"/>
      <c r="E47" s="98"/>
    </row>
    <row r="48" spans="1:5" s="3" customFormat="1" ht="16.5" customHeight="1">
      <c r="A48" s="91" t="s">
        <v>44</v>
      </c>
      <c r="B48" s="91" t="s">
        <v>411</v>
      </c>
      <c r="C48" s="86">
        <f>SUM(C49:C51)</f>
        <v>20023.05</v>
      </c>
      <c r="D48" s="86">
        <f>SUM(D49:D51)</f>
        <v>20023.05</v>
      </c>
      <c r="E48" s="98"/>
    </row>
    <row r="49" spans="1:6" s="3" customFormat="1" ht="16.5" customHeight="1">
      <c r="A49" s="100" t="s">
        <v>372</v>
      </c>
      <c r="B49" s="100" t="s">
        <v>375</v>
      </c>
      <c r="C49" s="247">
        <v>18773.05</v>
      </c>
      <c r="D49" s="247">
        <v>18773.05</v>
      </c>
      <c r="E49" s="98"/>
    </row>
    <row r="50" spans="1:6" s="3" customFormat="1" ht="16.5" customHeight="1">
      <c r="A50" s="100" t="s">
        <v>373</v>
      </c>
      <c r="B50" s="100" t="s">
        <v>374</v>
      </c>
      <c r="C50" s="247">
        <v>1250</v>
      </c>
      <c r="D50" s="247">
        <v>1250</v>
      </c>
      <c r="E50" s="98"/>
    </row>
    <row r="51" spans="1:6" s="3" customFormat="1" ht="16.5" customHeight="1">
      <c r="A51" s="100" t="s">
        <v>376</v>
      </c>
      <c r="B51" s="100" t="s">
        <v>377</v>
      </c>
      <c r="C51" s="247"/>
      <c r="D51" s="247"/>
      <c r="E51" s="98"/>
    </row>
    <row r="52" spans="1:6" s="3" customFormat="1">
      <c r="A52" s="91" t="s">
        <v>45</v>
      </c>
      <c r="B52" s="91" t="s">
        <v>29</v>
      </c>
      <c r="C52" s="247">
        <v>3176</v>
      </c>
      <c r="D52" s="247">
        <v>3176</v>
      </c>
      <c r="E52" s="98"/>
    </row>
    <row r="53" spans="1:6" s="3" customFormat="1" ht="16.5" customHeight="1">
      <c r="A53" s="91" t="s">
        <v>46</v>
      </c>
      <c r="B53" s="91" t="s">
        <v>6</v>
      </c>
      <c r="C53" s="247">
        <v>50</v>
      </c>
      <c r="D53" s="247">
        <v>50</v>
      </c>
      <c r="E53" s="248"/>
      <c r="F53" s="249"/>
    </row>
    <row r="54" spans="1:6" s="3" customFormat="1" ht="30">
      <c r="A54" s="90">
        <v>1.3</v>
      </c>
      <c r="B54" s="90" t="s">
        <v>416</v>
      </c>
      <c r="C54" s="87">
        <f>SUM(C55:C56)</f>
        <v>0</v>
      </c>
      <c r="D54" s="87">
        <f>SUM(D55:D56)</f>
        <v>0</v>
      </c>
      <c r="E54" s="248"/>
      <c r="F54" s="249"/>
    </row>
    <row r="55" spans="1:6" s="3" customFormat="1" ht="30">
      <c r="A55" s="91" t="s">
        <v>50</v>
      </c>
      <c r="B55" s="91" t="s">
        <v>48</v>
      </c>
      <c r="C55" s="4"/>
      <c r="D55" s="247"/>
      <c r="E55" s="248"/>
      <c r="F55" s="249"/>
    </row>
    <row r="56" spans="1:6" s="3" customFormat="1" ht="16.5" customHeight="1">
      <c r="A56" s="91" t="s">
        <v>51</v>
      </c>
      <c r="B56" s="91" t="s">
        <v>47</v>
      </c>
      <c r="C56" s="4"/>
      <c r="D56" s="247"/>
      <c r="E56" s="248"/>
      <c r="F56" s="249"/>
    </row>
    <row r="57" spans="1:6" s="3" customFormat="1">
      <c r="A57" s="90">
        <v>1.4</v>
      </c>
      <c r="B57" s="90" t="s">
        <v>418</v>
      </c>
      <c r="C57" s="4"/>
      <c r="D57" s="247"/>
      <c r="E57" s="248"/>
      <c r="F57" s="249"/>
    </row>
    <row r="58" spans="1:6" s="252" customFormat="1">
      <c r="A58" s="90">
        <v>1.5</v>
      </c>
      <c r="B58" s="90" t="s">
        <v>7</v>
      </c>
      <c r="C58" s="250"/>
      <c r="D58" s="41"/>
      <c r="E58" s="251"/>
    </row>
    <row r="59" spans="1:6" s="252" customFormat="1">
      <c r="A59" s="90">
        <v>1.6</v>
      </c>
      <c r="B59" s="46" t="s">
        <v>8</v>
      </c>
      <c r="C59" s="89">
        <f>SUM(C60:C64)</f>
        <v>284.7</v>
      </c>
      <c r="D59" s="89">
        <f>SUM(D60:D64)</f>
        <v>284.7</v>
      </c>
      <c r="E59" s="251"/>
    </row>
    <row r="60" spans="1:6" s="252" customFormat="1">
      <c r="A60" s="91" t="s">
        <v>298</v>
      </c>
      <c r="B60" s="47" t="s">
        <v>52</v>
      </c>
      <c r="C60" s="250"/>
      <c r="D60" s="41"/>
      <c r="E60" s="251"/>
    </row>
    <row r="61" spans="1:6" s="252" customFormat="1" ht="30">
      <c r="A61" s="91" t="s">
        <v>299</v>
      </c>
      <c r="B61" s="47" t="s">
        <v>54</v>
      </c>
      <c r="C61" s="41">
        <v>174.7</v>
      </c>
      <c r="D61" s="41">
        <v>174.7</v>
      </c>
      <c r="E61" s="251"/>
    </row>
    <row r="62" spans="1:6" s="252" customFormat="1">
      <c r="A62" s="91" t="s">
        <v>300</v>
      </c>
      <c r="B62" s="47" t="s">
        <v>53</v>
      </c>
      <c r="C62" s="41"/>
      <c r="D62" s="41"/>
      <c r="E62" s="251"/>
    </row>
    <row r="63" spans="1:6" s="252" customFormat="1">
      <c r="A63" s="91" t="s">
        <v>301</v>
      </c>
      <c r="B63" s="47" t="s">
        <v>27</v>
      </c>
      <c r="C63" s="41">
        <v>110</v>
      </c>
      <c r="D63" s="41">
        <v>110</v>
      </c>
      <c r="E63" s="251"/>
    </row>
    <row r="64" spans="1:6" s="252" customFormat="1">
      <c r="A64" s="91" t="s">
        <v>338</v>
      </c>
      <c r="B64" s="47" t="s">
        <v>339</v>
      </c>
      <c r="C64" s="250"/>
      <c r="D64" s="41"/>
      <c r="E64" s="251"/>
    </row>
    <row r="65" spans="1:5">
      <c r="A65" s="245">
        <v>2</v>
      </c>
      <c r="B65" s="245" t="s">
        <v>412</v>
      </c>
      <c r="C65" s="254"/>
      <c r="D65" s="88">
        <f>SUM(D66:D72)</f>
        <v>25582.32</v>
      </c>
      <c r="E65" s="99"/>
    </row>
    <row r="66" spans="1:5">
      <c r="A66" s="101">
        <v>2.1</v>
      </c>
      <c r="B66" s="255" t="s">
        <v>100</v>
      </c>
      <c r="C66" s="256"/>
      <c r="D66" s="22"/>
      <c r="E66" s="99"/>
    </row>
    <row r="67" spans="1:5">
      <c r="A67" s="101">
        <v>2.2000000000000002</v>
      </c>
      <c r="B67" s="255" t="s">
        <v>413</v>
      </c>
      <c r="C67" s="256"/>
      <c r="D67" s="22"/>
      <c r="E67" s="99"/>
    </row>
    <row r="68" spans="1:5">
      <c r="A68" s="101">
        <v>2.2999999999999998</v>
      </c>
      <c r="B68" s="255" t="s">
        <v>104</v>
      </c>
      <c r="C68" s="256"/>
      <c r="D68" s="22"/>
      <c r="E68" s="99"/>
    </row>
    <row r="69" spans="1:5">
      <c r="A69" s="101">
        <v>2.4</v>
      </c>
      <c r="B69" s="255" t="s">
        <v>103</v>
      </c>
      <c r="C69" s="256"/>
      <c r="D69" s="22"/>
      <c r="E69" s="99"/>
    </row>
    <row r="70" spans="1:5">
      <c r="A70" s="101">
        <v>2.5</v>
      </c>
      <c r="B70" s="255" t="s">
        <v>414</v>
      </c>
      <c r="C70" s="256"/>
      <c r="D70" s="22">
        <v>25582.32</v>
      </c>
      <c r="E70" s="99"/>
    </row>
    <row r="71" spans="1:5">
      <c r="A71" s="101">
        <v>2.6</v>
      </c>
      <c r="B71" s="255" t="s">
        <v>101</v>
      </c>
      <c r="C71" s="256"/>
      <c r="D71" s="22"/>
      <c r="E71" s="99"/>
    </row>
    <row r="72" spans="1:5">
      <c r="A72" s="101">
        <v>2.7</v>
      </c>
      <c r="B72" s="255" t="s">
        <v>102</v>
      </c>
      <c r="C72" s="257"/>
      <c r="D72" s="22"/>
      <c r="E72" s="99"/>
    </row>
    <row r="73" spans="1:5">
      <c r="A73" s="245">
        <v>3</v>
      </c>
      <c r="B73" s="245" t="s">
        <v>452</v>
      </c>
      <c r="C73" s="88"/>
      <c r="D73" s="22"/>
      <c r="E73" s="99"/>
    </row>
    <row r="74" spans="1:5">
      <c r="A74" s="245">
        <v>4</v>
      </c>
      <c r="B74" s="245" t="s">
        <v>253</v>
      </c>
      <c r="C74" s="88"/>
      <c r="D74" s="88">
        <f>SUM(D75:D76)</f>
        <v>0</v>
      </c>
      <c r="E74" s="99"/>
    </row>
    <row r="75" spans="1:5">
      <c r="A75" s="101">
        <v>4.0999999999999996</v>
      </c>
      <c r="B75" s="101" t="s">
        <v>254</v>
      </c>
      <c r="C75" s="256"/>
      <c r="D75" s="8"/>
      <c r="E75" s="99"/>
    </row>
    <row r="76" spans="1:5">
      <c r="A76" s="101">
        <v>4.2</v>
      </c>
      <c r="B76" s="101" t="s">
        <v>255</v>
      </c>
      <c r="C76" s="257"/>
      <c r="D76" s="8"/>
      <c r="E76" s="99"/>
    </row>
    <row r="77" spans="1:5">
      <c r="A77" s="245">
        <v>5</v>
      </c>
      <c r="B77" s="245" t="s">
        <v>280</v>
      </c>
      <c r="C77" s="287"/>
      <c r="D77" s="257"/>
      <c r="E77" s="99"/>
    </row>
    <row r="78" spans="1:5">
      <c r="B78" s="45"/>
    </row>
    <row r="79" spans="1:5">
      <c r="E79" s="5"/>
    </row>
    <row r="80" spans="1:5">
      <c r="B80" s="45"/>
    </row>
    <row r="81" spans="1:9" s="23" customFormat="1" ht="12.75"/>
    <row r="82" spans="1:9">
      <c r="A82" s="72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2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68" t="s">
        <v>140</v>
      </c>
    </row>
    <row r="8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B12" sqref="B1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328</v>
      </c>
      <c r="B1" s="80"/>
      <c r="C1" s="407" t="s">
        <v>110</v>
      </c>
      <c r="D1" s="407"/>
      <c r="E1" s="94"/>
    </row>
    <row r="2" spans="1:5" s="6" customFormat="1">
      <c r="A2" s="77" t="s">
        <v>329</v>
      </c>
      <c r="B2" s="80"/>
      <c r="C2" s="406" t="s">
        <v>482</v>
      </c>
      <c r="D2" s="406"/>
      <c r="E2" s="94"/>
    </row>
    <row r="3" spans="1:5" s="6" customFormat="1">
      <c r="A3" s="79" t="s">
        <v>141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334" t="s">
        <v>481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>
      <c r="A10" s="101" t="s">
        <v>330</v>
      </c>
      <c r="B10" s="101"/>
      <c r="C10" s="4"/>
      <c r="D10" s="4"/>
      <c r="E10" s="96"/>
    </row>
    <row r="11" spans="1:5" s="10" customFormat="1">
      <c r="A11" s="101" t="s">
        <v>331</v>
      </c>
      <c r="B11" s="101"/>
      <c r="C11" s="4"/>
      <c r="D11" s="4"/>
      <c r="E11" s="97"/>
    </row>
    <row r="12" spans="1:5" s="10" customFormat="1">
      <c r="A12" s="90" t="s">
        <v>279</v>
      </c>
      <c r="B12" s="90"/>
      <c r="C12" s="4"/>
      <c r="D12" s="4"/>
      <c r="E12" s="97"/>
    </row>
    <row r="13" spans="1:5" s="10" customFormat="1">
      <c r="A13" s="90" t="s">
        <v>279</v>
      </c>
      <c r="B13" s="90"/>
      <c r="C13" s="4"/>
      <c r="D13" s="4"/>
      <c r="E13" s="97"/>
    </row>
    <row r="14" spans="1:5" s="10" customFormat="1">
      <c r="A14" s="90" t="s">
        <v>279</v>
      </c>
      <c r="B14" s="90"/>
      <c r="C14" s="4"/>
      <c r="D14" s="4"/>
      <c r="E14" s="97"/>
    </row>
    <row r="15" spans="1:5" s="10" customFormat="1">
      <c r="A15" s="90" t="s">
        <v>279</v>
      </c>
      <c r="B15" s="90"/>
      <c r="C15" s="4"/>
      <c r="D15" s="4"/>
      <c r="E15" s="97"/>
    </row>
    <row r="16" spans="1:5" s="10" customFormat="1">
      <c r="A16" s="90" t="s">
        <v>279</v>
      </c>
      <c r="B16" s="90"/>
      <c r="C16" s="4"/>
      <c r="D16" s="4"/>
      <c r="E16" s="97"/>
    </row>
    <row r="17" spans="1:5" s="10" customFormat="1" ht="17.25" customHeight="1">
      <c r="A17" s="101" t="s">
        <v>332</v>
      </c>
      <c r="B17" s="90"/>
      <c r="C17" s="4"/>
      <c r="D17" s="4"/>
      <c r="E17" s="97"/>
    </row>
    <row r="18" spans="1:5" s="10" customFormat="1" ht="18" customHeight="1">
      <c r="A18" s="101" t="s">
        <v>333</v>
      </c>
      <c r="B18" s="90"/>
      <c r="C18" s="4"/>
      <c r="D18" s="4"/>
      <c r="E18" s="97"/>
    </row>
    <row r="19" spans="1:5" s="10" customFormat="1">
      <c r="A19" s="90" t="s">
        <v>279</v>
      </c>
      <c r="B19" s="90"/>
      <c r="C19" s="4"/>
      <c r="D19" s="4"/>
      <c r="E19" s="97"/>
    </row>
    <row r="20" spans="1:5" s="10" customFormat="1">
      <c r="A20" s="90" t="s">
        <v>279</v>
      </c>
      <c r="B20" s="90"/>
      <c r="C20" s="4"/>
      <c r="D20" s="4"/>
      <c r="E20" s="97"/>
    </row>
    <row r="21" spans="1:5" s="10" customFormat="1">
      <c r="A21" s="90" t="s">
        <v>279</v>
      </c>
      <c r="B21" s="90"/>
      <c r="C21" s="4"/>
      <c r="D21" s="4"/>
      <c r="E21" s="97"/>
    </row>
    <row r="22" spans="1:5" s="10" customFormat="1">
      <c r="A22" s="90" t="s">
        <v>279</v>
      </c>
      <c r="B22" s="90"/>
      <c r="C22" s="4"/>
      <c r="D22" s="4"/>
      <c r="E22" s="97"/>
    </row>
    <row r="23" spans="1:5" s="10" customFormat="1">
      <c r="A23" s="90" t="s">
        <v>279</v>
      </c>
      <c r="B23" s="90"/>
      <c r="C23" s="4"/>
      <c r="D23" s="4"/>
      <c r="E23" s="97"/>
    </row>
    <row r="24" spans="1:5">
      <c r="A24" s="102"/>
      <c r="B24" s="102" t="s">
        <v>337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67" t="s">
        <v>442</v>
      </c>
      <c r="E26" s="5"/>
    </row>
    <row r="27" spans="1:5">
      <c r="A27" s="2" t="s">
        <v>443</v>
      </c>
    </row>
    <row r="28" spans="1:5">
      <c r="A28" s="220" t="s">
        <v>444</v>
      </c>
    </row>
    <row r="29" spans="1:5">
      <c r="A29" s="220"/>
    </row>
    <row r="30" spans="1:5">
      <c r="A30" s="220" t="s">
        <v>352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8"/>
      <c r="B37" s="68" t="s">
        <v>140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view="pageBreakPreview" topLeftCell="A2" zoomScaleSheetLayoutView="100" workbookViewId="0">
      <selection activeCell="H78" sqref="H78"/>
    </sheetView>
  </sheetViews>
  <sheetFormatPr defaultRowHeight="12.75"/>
  <cols>
    <col min="1" max="1" width="6.7109375" style="190" customWidth="1"/>
    <col min="2" max="2" width="20.85546875" style="190" customWidth="1"/>
    <col min="3" max="3" width="34.28515625" style="190" customWidth="1"/>
    <col min="4" max="4" width="17" style="190" customWidth="1"/>
    <col min="5" max="5" width="50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9.140625" style="190" hidden="1" customWidth="1"/>
    <col min="11" max="16384" width="9.140625" style="190"/>
  </cols>
  <sheetData>
    <row r="1" spans="1:10" ht="15">
      <c r="A1" s="77" t="s">
        <v>415</v>
      </c>
      <c r="B1" s="77"/>
      <c r="C1" s="80"/>
      <c r="D1" s="80"/>
      <c r="E1" s="80"/>
      <c r="F1" s="80"/>
      <c r="G1" s="337"/>
      <c r="H1" s="337"/>
      <c r="I1" s="407" t="s">
        <v>110</v>
      </c>
      <c r="J1" s="407"/>
    </row>
    <row r="2" spans="1:10" ht="15">
      <c r="A2" s="79" t="s">
        <v>141</v>
      </c>
      <c r="B2" s="77"/>
      <c r="C2" s="80"/>
      <c r="D2" s="80"/>
      <c r="E2" s="80"/>
      <c r="F2" s="80"/>
      <c r="G2" s="337"/>
      <c r="H2" s="337"/>
      <c r="I2" s="399" t="s">
        <v>482</v>
      </c>
      <c r="J2" s="399"/>
    </row>
    <row r="3" spans="1:10" ht="15">
      <c r="A3" s="79"/>
      <c r="B3" s="79"/>
      <c r="C3" s="77"/>
      <c r="D3" s="77"/>
      <c r="E3" s="77"/>
      <c r="F3" s="77"/>
      <c r="G3" s="337"/>
      <c r="H3" s="337"/>
      <c r="I3" s="337"/>
    </row>
    <row r="4" spans="1:10" ht="15">
      <c r="A4" s="80" t="str">
        <f>'[2]ფორმა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338" t="s">
        <v>485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336"/>
      <c r="B7" s="336"/>
      <c r="C7" s="336"/>
      <c r="D7" s="336"/>
      <c r="E7" s="336"/>
      <c r="F7" s="336"/>
      <c r="G7" s="81"/>
      <c r="H7" s="81"/>
      <c r="I7" s="81"/>
    </row>
    <row r="8" spans="1:10" ht="45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34" t="s">
        <v>349</v>
      </c>
    </row>
    <row r="9" spans="1:10" s="382" customFormat="1" ht="15">
      <c r="A9" s="101">
        <v>1</v>
      </c>
      <c r="B9" s="380" t="s">
        <v>507</v>
      </c>
      <c r="C9" s="380" t="s">
        <v>508</v>
      </c>
      <c r="D9" s="380" t="s">
        <v>489</v>
      </c>
      <c r="E9" s="380" t="s">
        <v>509</v>
      </c>
      <c r="F9" s="101" t="s">
        <v>349</v>
      </c>
      <c r="G9" s="381">
        <v>6250</v>
      </c>
      <c r="H9" s="381">
        <v>6250</v>
      </c>
      <c r="I9" s="381">
        <v>1250</v>
      </c>
    </row>
    <row r="10" spans="1:10" s="382" customFormat="1" ht="15">
      <c r="A10" s="101">
        <v>2</v>
      </c>
      <c r="B10" s="380" t="s">
        <v>510</v>
      </c>
      <c r="C10" s="380" t="s">
        <v>511</v>
      </c>
      <c r="D10" s="380" t="s">
        <v>512</v>
      </c>
      <c r="E10" s="380" t="s">
        <v>513</v>
      </c>
      <c r="F10" s="101" t="s">
        <v>349</v>
      </c>
      <c r="G10" s="381">
        <v>6250</v>
      </c>
      <c r="H10" s="381">
        <v>6250</v>
      </c>
      <c r="I10" s="381">
        <v>1250</v>
      </c>
    </row>
    <row r="11" spans="1:10" s="382" customFormat="1" ht="15">
      <c r="A11" s="101">
        <v>3</v>
      </c>
      <c r="B11" s="380" t="s">
        <v>514</v>
      </c>
      <c r="C11" s="380" t="s">
        <v>515</v>
      </c>
      <c r="D11" s="380" t="s">
        <v>516</v>
      </c>
      <c r="E11" s="380" t="s">
        <v>513</v>
      </c>
      <c r="F11" s="101" t="s">
        <v>349</v>
      </c>
      <c r="G11" s="381">
        <v>6250</v>
      </c>
      <c r="H11" s="381">
        <v>6250</v>
      </c>
      <c r="I11" s="381">
        <v>1250</v>
      </c>
    </row>
    <row r="12" spans="1:10" s="382" customFormat="1" ht="15">
      <c r="A12" s="101">
        <v>4</v>
      </c>
      <c r="B12" s="380" t="s">
        <v>517</v>
      </c>
      <c r="C12" s="380" t="s">
        <v>518</v>
      </c>
      <c r="D12" s="380" t="s">
        <v>519</v>
      </c>
      <c r="E12" s="380" t="s">
        <v>513</v>
      </c>
      <c r="F12" s="101" t="s">
        <v>349</v>
      </c>
      <c r="G12" s="381">
        <v>6250</v>
      </c>
      <c r="H12" s="381">
        <v>6250</v>
      </c>
      <c r="I12" s="381">
        <v>1250</v>
      </c>
    </row>
    <row r="13" spans="1:10" s="382" customFormat="1" ht="15">
      <c r="A13" s="101">
        <v>5</v>
      </c>
      <c r="B13" s="380" t="s">
        <v>520</v>
      </c>
      <c r="C13" s="380" t="s">
        <v>521</v>
      </c>
      <c r="D13" s="380" t="s">
        <v>522</v>
      </c>
      <c r="E13" s="380" t="s">
        <v>513</v>
      </c>
      <c r="F13" s="101" t="s">
        <v>349</v>
      </c>
      <c r="G13" s="381">
        <v>6250</v>
      </c>
      <c r="H13" s="381">
        <v>6250</v>
      </c>
      <c r="I13" s="381">
        <v>1250</v>
      </c>
    </row>
    <row r="14" spans="1:10" s="382" customFormat="1" ht="15">
      <c r="A14" s="101">
        <v>6</v>
      </c>
      <c r="B14" s="380" t="s">
        <v>523</v>
      </c>
      <c r="C14" s="380" t="s">
        <v>524</v>
      </c>
      <c r="D14" s="380" t="s">
        <v>525</v>
      </c>
      <c r="E14" s="380" t="s">
        <v>526</v>
      </c>
      <c r="F14" s="101" t="s">
        <v>349</v>
      </c>
      <c r="G14" s="381">
        <v>5000</v>
      </c>
      <c r="H14" s="381">
        <v>5000</v>
      </c>
      <c r="I14" s="381">
        <v>1000</v>
      </c>
    </row>
    <row r="15" spans="1:10" s="382" customFormat="1" ht="15">
      <c r="A15" s="101">
        <v>7</v>
      </c>
      <c r="B15" s="380" t="s">
        <v>527</v>
      </c>
      <c r="C15" s="380" t="s">
        <v>528</v>
      </c>
      <c r="D15" s="380" t="s">
        <v>529</v>
      </c>
      <c r="E15" s="380" t="s">
        <v>530</v>
      </c>
      <c r="F15" s="101" t="s">
        <v>349</v>
      </c>
      <c r="G15" s="381">
        <v>2775</v>
      </c>
      <c r="H15" s="381">
        <v>2775</v>
      </c>
      <c r="I15" s="381">
        <v>555</v>
      </c>
    </row>
    <row r="16" spans="1:10" s="382" customFormat="1" ht="15">
      <c r="A16" s="101">
        <v>8</v>
      </c>
      <c r="B16" s="380" t="s">
        <v>531</v>
      </c>
      <c r="C16" s="380" t="s">
        <v>532</v>
      </c>
      <c r="D16" s="380" t="s">
        <v>533</v>
      </c>
      <c r="E16" s="380" t="s">
        <v>530</v>
      </c>
      <c r="F16" s="101" t="s">
        <v>349</v>
      </c>
      <c r="G16" s="381">
        <v>2775</v>
      </c>
      <c r="H16" s="381">
        <v>2775</v>
      </c>
      <c r="I16" s="381">
        <v>555</v>
      </c>
    </row>
    <row r="17" spans="1:10" s="382" customFormat="1" ht="15">
      <c r="A17" s="101">
        <v>9</v>
      </c>
      <c r="B17" s="380" t="s">
        <v>534</v>
      </c>
      <c r="C17" s="380" t="s">
        <v>535</v>
      </c>
      <c r="D17" s="380" t="s">
        <v>536</v>
      </c>
      <c r="E17" s="380" t="s">
        <v>530</v>
      </c>
      <c r="F17" s="101" t="s">
        <v>349</v>
      </c>
      <c r="G17" s="381">
        <v>2775</v>
      </c>
      <c r="H17" s="381">
        <v>2775</v>
      </c>
      <c r="I17" s="381">
        <v>555</v>
      </c>
    </row>
    <row r="18" spans="1:10" s="382" customFormat="1" ht="15">
      <c r="A18" s="101">
        <v>10</v>
      </c>
      <c r="B18" s="380" t="s">
        <v>527</v>
      </c>
      <c r="C18" s="380" t="s">
        <v>537</v>
      </c>
      <c r="D18" s="380" t="s">
        <v>538</v>
      </c>
      <c r="E18" s="380" t="s">
        <v>530</v>
      </c>
      <c r="F18" s="101" t="s">
        <v>349</v>
      </c>
      <c r="G18" s="381">
        <v>2775</v>
      </c>
      <c r="H18" s="381">
        <v>2775</v>
      </c>
      <c r="I18" s="381">
        <v>555</v>
      </c>
    </row>
    <row r="19" spans="1:10" s="382" customFormat="1" ht="15">
      <c r="A19" s="101">
        <v>11</v>
      </c>
      <c r="B19" s="380" t="s">
        <v>539</v>
      </c>
      <c r="C19" s="380" t="s">
        <v>540</v>
      </c>
      <c r="D19" s="380" t="s">
        <v>497</v>
      </c>
      <c r="E19" s="380" t="s">
        <v>530</v>
      </c>
      <c r="F19" s="101" t="s">
        <v>349</v>
      </c>
      <c r="G19" s="381">
        <v>2500</v>
      </c>
      <c r="H19" s="381">
        <v>2500</v>
      </c>
      <c r="I19" s="381">
        <v>500</v>
      </c>
    </row>
    <row r="20" spans="1:10" s="382" customFormat="1" ht="15">
      <c r="A20" s="101">
        <v>12</v>
      </c>
      <c r="B20" s="380" t="s">
        <v>523</v>
      </c>
      <c r="C20" s="380" t="s">
        <v>541</v>
      </c>
      <c r="D20" s="380" t="s">
        <v>542</v>
      </c>
      <c r="E20" s="380" t="s">
        <v>543</v>
      </c>
      <c r="F20" s="101" t="s">
        <v>349</v>
      </c>
      <c r="G20" s="381">
        <v>4000</v>
      </c>
      <c r="H20" s="381">
        <v>4000</v>
      </c>
      <c r="I20" s="381">
        <v>800</v>
      </c>
    </row>
    <row r="21" spans="1:10" s="382" customFormat="1" ht="15">
      <c r="A21" s="101">
        <v>13</v>
      </c>
      <c r="B21" s="380" t="s">
        <v>520</v>
      </c>
      <c r="C21" s="380" t="s">
        <v>544</v>
      </c>
      <c r="D21" s="380" t="s">
        <v>545</v>
      </c>
      <c r="E21" s="380" t="s">
        <v>546</v>
      </c>
      <c r="F21" s="101" t="s">
        <v>349</v>
      </c>
      <c r="G21" s="381">
        <v>4000</v>
      </c>
      <c r="H21" s="381">
        <v>4000</v>
      </c>
      <c r="I21" s="381">
        <v>800</v>
      </c>
    </row>
    <row r="22" spans="1:10" s="382" customFormat="1" ht="15">
      <c r="A22" s="101">
        <v>14</v>
      </c>
      <c r="B22" s="380" t="s">
        <v>547</v>
      </c>
      <c r="C22" s="380" t="s">
        <v>548</v>
      </c>
      <c r="D22" s="380" t="s">
        <v>549</v>
      </c>
      <c r="E22" s="380" t="s">
        <v>550</v>
      </c>
      <c r="F22" s="101" t="s">
        <v>349</v>
      </c>
      <c r="G22" s="381">
        <v>1500</v>
      </c>
      <c r="H22" s="381">
        <v>1500</v>
      </c>
      <c r="I22" s="381">
        <v>300</v>
      </c>
    </row>
    <row r="23" spans="1:10" s="382" customFormat="1" ht="15">
      <c r="A23" s="101">
        <v>15</v>
      </c>
      <c r="B23" s="380" t="s">
        <v>551</v>
      </c>
      <c r="C23" s="380" t="s">
        <v>552</v>
      </c>
      <c r="D23" s="380" t="s">
        <v>553</v>
      </c>
      <c r="E23" s="380" t="s">
        <v>554</v>
      </c>
      <c r="F23" s="101" t="s">
        <v>349</v>
      </c>
      <c r="G23" s="381">
        <v>5000</v>
      </c>
      <c r="H23" s="381">
        <v>5000</v>
      </c>
      <c r="I23" s="381">
        <v>1000</v>
      </c>
      <c r="J23" s="234"/>
    </row>
    <row r="24" spans="1:10" s="382" customFormat="1" ht="15">
      <c r="A24" s="101">
        <v>16</v>
      </c>
      <c r="B24" s="380" t="s">
        <v>555</v>
      </c>
      <c r="C24" s="380" t="s">
        <v>556</v>
      </c>
      <c r="D24" s="380" t="s">
        <v>557</v>
      </c>
      <c r="E24" s="380" t="s">
        <v>558</v>
      </c>
      <c r="F24" s="101" t="s">
        <v>349</v>
      </c>
      <c r="G24" s="381">
        <v>5000</v>
      </c>
      <c r="H24" s="381">
        <v>5000</v>
      </c>
      <c r="I24" s="381">
        <v>1000</v>
      </c>
    </row>
    <row r="25" spans="1:10" s="382" customFormat="1" ht="15">
      <c r="A25" s="101">
        <v>17</v>
      </c>
      <c r="B25" s="380" t="s">
        <v>559</v>
      </c>
      <c r="C25" s="380" t="s">
        <v>560</v>
      </c>
      <c r="D25" s="380" t="s">
        <v>561</v>
      </c>
      <c r="E25" s="380" t="s">
        <v>562</v>
      </c>
      <c r="F25" s="101" t="s">
        <v>349</v>
      </c>
      <c r="G25" s="381">
        <v>3000</v>
      </c>
      <c r="H25" s="381">
        <v>3000</v>
      </c>
      <c r="I25" s="381">
        <v>600</v>
      </c>
    </row>
    <row r="26" spans="1:10" s="382" customFormat="1" ht="15">
      <c r="A26" s="101">
        <v>18</v>
      </c>
      <c r="B26" s="380" t="s">
        <v>563</v>
      </c>
      <c r="C26" s="380" t="s">
        <v>564</v>
      </c>
      <c r="D26" s="380" t="s">
        <v>565</v>
      </c>
      <c r="E26" s="380" t="s">
        <v>562</v>
      </c>
      <c r="F26" s="101" t="s">
        <v>349</v>
      </c>
      <c r="G26" s="381">
        <v>1500</v>
      </c>
      <c r="H26" s="381">
        <v>1500</v>
      </c>
      <c r="I26" s="381">
        <v>300</v>
      </c>
    </row>
    <row r="27" spans="1:10" s="382" customFormat="1" ht="15">
      <c r="A27" s="101">
        <v>19</v>
      </c>
      <c r="B27" s="380" t="s">
        <v>566</v>
      </c>
      <c r="C27" s="380" t="s">
        <v>567</v>
      </c>
      <c r="D27" s="380" t="s">
        <v>568</v>
      </c>
      <c r="E27" s="380" t="s">
        <v>562</v>
      </c>
      <c r="F27" s="101" t="s">
        <v>349</v>
      </c>
      <c r="G27" s="381">
        <v>1500</v>
      </c>
      <c r="H27" s="381">
        <v>1500</v>
      </c>
      <c r="I27" s="381">
        <v>300</v>
      </c>
    </row>
    <row r="28" spans="1:10" s="382" customFormat="1" ht="15">
      <c r="A28" s="101">
        <v>20</v>
      </c>
      <c r="B28" s="380" t="s">
        <v>569</v>
      </c>
      <c r="C28" s="380" t="s">
        <v>570</v>
      </c>
      <c r="D28" s="380" t="s">
        <v>571</v>
      </c>
      <c r="E28" s="380" t="s">
        <v>572</v>
      </c>
      <c r="F28" s="101" t="s">
        <v>349</v>
      </c>
      <c r="G28" s="381">
        <v>1500</v>
      </c>
      <c r="H28" s="381">
        <v>1500</v>
      </c>
      <c r="I28" s="381">
        <v>300</v>
      </c>
    </row>
    <row r="29" spans="1:10" s="382" customFormat="1" ht="15">
      <c r="A29" s="101">
        <v>21</v>
      </c>
      <c r="B29" s="380" t="s">
        <v>573</v>
      </c>
      <c r="C29" s="380" t="s">
        <v>574</v>
      </c>
      <c r="D29" s="380" t="s">
        <v>575</v>
      </c>
      <c r="E29" s="380" t="s">
        <v>576</v>
      </c>
      <c r="F29" s="101" t="s">
        <v>349</v>
      </c>
      <c r="G29" s="381">
        <v>7500</v>
      </c>
      <c r="H29" s="381">
        <v>7500</v>
      </c>
      <c r="I29" s="381">
        <v>1500</v>
      </c>
    </row>
    <row r="30" spans="1:10" s="382" customFormat="1" ht="15">
      <c r="A30" s="101">
        <v>22</v>
      </c>
      <c r="B30" s="380" t="s">
        <v>523</v>
      </c>
      <c r="C30" s="380" t="s">
        <v>577</v>
      </c>
      <c r="D30" s="380" t="s">
        <v>578</v>
      </c>
      <c r="E30" s="380" t="s">
        <v>579</v>
      </c>
      <c r="F30" s="101" t="s">
        <v>349</v>
      </c>
      <c r="G30" s="381">
        <v>6000</v>
      </c>
      <c r="H30" s="381">
        <v>6000</v>
      </c>
      <c r="I30" s="381">
        <v>600</v>
      </c>
    </row>
    <row r="31" spans="1:10" s="382" customFormat="1" ht="15">
      <c r="A31" s="101">
        <v>23</v>
      </c>
      <c r="B31" s="380" t="s">
        <v>580</v>
      </c>
      <c r="C31" s="380" t="s">
        <v>581</v>
      </c>
      <c r="D31" s="380" t="s">
        <v>582</v>
      </c>
      <c r="E31" s="380" t="s">
        <v>583</v>
      </c>
      <c r="F31" s="101" t="s">
        <v>349</v>
      </c>
      <c r="G31" s="381">
        <v>2625</v>
      </c>
      <c r="H31" s="381">
        <v>2625</v>
      </c>
      <c r="I31" s="381">
        <v>525</v>
      </c>
    </row>
    <row r="32" spans="1:10" s="382" customFormat="1" ht="15">
      <c r="A32" s="101">
        <v>24</v>
      </c>
      <c r="B32" s="380" t="s">
        <v>584</v>
      </c>
      <c r="C32" s="380" t="s">
        <v>585</v>
      </c>
      <c r="D32" s="380" t="s">
        <v>586</v>
      </c>
      <c r="E32" s="380" t="s">
        <v>587</v>
      </c>
      <c r="F32" s="101" t="s">
        <v>349</v>
      </c>
      <c r="G32" s="381">
        <v>2625</v>
      </c>
      <c r="H32" s="381">
        <v>2625</v>
      </c>
      <c r="I32" s="381">
        <v>525</v>
      </c>
    </row>
    <row r="33" spans="1:10" s="382" customFormat="1" ht="15">
      <c r="A33" s="101">
        <v>25</v>
      </c>
      <c r="B33" s="380" t="s">
        <v>523</v>
      </c>
      <c r="C33" s="380" t="s">
        <v>588</v>
      </c>
      <c r="D33" s="380" t="s">
        <v>589</v>
      </c>
      <c r="E33" s="380" t="s">
        <v>576</v>
      </c>
      <c r="F33" s="101" t="s">
        <v>349</v>
      </c>
      <c r="G33" s="381">
        <v>7500</v>
      </c>
      <c r="H33" s="381">
        <v>7500</v>
      </c>
      <c r="I33" s="381">
        <v>1500</v>
      </c>
    </row>
    <row r="34" spans="1:10" s="382" customFormat="1" ht="15">
      <c r="A34" s="101">
        <v>26</v>
      </c>
      <c r="B34" s="380" t="s">
        <v>590</v>
      </c>
      <c r="C34" s="380" t="s">
        <v>591</v>
      </c>
      <c r="D34" s="380" t="s">
        <v>592</v>
      </c>
      <c r="E34" s="380" t="s">
        <v>587</v>
      </c>
      <c r="F34" s="101" t="s">
        <v>349</v>
      </c>
      <c r="G34" s="381">
        <v>6039.77</v>
      </c>
      <c r="H34" s="381">
        <v>6039.77</v>
      </c>
      <c r="I34" s="381">
        <v>1207.9540000000002</v>
      </c>
    </row>
    <row r="35" spans="1:10" s="382" customFormat="1" ht="15">
      <c r="A35" s="101">
        <v>27</v>
      </c>
      <c r="B35" s="380" t="s">
        <v>551</v>
      </c>
      <c r="C35" s="380" t="s">
        <v>593</v>
      </c>
      <c r="D35" s="380" t="s">
        <v>594</v>
      </c>
      <c r="E35" s="380" t="s">
        <v>595</v>
      </c>
      <c r="F35" s="101" t="s">
        <v>349</v>
      </c>
      <c r="G35" s="381">
        <v>2250</v>
      </c>
      <c r="H35" s="381">
        <v>2250</v>
      </c>
      <c r="I35" s="381">
        <v>450</v>
      </c>
    </row>
    <row r="36" spans="1:10" s="382" customFormat="1" ht="15">
      <c r="A36" s="101">
        <v>28</v>
      </c>
      <c r="B36" s="380" t="s">
        <v>551</v>
      </c>
      <c r="C36" s="380" t="s">
        <v>596</v>
      </c>
      <c r="D36" s="380" t="s">
        <v>597</v>
      </c>
      <c r="E36" s="380" t="s">
        <v>595</v>
      </c>
      <c r="F36" s="101" t="s">
        <v>349</v>
      </c>
      <c r="G36" s="381">
        <v>2250</v>
      </c>
      <c r="H36" s="381">
        <v>2250</v>
      </c>
      <c r="I36" s="381">
        <v>450</v>
      </c>
    </row>
    <row r="37" spans="1:10" s="382" customFormat="1" ht="15">
      <c r="A37" s="101">
        <v>29</v>
      </c>
      <c r="B37" s="380" t="s">
        <v>598</v>
      </c>
      <c r="C37" s="380" t="s">
        <v>599</v>
      </c>
      <c r="D37" s="380" t="s">
        <v>600</v>
      </c>
      <c r="E37" s="380" t="s">
        <v>601</v>
      </c>
      <c r="F37" s="101" t="s">
        <v>349</v>
      </c>
      <c r="G37" s="381">
        <v>1875</v>
      </c>
      <c r="H37" s="381">
        <v>1875</v>
      </c>
      <c r="I37" s="381">
        <v>375</v>
      </c>
      <c r="J37" s="234"/>
    </row>
    <row r="38" spans="1:10" s="382" customFormat="1" ht="15">
      <c r="A38" s="101">
        <v>30</v>
      </c>
      <c r="B38" s="380" t="s">
        <v>563</v>
      </c>
      <c r="C38" s="380" t="s">
        <v>602</v>
      </c>
      <c r="D38" s="380" t="s">
        <v>603</v>
      </c>
      <c r="E38" s="380" t="s">
        <v>572</v>
      </c>
      <c r="F38" s="101" t="s">
        <v>349</v>
      </c>
      <c r="G38" s="381">
        <v>3000</v>
      </c>
      <c r="H38" s="381">
        <v>3000</v>
      </c>
      <c r="I38" s="381">
        <v>600</v>
      </c>
    </row>
    <row r="39" spans="1:10" s="382" customFormat="1" ht="15">
      <c r="A39" s="101">
        <v>31</v>
      </c>
      <c r="B39" s="380" t="s">
        <v>604</v>
      </c>
      <c r="C39" s="380" t="s">
        <v>605</v>
      </c>
      <c r="D39" s="380" t="s">
        <v>606</v>
      </c>
      <c r="E39" s="380" t="s">
        <v>607</v>
      </c>
      <c r="F39" s="101" t="s">
        <v>349</v>
      </c>
      <c r="G39" s="381">
        <v>1125</v>
      </c>
      <c r="H39" s="381">
        <v>1125</v>
      </c>
      <c r="I39" s="381">
        <v>225</v>
      </c>
    </row>
    <row r="40" spans="1:10" s="382" customFormat="1" ht="15">
      <c r="A40" s="101">
        <v>32</v>
      </c>
      <c r="B40" s="380" t="s">
        <v>608</v>
      </c>
      <c r="C40" s="380" t="s">
        <v>609</v>
      </c>
      <c r="D40" s="380" t="s">
        <v>610</v>
      </c>
      <c r="E40" s="380" t="s">
        <v>611</v>
      </c>
      <c r="F40" s="101" t="s">
        <v>349</v>
      </c>
      <c r="G40" s="381">
        <v>4500</v>
      </c>
      <c r="H40" s="381">
        <v>4500</v>
      </c>
      <c r="I40" s="381">
        <v>900</v>
      </c>
    </row>
    <row r="41" spans="1:10" s="382" customFormat="1" ht="15">
      <c r="A41" s="101">
        <v>33</v>
      </c>
      <c r="B41" s="380" t="s">
        <v>612</v>
      </c>
      <c r="C41" s="380" t="s">
        <v>613</v>
      </c>
      <c r="D41" s="380" t="s">
        <v>614</v>
      </c>
      <c r="E41" s="380" t="s">
        <v>615</v>
      </c>
      <c r="F41" s="101" t="s">
        <v>349</v>
      </c>
      <c r="G41" s="381">
        <v>2625</v>
      </c>
      <c r="H41" s="381">
        <v>2625</v>
      </c>
      <c r="I41" s="381">
        <v>525</v>
      </c>
    </row>
    <row r="42" spans="1:10" s="382" customFormat="1" ht="15">
      <c r="A42" s="101">
        <v>34</v>
      </c>
      <c r="B42" s="380" t="s">
        <v>616</v>
      </c>
      <c r="C42" s="380" t="s">
        <v>617</v>
      </c>
      <c r="D42" s="380" t="s">
        <v>618</v>
      </c>
      <c r="E42" s="380" t="s">
        <v>607</v>
      </c>
      <c r="F42" s="101" t="s">
        <v>349</v>
      </c>
      <c r="G42" s="381">
        <v>1125</v>
      </c>
      <c r="H42" s="381">
        <v>1125</v>
      </c>
      <c r="I42" s="381">
        <v>225</v>
      </c>
    </row>
    <row r="43" spans="1:10" s="382" customFormat="1" ht="15">
      <c r="A43" s="101">
        <v>35</v>
      </c>
      <c r="B43" s="380" t="s">
        <v>566</v>
      </c>
      <c r="C43" s="380" t="s">
        <v>567</v>
      </c>
      <c r="D43" s="380" t="s">
        <v>568</v>
      </c>
      <c r="E43" s="380" t="s">
        <v>562</v>
      </c>
      <c r="F43" s="101" t="s">
        <v>0</v>
      </c>
      <c r="G43" s="381">
        <v>1500</v>
      </c>
      <c r="H43" s="381">
        <v>1500</v>
      </c>
      <c r="I43" s="381">
        <v>300</v>
      </c>
    </row>
    <row r="44" spans="1:10" s="382" customFormat="1" ht="15">
      <c r="A44" s="101">
        <v>36</v>
      </c>
      <c r="B44" s="380" t="s">
        <v>559</v>
      </c>
      <c r="C44" s="380" t="s">
        <v>560</v>
      </c>
      <c r="D44" s="380" t="s">
        <v>561</v>
      </c>
      <c r="E44" s="380" t="s">
        <v>562</v>
      </c>
      <c r="F44" s="101" t="s">
        <v>0</v>
      </c>
      <c r="G44" s="381">
        <v>1750</v>
      </c>
      <c r="H44" s="381">
        <v>1750</v>
      </c>
      <c r="I44" s="381">
        <v>350</v>
      </c>
    </row>
    <row r="45" spans="1:10" s="382" customFormat="1" ht="15">
      <c r="A45" s="101">
        <v>37</v>
      </c>
      <c r="B45" s="380" t="s">
        <v>619</v>
      </c>
      <c r="C45" s="380" t="s">
        <v>620</v>
      </c>
      <c r="D45" s="380" t="s">
        <v>621</v>
      </c>
      <c r="E45" s="380" t="s">
        <v>607</v>
      </c>
      <c r="F45" s="101" t="s">
        <v>349</v>
      </c>
      <c r="G45" s="381">
        <v>1125</v>
      </c>
      <c r="H45" s="381">
        <v>1125</v>
      </c>
      <c r="I45" s="381">
        <v>225</v>
      </c>
    </row>
    <row r="46" spans="1:10" s="382" customFormat="1" ht="15">
      <c r="A46" s="101">
        <v>38</v>
      </c>
      <c r="B46" s="380" t="s">
        <v>622</v>
      </c>
      <c r="C46" s="380" t="s">
        <v>623</v>
      </c>
      <c r="D46" s="380" t="s">
        <v>624</v>
      </c>
      <c r="E46" s="380" t="s">
        <v>625</v>
      </c>
      <c r="F46" s="101" t="s">
        <v>349</v>
      </c>
      <c r="G46" s="381">
        <v>2000</v>
      </c>
      <c r="H46" s="381">
        <v>2000</v>
      </c>
      <c r="I46" s="381">
        <v>400</v>
      </c>
    </row>
    <row r="47" spans="1:10" s="382" customFormat="1" ht="15">
      <c r="A47" s="101">
        <v>39</v>
      </c>
      <c r="B47" s="380" t="s">
        <v>626</v>
      </c>
      <c r="C47" s="380" t="s">
        <v>627</v>
      </c>
      <c r="D47" s="380" t="s">
        <v>628</v>
      </c>
      <c r="E47" s="380" t="s">
        <v>572</v>
      </c>
      <c r="F47" s="101" t="s">
        <v>349</v>
      </c>
      <c r="G47" s="381">
        <v>2500</v>
      </c>
      <c r="H47" s="381">
        <v>2500</v>
      </c>
      <c r="I47" s="381">
        <v>500</v>
      </c>
    </row>
    <row r="48" spans="1:10" s="382" customFormat="1" ht="15">
      <c r="A48" s="101">
        <v>40</v>
      </c>
      <c r="B48" s="380" t="s">
        <v>590</v>
      </c>
      <c r="C48" s="380" t="s">
        <v>629</v>
      </c>
      <c r="D48" s="380" t="s">
        <v>630</v>
      </c>
      <c r="E48" s="380" t="s">
        <v>631</v>
      </c>
      <c r="F48" s="101" t="s">
        <v>349</v>
      </c>
      <c r="G48" s="381">
        <v>1000</v>
      </c>
      <c r="H48" s="381">
        <v>1000</v>
      </c>
      <c r="I48" s="381">
        <v>200</v>
      </c>
    </row>
    <row r="49" spans="1:9" s="382" customFormat="1" ht="15">
      <c r="A49" s="101">
        <v>41</v>
      </c>
      <c r="B49" s="380" t="s">
        <v>507</v>
      </c>
      <c r="C49" s="380" t="s">
        <v>508</v>
      </c>
      <c r="D49" s="380" t="s">
        <v>489</v>
      </c>
      <c r="E49" s="380" t="s">
        <v>509</v>
      </c>
      <c r="F49" s="101" t="s">
        <v>0</v>
      </c>
      <c r="G49" s="381">
        <v>1250</v>
      </c>
      <c r="H49" s="381">
        <v>1250</v>
      </c>
      <c r="I49" s="381">
        <v>250</v>
      </c>
    </row>
    <row r="50" spans="1:9" s="382" customFormat="1" ht="15">
      <c r="A50" s="101">
        <v>42</v>
      </c>
      <c r="B50" s="380" t="s">
        <v>510</v>
      </c>
      <c r="C50" s="380" t="s">
        <v>511</v>
      </c>
      <c r="D50" s="380" t="s">
        <v>512</v>
      </c>
      <c r="E50" s="380" t="s">
        <v>513</v>
      </c>
      <c r="F50" s="101" t="s">
        <v>0</v>
      </c>
      <c r="G50" s="381">
        <v>1250</v>
      </c>
      <c r="H50" s="381">
        <v>1250</v>
      </c>
      <c r="I50" s="381">
        <v>250</v>
      </c>
    </row>
    <row r="51" spans="1:9" s="382" customFormat="1" ht="15">
      <c r="A51" s="101">
        <v>43</v>
      </c>
      <c r="B51" s="380" t="s">
        <v>514</v>
      </c>
      <c r="C51" s="380" t="s">
        <v>515</v>
      </c>
      <c r="D51" s="380" t="s">
        <v>516</v>
      </c>
      <c r="E51" s="380" t="s">
        <v>513</v>
      </c>
      <c r="F51" s="101" t="s">
        <v>0</v>
      </c>
      <c r="G51" s="381">
        <v>1250</v>
      </c>
      <c r="H51" s="381">
        <v>1250</v>
      </c>
      <c r="I51" s="381">
        <v>250</v>
      </c>
    </row>
    <row r="52" spans="1:9" s="382" customFormat="1" ht="15">
      <c r="A52" s="101">
        <v>44</v>
      </c>
      <c r="B52" s="380" t="s">
        <v>517</v>
      </c>
      <c r="C52" s="380" t="s">
        <v>518</v>
      </c>
      <c r="D52" s="380" t="s">
        <v>519</v>
      </c>
      <c r="E52" s="380" t="s">
        <v>513</v>
      </c>
      <c r="F52" s="101" t="s">
        <v>0</v>
      </c>
      <c r="G52" s="381">
        <v>1250</v>
      </c>
      <c r="H52" s="381">
        <v>1250</v>
      </c>
      <c r="I52" s="381">
        <v>250</v>
      </c>
    </row>
    <row r="53" spans="1:9" s="382" customFormat="1" ht="15">
      <c r="A53" s="101">
        <v>45</v>
      </c>
      <c r="B53" s="380" t="s">
        <v>520</v>
      </c>
      <c r="C53" s="380" t="s">
        <v>521</v>
      </c>
      <c r="D53" s="380" t="s">
        <v>522</v>
      </c>
      <c r="E53" s="380" t="s">
        <v>513</v>
      </c>
      <c r="F53" s="101" t="s">
        <v>0</v>
      </c>
      <c r="G53" s="381">
        <v>1250</v>
      </c>
      <c r="H53" s="381">
        <v>1250</v>
      </c>
      <c r="I53" s="381">
        <v>250</v>
      </c>
    </row>
    <row r="54" spans="1:9" s="382" customFormat="1" ht="15">
      <c r="A54" s="101">
        <v>46</v>
      </c>
      <c r="B54" s="380" t="s">
        <v>539</v>
      </c>
      <c r="C54" s="380" t="s">
        <v>540</v>
      </c>
      <c r="D54" s="380" t="s">
        <v>497</v>
      </c>
      <c r="E54" s="380" t="s">
        <v>530</v>
      </c>
      <c r="F54" s="101" t="s">
        <v>0</v>
      </c>
      <c r="G54" s="381">
        <v>1250</v>
      </c>
      <c r="H54" s="381">
        <v>1250</v>
      </c>
      <c r="I54" s="381">
        <v>250</v>
      </c>
    </row>
    <row r="55" spans="1:9" s="382" customFormat="1" ht="15">
      <c r="A55" s="101">
        <v>47</v>
      </c>
      <c r="B55" s="380" t="s">
        <v>573</v>
      </c>
      <c r="C55" s="380" t="s">
        <v>574</v>
      </c>
      <c r="D55" s="380" t="s">
        <v>575</v>
      </c>
      <c r="E55" s="380" t="s">
        <v>576</v>
      </c>
      <c r="F55" s="101" t="s">
        <v>0</v>
      </c>
      <c r="G55" s="381">
        <v>625</v>
      </c>
      <c r="H55" s="381">
        <v>625</v>
      </c>
      <c r="I55" s="381">
        <v>125</v>
      </c>
    </row>
    <row r="56" spans="1:9" s="382" customFormat="1" ht="15">
      <c r="A56" s="101">
        <v>48</v>
      </c>
      <c r="B56" s="380" t="s">
        <v>580</v>
      </c>
      <c r="C56" s="380" t="s">
        <v>581</v>
      </c>
      <c r="D56" s="380" t="s">
        <v>582</v>
      </c>
      <c r="E56" s="380" t="s">
        <v>583</v>
      </c>
      <c r="F56" s="101" t="s">
        <v>0</v>
      </c>
      <c r="G56" s="381">
        <v>1250</v>
      </c>
      <c r="H56" s="381">
        <v>1250</v>
      </c>
      <c r="I56" s="381">
        <v>250</v>
      </c>
    </row>
    <row r="57" spans="1:9" s="382" customFormat="1" ht="15">
      <c r="A57" s="101">
        <v>49</v>
      </c>
      <c r="B57" s="380" t="s">
        <v>527</v>
      </c>
      <c r="C57" s="380" t="s">
        <v>528</v>
      </c>
      <c r="D57" s="380" t="s">
        <v>529</v>
      </c>
      <c r="E57" s="380" t="s">
        <v>530</v>
      </c>
      <c r="F57" s="101" t="s">
        <v>0</v>
      </c>
      <c r="G57" s="381">
        <v>1250</v>
      </c>
      <c r="H57" s="381">
        <v>1250</v>
      </c>
      <c r="I57" s="381">
        <v>250</v>
      </c>
    </row>
    <row r="58" spans="1:9" s="382" customFormat="1" ht="15">
      <c r="A58" s="101">
        <v>50</v>
      </c>
      <c r="B58" s="380" t="s">
        <v>534</v>
      </c>
      <c r="C58" s="380" t="s">
        <v>535</v>
      </c>
      <c r="D58" s="380" t="s">
        <v>536</v>
      </c>
      <c r="E58" s="380" t="s">
        <v>562</v>
      </c>
      <c r="F58" s="101" t="s">
        <v>0</v>
      </c>
      <c r="G58" s="381">
        <v>1250</v>
      </c>
      <c r="H58" s="381">
        <v>1250</v>
      </c>
      <c r="I58" s="381">
        <v>250</v>
      </c>
    </row>
    <row r="59" spans="1:9" s="382" customFormat="1" ht="15">
      <c r="A59" s="101">
        <v>51</v>
      </c>
      <c r="B59" s="380" t="s">
        <v>563</v>
      </c>
      <c r="C59" s="380" t="s">
        <v>602</v>
      </c>
      <c r="D59" s="380" t="s">
        <v>603</v>
      </c>
      <c r="E59" s="380" t="s">
        <v>572</v>
      </c>
      <c r="F59" s="101" t="s">
        <v>0</v>
      </c>
      <c r="G59" s="381">
        <v>1250</v>
      </c>
      <c r="H59" s="381">
        <v>1250</v>
      </c>
      <c r="I59" s="381">
        <v>250</v>
      </c>
    </row>
    <row r="60" spans="1:9" s="382" customFormat="1" ht="15">
      <c r="A60" s="101">
        <v>52</v>
      </c>
      <c r="B60" s="380" t="s">
        <v>531</v>
      </c>
      <c r="C60" s="380" t="s">
        <v>532</v>
      </c>
      <c r="D60" s="380" t="s">
        <v>533</v>
      </c>
      <c r="E60" s="380" t="s">
        <v>530</v>
      </c>
      <c r="F60" s="101" t="s">
        <v>0</v>
      </c>
      <c r="G60" s="381">
        <v>1250</v>
      </c>
      <c r="H60" s="381">
        <v>1250</v>
      </c>
      <c r="I60" s="381">
        <v>250</v>
      </c>
    </row>
    <row r="61" spans="1:9" s="382" customFormat="1" ht="15">
      <c r="A61" s="101">
        <v>53</v>
      </c>
      <c r="B61" s="380" t="s">
        <v>527</v>
      </c>
      <c r="C61" s="380" t="s">
        <v>537</v>
      </c>
      <c r="D61" s="380" t="s">
        <v>538</v>
      </c>
      <c r="E61" s="380" t="s">
        <v>530</v>
      </c>
      <c r="F61" s="101" t="s">
        <v>0</v>
      </c>
      <c r="G61" s="381">
        <v>1250</v>
      </c>
      <c r="H61" s="381">
        <v>1250</v>
      </c>
      <c r="I61" s="381">
        <v>250</v>
      </c>
    </row>
    <row r="62" spans="1:9" s="382" customFormat="1" ht="15">
      <c r="A62" s="101">
        <v>54</v>
      </c>
      <c r="B62" s="380" t="s">
        <v>523</v>
      </c>
      <c r="C62" s="380" t="s">
        <v>588</v>
      </c>
      <c r="D62" s="380" t="s">
        <v>589</v>
      </c>
      <c r="E62" s="380" t="s">
        <v>576</v>
      </c>
      <c r="F62" s="101" t="s">
        <v>0</v>
      </c>
      <c r="G62" s="381">
        <v>1250</v>
      </c>
      <c r="H62" s="381">
        <v>1250</v>
      </c>
      <c r="I62" s="381">
        <v>250</v>
      </c>
    </row>
    <row r="63" spans="1:9" s="382" customFormat="1" ht="15">
      <c r="A63" s="101">
        <v>55</v>
      </c>
      <c r="B63" s="380" t="s">
        <v>590</v>
      </c>
      <c r="C63" s="380" t="s">
        <v>591</v>
      </c>
      <c r="D63" s="380" t="s">
        <v>592</v>
      </c>
      <c r="E63" s="380" t="s">
        <v>587</v>
      </c>
      <c r="F63" s="101" t="s">
        <v>0</v>
      </c>
      <c r="G63" s="381">
        <v>625</v>
      </c>
      <c r="H63" s="381">
        <v>625</v>
      </c>
      <c r="I63" s="381">
        <v>125</v>
      </c>
    </row>
    <row r="64" spans="1:9" s="382" customFormat="1" ht="15">
      <c r="A64" s="101">
        <v>56</v>
      </c>
      <c r="B64" s="380" t="s">
        <v>523</v>
      </c>
      <c r="C64" s="380" t="s">
        <v>524</v>
      </c>
      <c r="D64" s="380" t="s">
        <v>525</v>
      </c>
      <c r="E64" s="380" t="s">
        <v>526</v>
      </c>
      <c r="F64" s="101" t="s">
        <v>0</v>
      </c>
      <c r="G64" s="381">
        <v>2375</v>
      </c>
      <c r="H64" s="381">
        <v>2375</v>
      </c>
      <c r="I64" s="381">
        <v>475</v>
      </c>
    </row>
    <row r="65" spans="1:9" s="382" customFormat="1" ht="15">
      <c r="A65" s="101">
        <v>57</v>
      </c>
      <c r="B65" s="380" t="s">
        <v>523</v>
      </c>
      <c r="C65" s="380" t="s">
        <v>541</v>
      </c>
      <c r="D65" s="380" t="s">
        <v>542</v>
      </c>
      <c r="E65" s="380" t="s">
        <v>543</v>
      </c>
      <c r="F65" s="101" t="s">
        <v>0</v>
      </c>
      <c r="G65" s="381">
        <v>1250</v>
      </c>
      <c r="H65" s="381">
        <v>1250</v>
      </c>
      <c r="I65" s="381">
        <v>250</v>
      </c>
    </row>
    <row r="66" spans="1:9" s="382" customFormat="1" ht="15">
      <c r="A66" s="101">
        <v>58</v>
      </c>
      <c r="B66" s="380" t="s">
        <v>520</v>
      </c>
      <c r="C66" s="380" t="s">
        <v>544</v>
      </c>
      <c r="D66" s="380" t="s">
        <v>545</v>
      </c>
      <c r="E66" s="380" t="s">
        <v>546</v>
      </c>
      <c r="F66" s="101" t="s">
        <v>0</v>
      </c>
      <c r="G66" s="381">
        <v>1250</v>
      </c>
      <c r="H66" s="381">
        <v>1250</v>
      </c>
      <c r="I66" s="381">
        <v>250</v>
      </c>
    </row>
    <row r="67" spans="1:9" s="382" customFormat="1" ht="15">
      <c r="A67" s="101">
        <v>59</v>
      </c>
      <c r="B67" s="380" t="s">
        <v>563</v>
      </c>
      <c r="C67" s="380" t="s">
        <v>564</v>
      </c>
      <c r="D67" s="380" t="s">
        <v>565</v>
      </c>
      <c r="E67" s="380" t="s">
        <v>562</v>
      </c>
      <c r="F67" s="101" t="s">
        <v>0</v>
      </c>
      <c r="G67" s="381">
        <v>1500</v>
      </c>
      <c r="H67" s="381">
        <v>1500</v>
      </c>
      <c r="I67" s="381">
        <v>300</v>
      </c>
    </row>
    <row r="68" spans="1:9" s="382" customFormat="1" ht="15">
      <c r="A68" s="101">
        <v>60</v>
      </c>
      <c r="B68" s="380" t="s">
        <v>551</v>
      </c>
      <c r="C68" s="380" t="s">
        <v>593</v>
      </c>
      <c r="D68" s="380" t="s">
        <v>594</v>
      </c>
      <c r="E68" s="380" t="s">
        <v>595</v>
      </c>
      <c r="F68" s="101" t="s">
        <v>0</v>
      </c>
      <c r="G68" s="381">
        <v>1250</v>
      </c>
      <c r="H68" s="381">
        <v>1250</v>
      </c>
      <c r="I68" s="381">
        <v>250</v>
      </c>
    </row>
    <row r="69" spans="1:9" s="382" customFormat="1" ht="15">
      <c r="A69" s="101">
        <v>61</v>
      </c>
      <c r="B69" s="380" t="s">
        <v>551</v>
      </c>
      <c r="C69" s="380" t="s">
        <v>596</v>
      </c>
      <c r="D69" s="380" t="s">
        <v>597</v>
      </c>
      <c r="E69" s="380" t="s">
        <v>595</v>
      </c>
      <c r="F69" s="101" t="s">
        <v>0</v>
      </c>
      <c r="G69" s="381">
        <v>1250</v>
      </c>
      <c r="H69" s="381">
        <v>1250</v>
      </c>
      <c r="I69" s="381">
        <v>250</v>
      </c>
    </row>
    <row r="70" spans="1:9" s="382" customFormat="1" ht="15">
      <c r="A70" s="101">
        <v>62</v>
      </c>
      <c r="B70" s="380" t="s">
        <v>598</v>
      </c>
      <c r="C70" s="380" t="s">
        <v>599</v>
      </c>
      <c r="D70" s="380" t="s">
        <v>600</v>
      </c>
      <c r="E70" s="380" t="s">
        <v>601</v>
      </c>
      <c r="F70" s="101" t="s">
        <v>0</v>
      </c>
      <c r="G70" s="381">
        <v>1250</v>
      </c>
      <c r="H70" s="381">
        <v>1250</v>
      </c>
      <c r="I70" s="381">
        <v>250</v>
      </c>
    </row>
    <row r="71" spans="1:9" s="382" customFormat="1" ht="15">
      <c r="A71" s="101">
        <v>63</v>
      </c>
      <c r="B71" s="380" t="s">
        <v>604</v>
      </c>
      <c r="C71" s="380" t="s">
        <v>605</v>
      </c>
      <c r="D71" s="380" t="s">
        <v>606</v>
      </c>
      <c r="E71" s="380" t="s">
        <v>607</v>
      </c>
      <c r="F71" s="101" t="s">
        <v>0</v>
      </c>
      <c r="G71" s="381">
        <v>1250</v>
      </c>
      <c r="H71" s="381">
        <v>1250</v>
      </c>
      <c r="I71" s="381">
        <v>250</v>
      </c>
    </row>
    <row r="72" spans="1:9" s="382" customFormat="1" ht="15">
      <c r="A72" s="101">
        <v>64</v>
      </c>
      <c r="B72" s="380" t="s">
        <v>608</v>
      </c>
      <c r="C72" s="380" t="s">
        <v>609</v>
      </c>
      <c r="D72" s="380" t="s">
        <v>610</v>
      </c>
      <c r="E72" s="380" t="s">
        <v>611</v>
      </c>
      <c r="F72" s="101" t="s">
        <v>0</v>
      </c>
      <c r="G72" s="381">
        <v>1250</v>
      </c>
      <c r="H72" s="381">
        <v>1250</v>
      </c>
      <c r="I72" s="381">
        <v>250</v>
      </c>
    </row>
    <row r="73" spans="1:9" s="382" customFormat="1" ht="15">
      <c r="A73" s="101">
        <v>65</v>
      </c>
      <c r="B73" s="380" t="s">
        <v>612</v>
      </c>
      <c r="C73" s="380" t="s">
        <v>613</v>
      </c>
      <c r="D73" s="380" t="s">
        <v>614</v>
      </c>
      <c r="E73" s="380" t="s">
        <v>615</v>
      </c>
      <c r="F73" s="101" t="s">
        <v>0</v>
      </c>
      <c r="G73" s="381">
        <v>625</v>
      </c>
      <c r="H73" s="381">
        <v>625</v>
      </c>
      <c r="I73" s="381">
        <v>125</v>
      </c>
    </row>
    <row r="74" spans="1:9" s="382" customFormat="1" ht="15">
      <c r="A74" s="101">
        <v>66</v>
      </c>
      <c r="B74" s="380" t="s">
        <v>616</v>
      </c>
      <c r="C74" s="380" t="s">
        <v>617</v>
      </c>
      <c r="D74" s="380" t="s">
        <v>618</v>
      </c>
      <c r="E74" s="380" t="s">
        <v>607</v>
      </c>
      <c r="F74" s="101" t="s">
        <v>0</v>
      </c>
      <c r="G74" s="381">
        <v>1250</v>
      </c>
      <c r="H74" s="381">
        <v>1250</v>
      </c>
      <c r="I74" s="381">
        <v>250</v>
      </c>
    </row>
    <row r="75" spans="1:9" s="382" customFormat="1" ht="15">
      <c r="A75" s="101">
        <v>67</v>
      </c>
      <c r="B75" s="380" t="s">
        <v>622</v>
      </c>
      <c r="C75" s="380" t="s">
        <v>623</v>
      </c>
      <c r="D75" s="380" t="s">
        <v>624</v>
      </c>
      <c r="E75" s="380" t="s">
        <v>625</v>
      </c>
      <c r="F75" s="101" t="s">
        <v>0</v>
      </c>
      <c r="G75" s="381">
        <v>1250</v>
      </c>
      <c r="H75" s="381">
        <v>1250</v>
      </c>
      <c r="I75" s="381">
        <v>250</v>
      </c>
    </row>
    <row r="76" spans="1:9" s="382" customFormat="1" ht="15">
      <c r="A76" s="101"/>
      <c r="B76" s="380"/>
      <c r="C76" s="380"/>
      <c r="D76" s="380"/>
      <c r="E76" s="380"/>
      <c r="F76" s="101"/>
      <c r="G76" s="381"/>
      <c r="H76" s="381"/>
      <c r="I76" s="381"/>
    </row>
    <row r="77" spans="1:9" s="382" customFormat="1" ht="15">
      <c r="A77" s="101" t="s">
        <v>277</v>
      </c>
      <c r="B77" s="380"/>
      <c r="C77" s="380"/>
      <c r="D77" s="380"/>
      <c r="E77" s="380"/>
      <c r="F77" s="101"/>
      <c r="G77" s="381"/>
      <c r="H77" s="381"/>
      <c r="I77" s="381"/>
    </row>
    <row r="78" spans="1:9" ht="15">
      <c r="A78" s="90"/>
      <c r="B78" s="102"/>
      <c r="C78" s="102"/>
      <c r="D78" s="102"/>
      <c r="E78" s="102"/>
      <c r="F78" s="90" t="s">
        <v>458</v>
      </c>
      <c r="G78" s="383">
        <f>SUM(G9:G77)</f>
        <v>171014.77000000002</v>
      </c>
      <c r="H78" s="383">
        <f>SUM(H9:H77)</f>
        <v>171014.77000000002</v>
      </c>
      <c r="I78" s="383">
        <f>SUM(I9:I77)</f>
        <v>33602.953999999998</v>
      </c>
    </row>
    <row r="79" spans="1:9" ht="15">
      <c r="A79" s="232"/>
      <c r="B79" s="232"/>
      <c r="C79" s="232"/>
      <c r="D79" s="232"/>
      <c r="E79" s="232"/>
      <c r="F79" s="232"/>
      <c r="G79" s="232"/>
      <c r="H79" s="189"/>
      <c r="I79" s="189"/>
    </row>
    <row r="80" spans="1:9" ht="15">
      <c r="A80" s="233" t="s">
        <v>446</v>
      </c>
      <c r="B80" s="233"/>
      <c r="C80" s="232"/>
      <c r="D80" s="232"/>
      <c r="E80" s="232"/>
      <c r="F80" s="232"/>
      <c r="G80" s="232"/>
      <c r="H80" s="189"/>
      <c r="I80" s="189" t="s">
        <v>632</v>
      </c>
    </row>
    <row r="81" spans="1:9" ht="15">
      <c r="A81" s="233"/>
      <c r="B81" s="233"/>
      <c r="C81" s="232"/>
      <c r="D81" s="232"/>
      <c r="E81" s="232"/>
      <c r="F81" s="232"/>
      <c r="G81" s="232"/>
      <c r="H81" s="189"/>
      <c r="I81" s="189"/>
    </row>
    <row r="82" spans="1:9" ht="15">
      <c r="A82" s="233"/>
      <c r="B82" s="233"/>
      <c r="C82" s="189"/>
      <c r="D82" s="189"/>
      <c r="E82" s="189"/>
      <c r="F82" s="189"/>
      <c r="G82" s="189"/>
      <c r="H82" s="189"/>
      <c r="I82" s="189"/>
    </row>
    <row r="83" spans="1:9" ht="15">
      <c r="A83" s="233"/>
      <c r="B83" s="233"/>
      <c r="C83" s="189"/>
      <c r="D83" s="189"/>
      <c r="E83" s="189"/>
      <c r="F83" s="189"/>
      <c r="G83" s="189"/>
      <c r="H83" s="189"/>
      <c r="I83" s="189"/>
    </row>
    <row r="84" spans="1:9">
      <c r="A84" s="230"/>
      <c r="B84" s="230"/>
      <c r="C84" s="230"/>
      <c r="D84" s="230"/>
      <c r="E84" s="230"/>
      <c r="F84" s="230"/>
      <c r="G84" s="230"/>
      <c r="H84" s="230"/>
      <c r="I84" s="230"/>
    </row>
    <row r="85" spans="1:9" ht="15">
      <c r="A85" s="195" t="s">
        <v>107</v>
      </c>
      <c r="B85" s="195"/>
      <c r="C85" s="189"/>
      <c r="D85" s="189"/>
      <c r="E85" s="189"/>
      <c r="F85" s="189"/>
      <c r="G85" s="189"/>
      <c r="H85" s="189"/>
      <c r="I85" s="189"/>
    </row>
    <row r="86" spans="1:9" ht="15">
      <c r="A86" s="189"/>
      <c r="B86" s="189"/>
      <c r="C86" s="189"/>
      <c r="D86" s="189"/>
      <c r="E86" s="189"/>
      <c r="F86" s="189"/>
      <c r="G86" s="189"/>
      <c r="H86" s="189"/>
      <c r="I86" s="189"/>
    </row>
    <row r="87" spans="1:9" ht="15">
      <c r="A87" s="189"/>
      <c r="B87" s="189"/>
      <c r="C87" s="189"/>
      <c r="D87" s="189"/>
      <c r="E87" s="193"/>
      <c r="F87" s="193"/>
      <c r="G87" s="193"/>
      <c r="H87" s="189"/>
      <c r="I87" s="189"/>
    </row>
    <row r="88" spans="1:9" ht="15">
      <c r="A88" s="195"/>
      <c r="B88" s="195"/>
      <c r="C88" s="195" t="s">
        <v>396</v>
      </c>
      <c r="D88" s="195"/>
      <c r="E88" s="195"/>
      <c r="F88" s="195"/>
      <c r="G88" s="195"/>
      <c r="H88" s="189"/>
      <c r="I88" s="189"/>
    </row>
    <row r="89" spans="1:9" ht="15">
      <c r="A89" s="189"/>
      <c r="B89" s="189"/>
      <c r="C89" s="189" t="s">
        <v>395</v>
      </c>
      <c r="D89" s="189"/>
      <c r="E89" s="189"/>
      <c r="F89" s="189"/>
      <c r="G89" s="189"/>
      <c r="H89" s="189"/>
      <c r="I89" s="189"/>
    </row>
    <row r="90" spans="1:9">
      <c r="A90" s="197"/>
      <c r="B90" s="197"/>
      <c r="C90" s="197" t="s">
        <v>140</v>
      </c>
      <c r="D90" s="197"/>
      <c r="E90" s="197"/>
      <c r="F90" s="197"/>
      <c r="G90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A5" sqref="A5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7" t="s">
        <v>367</v>
      </c>
      <c r="B1" s="80"/>
      <c r="C1" s="80"/>
      <c r="D1" s="80"/>
      <c r="E1" s="80"/>
      <c r="F1" s="80"/>
      <c r="G1" s="407" t="s">
        <v>110</v>
      </c>
      <c r="H1" s="407"/>
    </row>
    <row r="2" spans="1:8" ht="15">
      <c r="A2" s="79" t="s">
        <v>141</v>
      </c>
      <c r="B2" s="80"/>
      <c r="C2" s="80"/>
      <c r="D2" s="80"/>
      <c r="E2" s="80"/>
      <c r="F2" s="80"/>
      <c r="G2" s="406" t="s">
        <v>482</v>
      </c>
      <c r="H2" s="408"/>
    </row>
    <row r="3" spans="1:8" ht="15">
      <c r="A3" s="79"/>
      <c r="B3" s="79"/>
      <c r="C3" s="79"/>
      <c r="D3" s="79"/>
      <c r="E3" s="79"/>
      <c r="F3" s="79"/>
      <c r="G3" s="169"/>
      <c r="H3" s="169"/>
    </row>
    <row r="4" spans="1:8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>
      <c r="A5" s="334" t="s">
        <v>481</v>
      </c>
      <c r="B5" s="83"/>
      <c r="C5" s="83"/>
      <c r="D5" s="83"/>
      <c r="E5" s="83"/>
      <c r="F5" s="83"/>
      <c r="G5" s="84"/>
      <c r="H5" s="84"/>
    </row>
    <row r="6" spans="1:8" ht="15">
      <c r="A6" s="80"/>
      <c r="B6" s="80"/>
      <c r="C6" s="80"/>
      <c r="D6" s="80"/>
      <c r="E6" s="80"/>
      <c r="F6" s="80"/>
      <c r="G6" s="79"/>
      <c r="H6" s="79"/>
    </row>
    <row r="7" spans="1:8" ht="15">
      <c r="A7" s="168"/>
      <c r="B7" s="168"/>
      <c r="C7" s="280"/>
      <c r="D7" s="168"/>
      <c r="E7" s="168"/>
      <c r="F7" s="168"/>
      <c r="G7" s="81"/>
      <c r="H7" s="81"/>
    </row>
    <row r="8" spans="1:8" ht="45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>
      <c r="A9" s="101"/>
      <c r="B9" s="101"/>
      <c r="C9" s="101"/>
      <c r="D9" s="101"/>
      <c r="E9" s="101"/>
      <c r="F9" s="101"/>
      <c r="G9" s="4"/>
      <c r="H9" s="4"/>
    </row>
    <row r="10" spans="1:8" ht="15">
      <c r="A10" s="101"/>
      <c r="B10" s="101"/>
      <c r="C10" s="101"/>
      <c r="D10" s="101"/>
      <c r="E10" s="101"/>
      <c r="F10" s="101"/>
      <c r="G10" s="4"/>
      <c r="H10" s="4"/>
    </row>
    <row r="11" spans="1:8" ht="15">
      <c r="A11" s="90"/>
      <c r="B11" s="90"/>
      <c r="C11" s="90"/>
      <c r="D11" s="90"/>
      <c r="E11" s="90"/>
      <c r="F11" s="90"/>
      <c r="G11" s="4"/>
      <c r="H11" s="4"/>
    </row>
    <row r="12" spans="1:8" ht="15">
      <c r="A12" s="90"/>
      <c r="B12" s="90"/>
      <c r="C12" s="90"/>
      <c r="D12" s="90"/>
      <c r="E12" s="90"/>
      <c r="F12" s="90"/>
      <c r="G12" s="4"/>
      <c r="H12" s="4"/>
    </row>
    <row r="13" spans="1:8" ht="15">
      <c r="A13" s="90"/>
      <c r="B13" s="90"/>
      <c r="C13" s="90"/>
      <c r="D13" s="90"/>
      <c r="E13" s="90"/>
      <c r="F13" s="90"/>
      <c r="G13" s="4"/>
      <c r="H13" s="4"/>
    </row>
    <row r="14" spans="1:8" ht="15">
      <c r="A14" s="90"/>
      <c r="B14" s="90"/>
      <c r="C14" s="90"/>
      <c r="D14" s="90"/>
      <c r="E14" s="90"/>
      <c r="F14" s="90"/>
      <c r="G14" s="4"/>
      <c r="H14" s="4"/>
    </row>
    <row r="15" spans="1:8" ht="15">
      <c r="A15" s="90"/>
      <c r="B15" s="90"/>
      <c r="C15" s="90"/>
      <c r="D15" s="90"/>
      <c r="E15" s="90"/>
      <c r="F15" s="90"/>
      <c r="G15" s="4"/>
      <c r="H15" s="4"/>
    </row>
    <row r="16" spans="1:8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8" ht="15">
      <c r="A33" s="90"/>
      <c r="B33" s="90"/>
      <c r="C33" s="90"/>
      <c r="D33" s="90"/>
      <c r="E33" s="90"/>
      <c r="F33" s="90"/>
      <c r="G33" s="4"/>
      <c r="H33" s="4"/>
    </row>
    <row r="34" spans="1:8" ht="15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>
      <c r="A35" s="232"/>
      <c r="B35" s="232"/>
      <c r="C35" s="232"/>
      <c r="D35" s="232"/>
      <c r="E35" s="232"/>
      <c r="F35" s="232"/>
      <c r="G35" s="189"/>
      <c r="H35" s="189"/>
    </row>
    <row r="36" spans="1:8" ht="15">
      <c r="A36" s="233" t="s">
        <v>351</v>
      </c>
      <c r="B36" s="232"/>
      <c r="C36" s="232"/>
      <c r="D36" s="232"/>
      <c r="E36" s="232"/>
      <c r="F36" s="232"/>
      <c r="G36" s="189"/>
      <c r="H36" s="189"/>
    </row>
    <row r="37" spans="1:8" ht="15">
      <c r="A37" s="233" t="s">
        <v>354</v>
      </c>
      <c r="B37" s="232"/>
      <c r="C37" s="232"/>
      <c r="D37" s="232"/>
      <c r="E37" s="232"/>
      <c r="F37" s="232"/>
      <c r="G37" s="189"/>
      <c r="H37" s="189"/>
    </row>
    <row r="38" spans="1:8" ht="15">
      <c r="A38" s="233"/>
      <c r="B38" s="189"/>
      <c r="C38" s="189"/>
      <c r="D38" s="189"/>
      <c r="E38" s="189"/>
      <c r="F38" s="189"/>
      <c r="G38" s="189"/>
      <c r="H38" s="189"/>
    </row>
    <row r="39" spans="1:8" ht="15">
      <c r="A39" s="233"/>
      <c r="B39" s="189"/>
      <c r="C39" s="189"/>
      <c r="D39" s="189"/>
      <c r="E39" s="189"/>
      <c r="F39" s="189"/>
      <c r="G39" s="189"/>
      <c r="H39" s="189"/>
    </row>
    <row r="40" spans="1:8">
      <c r="A40" s="230"/>
      <c r="B40" s="230"/>
      <c r="C40" s="230"/>
      <c r="D40" s="230"/>
      <c r="E40" s="230"/>
      <c r="F40" s="230"/>
      <c r="G40" s="230"/>
      <c r="H40" s="230"/>
    </row>
    <row r="41" spans="1:8" ht="15">
      <c r="A41" s="195" t="s">
        <v>107</v>
      </c>
      <c r="B41" s="189"/>
      <c r="C41" s="189"/>
      <c r="D41" s="189"/>
      <c r="E41" s="189"/>
      <c r="F41" s="189"/>
      <c r="G41" s="189"/>
      <c r="H41" s="189"/>
    </row>
    <row r="42" spans="1:8" ht="15">
      <c r="A42" s="189"/>
      <c r="B42" s="189"/>
      <c r="C42" s="189"/>
      <c r="D42" s="189"/>
      <c r="E42" s="189"/>
      <c r="F42" s="189"/>
      <c r="G42" s="189"/>
      <c r="H42" s="189"/>
    </row>
    <row r="43" spans="1:8" ht="15">
      <c r="A43" s="189"/>
      <c r="B43" s="189"/>
      <c r="C43" s="189"/>
      <c r="D43" s="189"/>
      <c r="E43" s="189"/>
      <c r="F43" s="189"/>
      <c r="G43" s="189"/>
      <c r="H43" s="196"/>
    </row>
    <row r="44" spans="1:8" ht="15">
      <c r="A44" s="195"/>
      <c r="B44" s="195" t="s">
        <v>272</v>
      </c>
      <c r="C44" s="195"/>
      <c r="D44" s="195"/>
      <c r="E44" s="195"/>
      <c r="F44" s="195"/>
      <c r="G44" s="189"/>
      <c r="H44" s="196"/>
    </row>
    <row r="45" spans="1:8" ht="15">
      <c r="A45" s="189"/>
      <c r="B45" s="189" t="s">
        <v>271</v>
      </c>
      <c r="C45" s="189"/>
      <c r="D45" s="189"/>
      <c r="E45" s="189"/>
      <c r="F45" s="189"/>
      <c r="G45" s="189"/>
      <c r="H45" s="196"/>
    </row>
    <row r="46" spans="1:8">
      <c r="A46" s="197"/>
      <c r="B46" s="197" t="s">
        <v>140</v>
      </c>
      <c r="C46" s="197"/>
      <c r="D46" s="197"/>
      <c r="E46" s="197"/>
      <c r="F46" s="197"/>
      <c r="G46" s="190"/>
      <c r="H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A5" sqref="A5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470</v>
      </c>
      <c r="B1" s="77"/>
      <c r="C1" s="80"/>
      <c r="D1" s="80"/>
      <c r="E1" s="80"/>
      <c r="F1" s="80"/>
      <c r="G1" s="407" t="s">
        <v>110</v>
      </c>
      <c r="H1" s="407"/>
    </row>
    <row r="2" spans="1:10" ht="15">
      <c r="A2" s="79" t="s">
        <v>141</v>
      </c>
      <c r="B2" s="77"/>
      <c r="C2" s="80"/>
      <c r="D2" s="80"/>
      <c r="E2" s="80"/>
      <c r="F2" s="80"/>
      <c r="G2" s="406" t="s">
        <v>482</v>
      </c>
      <c r="H2" s="408"/>
    </row>
    <row r="3" spans="1:10" ht="15">
      <c r="A3" s="79"/>
      <c r="B3" s="79"/>
      <c r="C3" s="79"/>
      <c r="D3" s="79"/>
      <c r="E3" s="79"/>
      <c r="F3" s="79"/>
      <c r="G3" s="224"/>
      <c r="H3" s="224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334" t="s">
        <v>481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3"/>
      <c r="B7" s="223"/>
      <c r="C7" s="223"/>
      <c r="D7" s="226"/>
      <c r="E7" s="223"/>
      <c r="F7" s="223"/>
      <c r="G7" s="81"/>
      <c r="H7" s="81"/>
    </row>
    <row r="8" spans="1:10" ht="30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34" t="s">
        <v>349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4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89"/>
      <c r="I35" s="189"/>
    </row>
    <row r="36" spans="1:9" ht="15">
      <c r="A36" s="233" t="s">
        <v>402</v>
      </c>
      <c r="B36" s="233"/>
      <c r="C36" s="232"/>
      <c r="D36" s="232"/>
      <c r="E36" s="232"/>
      <c r="F36" s="232"/>
      <c r="G36" s="232"/>
      <c r="H36" s="189"/>
      <c r="I36" s="189"/>
    </row>
    <row r="37" spans="1:9" ht="15">
      <c r="A37" s="233" t="s">
        <v>347</v>
      </c>
      <c r="B37" s="233"/>
      <c r="C37" s="232"/>
      <c r="D37" s="232"/>
      <c r="E37" s="232"/>
      <c r="F37" s="232"/>
      <c r="G37" s="232"/>
      <c r="H37" s="189"/>
      <c r="I37" s="189"/>
    </row>
    <row r="38" spans="1:9" ht="15">
      <c r="A38" s="233"/>
      <c r="B38" s="233"/>
      <c r="C38" s="189"/>
      <c r="D38" s="189"/>
      <c r="E38" s="189"/>
      <c r="F38" s="189"/>
      <c r="G38" s="189"/>
      <c r="H38" s="189"/>
      <c r="I38" s="189"/>
    </row>
    <row r="39" spans="1:9" ht="15">
      <c r="A39" s="233"/>
      <c r="B39" s="233"/>
      <c r="C39" s="189"/>
      <c r="D39" s="189"/>
      <c r="E39" s="189"/>
      <c r="F39" s="189"/>
      <c r="G39" s="189"/>
      <c r="H39" s="189"/>
      <c r="I39" s="189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435</v>
      </c>
      <c r="D44" s="195"/>
      <c r="E44" s="232"/>
      <c r="F44" s="195"/>
      <c r="G44" s="195"/>
      <c r="H44" s="189"/>
      <c r="I44" s="196"/>
    </row>
    <row r="45" spans="1:9" ht="15">
      <c r="A45" s="189"/>
      <c r="B45" s="189"/>
      <c r="C45" s="189" t="s">
        <v>271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140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70" zoomScaleSheetLayoutView="70" workbookViewId="0">
      <selection activeCell="A5" sqref="A5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303</v>
      </c>
      <c r="B1" s="117"/>
      <c r="C1" s="407" t="s">
        <v>110</v>
      </c>
      <c r="D1" s="407"/>
      <c r="E1" s="155"/>
    </row>
    <row r="2" spans="1:12">
      <c r="A2" s="79" t="s">
        <v>141</v>
      </c>
      <c r="B2" s="117"/>
      <c r="C2" s="406" t="s">
        <v>482</v>
      </c>
      <c r="D2" s="408"/>
      <c r="E2" s="155"/>
    </row>
    <row r="3" spans="1:12">
      <c r="A3" s="79"/>
      <c r="B3" s="117"/>
      <c r="C3" s="78"/>
      <c r="D3" s="78"/>
      <c r="E3" s="155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>
      <c r="A5" s="334" t="s">
        <v>481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103"/>
      <c r="B7" s="103"/>
      <c r="C7" s="81"/>
      <c r="D7" s="81"/>
      <c r="E7" s="156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6"/>
    </row>
    <row r="9" spans="1:12" s="9" customFormat="1" ht="18">
      <c r="A9" s="13">
        <v>1</v>
      </c>
      <c r="B9" s="13" t="s">
        <v>57</v>
      </c>
      <c r="C9" s="85">
        <f>SUM(C10,C13,C52,C55,C56,C57,C74,C75)</f>
        <v>0</v>
      </c>
      <c r="D9" s="85">
        <f>SUM(D10,D13,D52,D55,D56,D57,D63,D70,D71,D75)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7">
        <f>SUM(C14,C17,C29:C32,C35,C36,C42,C43,C44,C45,C46,C50,C51)</f>
        <v>0</v>
      </c>
      <c r="D13" s="87">
        <f>SUM(D14,D17,D29:D32,D35,D36,D42,D43,D44,D45,D46,D50,D51)</f>
        <v>0</v>
      </c>
      <c r="E13" s="155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5"/>
    </row>
    <row r="18" spans="1:5" ht="30">
      <c r="A18" s="17" t="s">
        <v>12</v>
      </c>
      <c r="B18" s="17" t="s">
        <v>251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282</v>
      </c>
      <c r="B20" s="17" t="s">
        <v>22</v>
      </c>
      <c r="C20" s="38"/>
      <c r="D20" s="41"/>
      <c r="E20" s="155"/>
    </row>
    <row r="21" spans="1:5">
      <c r="A21" s="17" t="s">
        <v>283</v>
      </c>
      <c r="B21" s="17" t="s">
        <v>15</v>
      </c>
      <c r="C21" s="38"/>
      <c r="D21" s="41"/>
      <c r="E21" s="155"/>
    </row>
    <row r="22" spans="1:5">
      <c r="A22" s="17" t="s">
        <v>284</v>
      </c>
      <c r="B22" s="17" t="s">
        <v>16</v>
      </c>
      <c r="C22" s="38"/>
      <c r="D22" s="41"/>
      <c r="E22" s="155"/>
    </row>
    <row r="23" spans="1:5">
      <c r="A23" s="17" t="s">
        <v>285</v>
      </c>
      <c r="B23" s="17" t="s">
        <v>17</v>
      </c>
      <c r="C23" s="120">
        <f>SUM(C24:C27)</f>
        <v>0</v>
      </c>
      <c r="D23" s="120">
        <f>SUM(D24:D27)</f>
        <v>0</v>
      </c>
      <c r="E23" s="155"/>
    </row>
    <row r="24" spans="1:5" ht="16.5" customHeight="1">
      <c r="A24" s="18" t="s">
        <v>286</v>
      </c>
      <c r="B24" s="18" t="s">
        <v>18</v>
      </c>
      <c r="C24" s="38"/>
      <c r="D24" s="41"/>
      <c r="E24" s="155"/>
    </row>
    <row r="25" spans="1:5" ht="16.5" customHeight="1">
      <c r="A25" s="18" t="s">
        <v>287</v>
      </c>
      <c r="B25" s="18" t="s">
        <v>19</v>
      </c>
      <c r="C25" s="38"/>
      <c r="D25" s="41"/>
      <c r="E25" s="155"/>
    </row>
    <row r="26" spans="1:5" ht="16.5" customHeight="1">
      <c r="A26" s="18" t="s">
        <v>288</v>
      </c>
      <c r="B26" s="18" t="s">
        <v>20</v>
      </c>
      <c r="C26" s="38"/>
      <c r="D26" s="41"/>
      <c r="E26" s="155"/>
    </row>
    <row r="27" spans="1:5" ht="16.5" customHeight="1">
      <c r="A27" s="18" t="s">
        <v>289</v>
      </c>
      <c r="B27" s="18" t="s">
        <v>23</v>
      </c>
      <c r="C27" s="38"/>
      <c r="D27" s="42"/>
      <c r="E27" s="155"/>
    </row>
    <row r="28" spans="1:5">
      <c r="A28" s="17" t="s">
        <v>290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 ht="30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5"/>
    </row>
    <row r="33" spans="1:5">
      <c r="A33" s="17" t="s">
        <v>291</v>
      </c>
      <c r="B33" s="17" t="s">
        <v>56</v>
      </c>
      <c r="C33" s="34"/>
      <c r="D33" s="35"/>
      <c r="E33" s="155"/>
    </row>
    <row r="34" spans="1:5">
      <c r="A34" s="17" t="s">
        <v>292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/>
      <c r="D35" s="35"/>
      <c r="E35" s="155"/>
    </row>
    <row r="36" spans="1:5">
      <c r="A36" s="16" t="s">
        <v>39</v>
      </c>
      <c r="B36" s="16" t="s">
        <v>359</v>
      </c>
      <c r="C36" s="86">
        <f>SUM(C37:C41)</f>
        <v>0</v>
      </c>
      <c r="D36" s="86">
        <f>SUM(D37:D41)</f>
        <v>0</v>
      </c>
      <c r="E36" s="155"/>
    </row>
    <row r="37" spans="1:5">
      <c r="A37" s="17" t="s">
        <v>356</v>
      </c>
      <c r="B37" s="17" t="s">
        <v>360</v>
      </c>
      <c r="C37" s="34"/>
      <c r="D37" s="34"/>
      <c r="E37" s="155"/>
    </row>
    <row r="38" spans="1:5">
      <c r="A38" s="17" t="s">
        <v>357</v>
      </c>
      <c r="B38" s="17" t="s">
        <v>361</v>
      </c>
      <c r="C38" s="34"/>
      <c r="D38" s="34"/>
      <c r="E38" s="155"/>
    </row>
    <row r="39" spans="1:5">
      <c r="A39" s="17" t="s">
        <v>358</v>
      </c>
      <c r="B39" s="17" t="s">
        <v>364</v>
      </c>
      <c r="C39" s="34"/>
      <c r="D39" s="35"/>
      <c r="E39" s="155"/>
    </row>
    <row r="40" spans="1:5">
      <c r="A40" s="17" t="s">
        <v>363</v>
      </c>
      <c r="B40" s="17" t="s">
        <v>365</v>
      </c>
      <c r="C40" s="34"/>
      <c r="D40" s="35"/>
      <c r="E40" s="155"/>
    </row>
    <row r="41" spans="1:5">
      <c r="A41" s="17" t="s">
        <v>366</v>
      </c>
      <c r="B41" s="17" t="s">
        <v>362</v>
      </c>
      <c r="C41" s="34"/>
      <c r="D41" s="35"/>
      <c r="E41" s="155"/>
    </row>
    <row r="42" spans="1:5" ht="30">
      <c r="A42" s="16" t="s">
        <v>40</v>
      </c>
      <c r="B42" s="16" t="s">
        <v>28</v>
      </c>
      <c r="C42" s="34"/>
      <c r="D42" s="35"/>
      <c r="E42" s="155"/>
    </row>
    <row r="43" spans="1:5">
      <c r="A43" s="16" t="s">
        <v>41</v>
      </c>
      <c r="B43" s="16" t="s">
        <v>24</v>
      </c>
      <c r="C43" s="34"/>
      <c r="D43" s="35"/>
      <c r="E43" s="155"/>
    </row>
    <row r="44" spans="1:5">
      <c r="A44" s="16" t="s">
        <v>42</v>
      </c>
      <c r="B44" s="16" t="s">
        <v>25</v>
      </c>
      <c r="C44" s="34"/>
      <c r="D44" s="35"/>
      <c r="E44" s="155"/>
    </row>
    <row r="45" spans="1:5">
      <c r="A45" s="16" t="s">
        <v>43</v>
      </c>
      <c r="B45" s="16" t="s">
        <v>26</v>
      </c>
      <c r="C45" s="34"/>
      <c r="D45" s="35"/>
      <c r="E45" s="155"/>
    </row>
    <row r="46" spans="1:5">
      <c r="A46" s="16" t="s">
        <v>44</v>
      </c>
      <c r="B46" s="16" t="s">
        <v>297</v>
      </c>
      <c r="C46" s="86">
        <f>SUM(C47:C49)</f>
        <v>0</v>
      </c>
      <c r="D46" s="86">
        <f>SUM(D47:D49)</f>
        <v>0</v>
      </c>
      <c r="E46" s="155"/>
    </row>
    <row r="47" spans="1:5">
      <c r="A47" s="100" t="s">
        <v>372</v>
      </c>
      <c r="B47" s="100" t="s">
        <v>375</v>
      </c>
      <c r="C47" s="34"/>
      <c r="D47" s="35"/>
      <c r="E47" s="155"/>
    </row>
    <row r="48" spans="1:5">
      <c r="A48" s="100" t="s">
        <v>373</v>
      </c>
      <c r="B48" s="100" t="s">
        <v>374</v>
      </c>
      <c r="C48" s="34"/>
      <c r="D48" s="35"/>
      <c r="E48" s="155"/>
    </row>
    <row r="49" spans="1:5">
      <c r="A49" s="100" t="s">
        <v>376</v>
      </c>
      <c r="B49" s="100" t="s">
        <v>377</v>
      </c>
      <c r="C49" s="34"/>
      <c r="D49" s="35"/>
      <c r="E49" s="155"/>
    </row>
    <row r="50" spans="1:5" ht="26.25" customHeight="1">
      <c r="A50" s="16" t="s">
        <v>45</v>
      </c>
      <c r="B50" s="16" t="s">
        <v>29</v>
      </c>
      <c r="C50" s="34"/>
      <c r="D50" s="35"/>
      <c r="E50" s="155"/>
    </row>
    <row r="51" spans="1:5">
      <c r="A51" s="16" t="s">
        <v>46</v>
      </c>
      <c r="B51" s="16" t="s">
        <v>6</v>
      </c>
      <c r="C51" s="34"/>
      <c r="D51" s="35"/>
      <c r="E51" s="155"/>
    </row>
    <row r="52" spans="1:5" ht="30">
      <c r="A52" s="14">
        <v>1.3</v>
      </c>
      <c r="B52" s="90" t="s">
        <v>416</v>
      </c>
      <c r="C52" s="87">
        <f>SUM(C53:C54)</f>
        <v>0</v>
      </c>
      <c r="D52" s="87">
        <f>SUM(D53:D54)</f>
        <v>0</v>
      </c>
      <c r="E52" s="155"/>
    </row>
    <row r="53" spans="1:5" ht="30">
      <c r="A53" s="16" t="s">
        <v>50</v>
      </c>
      <c r="B53" s="16" t="s">
        <v>48</v>
      </c>
      <c r="C53" s="34"/>
      <c r="D53" s="35"/>
      <c r="E53" s="155"/>
    </row>
    <row r="54" spans="1:5">
      <c r="A54" s="16" t="s">
        <v>51</v>
      </c>
      <c r="B54" s="16" t="s">
        <v>47</v>
      </c>
      <c r="C54" s="34"/>
      <c r="D54" s="35"/>
      <c r="E54" s="155"/>
    </row>
    <row r="55" spans="1:5">
      <c r="A55" s="14">
        <v>1.4</v>
      </c>
      <c r="B55" s="14" t="s">
        <v>418</v>
      </c>
      <c r="C55" s="34"/>
      <c r="D55" s="35"/>
      <c r="E55" s="155"/>
    </row>
    <row r="56" spans="1:5">
      <c r="A56" s="14">
        <v>1.5</v>
      </c>
      <c r="B56" s="14" t="s">
        <v>7</v>
      </c>
      <c r="C56" s="38"/>
      <c r="D56" s="41"/>
      <c r="E56" s="155"/>
    </row>
    <row r="57" spans="1:5">
      <c r="A57" s="14">
        <v>1.6</v>
      </c>
      <c r="B57" s="46" t="s">
        <v>8</v>
      </c>
      <c r="C57" s="87">
        <f>SUM(C58:C62)</f>
        <v>0</v>
      </c>
      <c r="D57" s="87">
        <f>SUM(D58:D62)</f>
        <v>0</v>
      </c>
      <c r="E57" s="155"/>
    </row>
    <row r="58" spans="1:5">
      <c r="A58" s="16" t="s">
        <v>298</v>
      </c>
      <c r="B58" s="47" t="s">
        <v>52</v>
      </c>
      <c r="C58" s="38"/>
      <c r="D58" s="41"/>
      <c r="E58" s="155"/>
    </row>
    <row r="59" spans="1:5" ht="30">
      <c r="A59" s="16" t="s">
        <v>299</v>
      </c>
      <c r="B59" s="47" t="s">
        <v>54</v>
      </c>
      <c r="C59" s="38"/>
      <c r="D59" s="41"/>
      <c r="E59" s="155"/>
    </row>
    <row r="60" spans="1:5">
      <c r="A60" s="16" t="s">
        <v>300</v>
      </c>
      <c r="B60" s="47" t="s">
        <v>53</v>
      </c>
      <c r="C60" s="41"/>
      <c r="D60" s="41"/>
      <c r="E60" s="155"/>
    </row>
    <row r="61" spans="1:5">
      <c r="A61" s="16" t="s">
        <v>301</v>
      </c>
      <c r="B61" s="47" t="s">
        <v>27</v>
      </c>
      <c r="C61" s="38"/>
      <c r="D61" s="41"/>
      <c r="E61" s="155"/>
    </row>
    <row r="62" spans="1:5">
      <c r="A62" s="16" t="s">
        <v>338</v>
      </c>
      <c r="B62" s="221" t="s">
        <v>339</v>
      </c>
      <c r="C62" s="38"/>
      <c r="D62" s="222"/>
      <c r="E62" s="155"/>
    </row>
    <row r="63" spans="1:5">
      <c r="A63" s="13">
        <v>2</v>
      </c>
      <c r="B63" s="48" t="s">
        <v>106</v>
      </c>
      <c r="C63" s="290"/>
      <c r="D63" s="121">
        <f>SUM(D64:D69)</f>
        <v>0</v>
      </c>
      <c r="E63" s="155"/>
    </row>
    <row r="64" spans="1:5">
      <c r="A64" s="15">
        <v>2.1</v>
      </c>
      <c r="B64" s="49" t="s">
        <v>100</v>
      </c>
      <c r="C64" s="290"/>
      <c r="D64" s="43"/>
      <c r="E64" s="155"/>
    </row>
    <row r="65" spans="1:5">
      <c r="A65" s="15">
        <v>2.2000000000000002</v>
      </c>
      <c r="B65" s="49" t="s">
        <v>104</v>
      </c>
      <c r="C65" s="292"/>
      <c r="D65" s="44"/>
      <c r="E65" s="155"/>
    </row>
    <row r="66" spans="1:5">
      <c r="A66" s="15">
        <v>2.2999999999999998</v>
      </c>
      <c r="B66" s="49" t="s">
        <v>103</v>
      </c>
      <c r="C66" s="292"/>
      <c r="D66" s="44"/>
      <c r="E66" s="155"/>
    </row>
    <row r="67" spans="1:5">
      <c r="A67" s="15">
        <v>2.4</v>
      </c>
      <c r="B67" s="49" t="s">
        <v>105</v>
      </c>
      <c r="C67" s="292"/>
      <c r="D67" s="44"/>
      <c r="E67" s="155"/>
    </row>
    <row r="68" spans="1:5">
      <c r="A68" s="15">
        <v>2.5</v>
      </c>
      <c r="B68" s="49" t="s">
        <v>101</v>
      </c>
      <c r="C68" s="292"/>
      <c r="D68" s="44"/>
      <c r="E68" s="155"/>
    </row>
    <row r="69" spans="1:5">
      <c r="A69" s="15">
        <v>2.6</v>
      </c>
      <c r="B69" s="49" t="s">
        <v>102</v>
      </c>
      <c r="C69" s="292"/>
      <c r="D69" s="44"/>
      <c r="E69" s="155"/>
    </row>
    <row r="70" spans="1:5" s="2" customFormat="1">
      <c r="A70" s="13">
        <v>3</v>
      </c>
      <c r="B70" s="288" t="s">
        <v>452</v>
      </c>
      <c r="C70" s="291"/>
      <c r="D70" s="289"/>
      <c r="E70" s="108"/>
    </row>
    <row r="71" spans="1:5" s="2" customFormat="1">
      <c r="A71" s="13">
        <v>4</v>
      </c>
      <c r="B71" s="13" t="s">
        <v>253</v>
      </c>
      <c r="C71" s="291">
        <f>SUM(C72:C73)</f>
        <v>0</v>
      </c>
      <c r="D71" s="88">
        <f>SUM(D72:D73)</f>
        <v>0</v>
      </c>
      <c r="E71" s="108"/>
    </row>
    <row r="72" spans="1:5" s="2" customFormat="1">
      <c r="A72" s="15">
        <v>4.0999999999999996</v>
      </c>
      <c r="B72" s="15" t="s">
        <v>254</v>
      </c>
      <c r="C72" s="8"/>
      <c r="D72" s="8"/>
      <c r="E72" s="108"/>
    </row>
    <row r="73" spans="1:5" s="2" customFormat="1">
      <c r="A73" s="15">
        <v>4.2</v>
      </c>
      <c r="B73" s="15" t="s">
        <v>255</v>
      </c>
      <c r="C73" s="8"/>
      <c r="D73" s="8"/>
      <c r="E73" s="108"/>
    </row>
    <row r="74" spans="1:5" s="2" customFormat="1">
      <c r="A74" s="13">
        <v>5</v>
      </c>
      <c r="B74" s="286" t="s">
        <v>280</v>
      </c>
      <c r="C74" s="8"/>
      <c r="D74" s="88"/>
      <c r="E74" s="108"/>
    </row>
    <row r="75" spans="1:5" s="2" customFormat="1" ht="30">
      <c r="A75" s="13">
        <v>6</v>
      </c>
      <c r="B75" s="286" t="s">
        <v>463</v>
      </c>
      <c r="C75" s="87">
        <f>SUM(C76:C81)</f>
        <v>0</v>
      </c>
      <c r="D75" s="87">
        <f>SUM(D76:D81)</f>
        <v>0</v>
      </c>
      <c r="E75" s="108"/>
    </row>
    <row r="76" spans="1:5" s="2" customFormat="1">
      <c r="A76" s="15">
        <v>6.1</v>
      </c>
      <c r="B76" s="15" t="s">
        <v>68</v>
      </c>
      <c r="C76" s="8"/>
      <c r="D76" s="8"/>
      <c r="E76" s="108"/>
    </row>
    <row r="77" spans="1:5" s="2" customFormat="1">
      <c r="A77" s="15">
        <v>6.2</v>
      </c>
      <c r="B77" s="15" t="s">
        <v>74</v>
      </c>
      <c r="C77" s="8"/>
      <c r="D77" s="8"/>
      <c r="E77" s="108"/>
    </row>
    <row r="78" spans="1:5" s="2" customFormat="1">
      <c r="A78" s="15">
        <v>6.3</v>
      </c>
      <c r="B78" s="15" t="s">
        <v>69</v>
      </c>
      <c r="C78" s="8"/>
      <c r="D78" s="8"/>
      <c r="E78" s="108"/>
    </row>
    <row r="79" spans="1:5" s="2" customFormat="1">
      <c r="A79" s="15">
        <v>6.4</v>
      </c>
      <c r="B79" s="15" t="s">
        <v>464</v>
      </c>
      <c r="C79" s="8"/>
      <c r="D79" s="8"/>
      <c r="E79" s="108"/>
    </row>
    <row r="80" spans="1:5" s="2" customFormat="1">
      <c r="A80" s="15">
        <v>6.5</v>
      </c>
      <c r="B80" s="15" t="s">
        <v>465</v>
      </c>
      <c r="C80" s="8"/>
      <c r="D80" s="8"/>
      <c r="E80" s="108"/>
    </row>
    <row r="81" spans="1:9" s="2" customFormat="1">
      <c r="A81" s="15">
        <v>6.6</v>
      </c>
      <c r="B81" s="15" t="s">
        <v>8</v>
      </c>
      <c r="C81" s="8"/>
      <c r="D81" s="8"/>
      <c r="E81" s="108"/>
    </row>
    <row r="82" spans="1:9" s="23" customFormat="1" ht="12.75"/>
    <row r="83" spans="1:9" s="23" customFormat="1" ht="12.75"/>
    <row r="84" spans="1:9" s="23" customFormat="1" ht="12.75"/>
    <row r="85" spans="1:9" s="2" customFormat="1">
      <c r="A85" s="72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72" t="s">
        <v>272</v>
      </c>
      <c r="D88" s="12"/>
      <c r="E88"/>
      <c r="F88"/>
      <c r="G88"/>
      <c r="H88"/>
      <c r="I88"/>
    </row>
    <row r="89" spans="1:9" s="2" customFormat="1">
      <c r="A89"/>
      <c r="B89" s="2" t="s">
        <v>271</v>
      </c>
      <c r="D89" s="12"/>
      <c r="E89"/>
      <c r="F89"/>
      <c r="G89"/>
      <c r="H89"/>
      <c r="I89"/>
    </row>
    <row r="90" spans="1:9" customFormat="1" ht="12.75">
      <c r="B90" s="68" t="s">
        <v>140</v>
      </c>
    </row>
    <row r="91" spans="1:9" s="2" customFormat="1">
      <c r="A91" s="11"/>
    </row>
    <row r="92" spans="1:9" s="23" customFormat="1" ht="12.75"/>
    <row r="93" spans="1:9" s="23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335</v>
      </c>
      <c r="B1" s="80"/>
      <c r="C1" s="407" t="s">
        <v>110</v>
      </c>
      <c r="D1" s="407"/>
      <c r="E1" s="94"/>
    </row>
    <row r="2" spans="1:5" s="6" customFormat="1">
      <c r="A2" s="77" t="s">
        <v>329</v>
      </c>
      <c r="B2" s="80"/>
      <c r="C2" s="406" t="s">
        <v>482</v>
      </c>
      <c r="D2" s="406"/>
      <c r="E2" s="94"/>
    </row>
    <row r="3" spans="1:5" s="6" customFormat="1">
      <c r="A3" s="79" t="s">
        <v>141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334" t="s">
        <v>481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>
      <c r="A10" s="101" t="s">
        <v>330</v>
      </c>
      <c r="B10" s="101"/>
      <c r="C10" s="4"/>
      <c r="D10" s="4"/>
      <c r="E10" s="96"/>
    </row>
    <row r="11" spans="1:5" s="10" customFormat="1">
      <c r="A11" s="101" t="s">
        <v>331</v>
      </c>
      <c r="B11" s="101"/>
      <c r="C11" s="4"/>
      <c r="D11" s="4"/>
      <c r="E11" s="97"/>
    </row>
    <row r="12" spans="1:5" s="10" customFormat="1">
      <c r="A12" s="90" t="s">
        <v>279</v>
      </c>
      <c r="B12" s="90"/>
      <c r="C12" s="4"/>
      <c r="D12" s="4"/>
      <c r="E12" s="97"/>
    </row>
    <row r="13" spans="1:5" s="10" customFormat="1">
      <c r="A13" s="90" t="s">
        <v>279</v>
      </c>
      <c r="B13" s="90"/>
      <c r="C13" s="4"/>
      <c r="D13" s="4"/>
      <c r="E13" s="97"/>
    </row>
    <row r="14" spans="1:5" s="10" customFormat="1">
      <c r="A14" s="90" t="s">
        <v>279</v>
      </c>
      <c r="B14" s="90"/>
      <c r="C14" s="4"/>
      <c r="D14" s="4"/>
      <c r="E14" s="97"/>
    </row>
    <row r="15" spans="1:5" s="10" customFormat="1">
      <c r="A15" s="90" t="s">
        <v>279</v>
      </c>
      <c r="B15" s="90"/>
      <c r="C15" s="4"/>
      <c r="D15" s="4"/>
      <c r="E15" s="97"/>
    </row>
    <row r="16" spans="1:5" s="10" customFormat="1">
      <c r="A16" s="90" t="s">
        <v>279</v>
      </c>
      <c r="B16" s="90"/>
      <c r="C16" s="4"/>
      <c r="D16" s="4"/>
      <c r="E16" s="97"/>
    </row>
    <row r="17" spans="1:5" s="10" customFormat="1" ht="17.25" customHeight="1">
      <c r="A17" s="101" t="s">
        <v>332</v>
      </c>
      <c r="B17" s="90"/>
      <c r="C17" s="4"/>
      <c r="D17" s="4"/>
      <c r="E17" s="97"/>
    </row>
    <row r="18" spans="1:5" s="10" customFormat="1" ht="18" customHeight="1">
      <c r="A18" s="101" t="s">
        <v>333</v>
      </c>
      <c r="B18" s="90"/>
      <c r="C18" s="4"/>
      <c r="D18" s="4"/>
      <c r="E18" s="97"/>
    </row>
    <row r="19" spans="1:5" s="10" customFormat="1">
      <c r="A19" s="90" t="s">
        <v>279</v>
      </c>
      <c r="B19" s="90"/>
      <c r="C19" s="4"/>
      <c r="D19" s="4"/>
      <c r="E19" s="97"/>
    </row>
    <row r="20" spans="1:5" s="10" customFormat="1">
      <c r="A20" s="90" t="s">
        <v>279</v>
      </c>
      <c r="B20" s="90"/>
      <c r="C20" s="4"/>
      <c r="D20" s="4"/>
      <c r="E20" s="97"/>
    </row>
    <row r="21" spans="1:5" s="10" customFormat="1">
      <c r="A21" s="90" t="s">
        <v>279</v>
      </c>
      <c r="B21" s="90"/>
      <c r="C21" s="4"/>
      <c r="D21" s="4"/>
      <c r="E21" s="97"/>
    </row>
    <row r="22" spans="1:5" s="10" customFormat="1">
      <c r="A22" s="90" t="s">
        <v>279</v>
      </c>
      <c r="B22" s="90"/>
      <c r="C22" s="4"/>
      <c r="D22" s="4"/>
      <c r="E22" s="97"/>
    </row>
    <row r="23" spans="1:5" s="10" customFormat="1">
      <c r="A23" s="90" t="s">
        <v>279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436</v>
      </c>
      <c r="E27" s="5"/>
    </row>
    <row r="28" spans="1:5">
      <c r="A28" s="2" t="s">
        <v>420</v>
      </c>
    </row>
    <row r="29" spans="1:5">
      <c r="A29" s="220" t="s">
        <v>421</v>
      </c>
    </row>
    <row r="30" spans="1:5">
      <c r="A30" s="220"/>
    </row>
    <row r="31" spans="1:5">
      <c r="A31" s="220" t="s">
        <v>353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8"/>
      <c r="B38" s="68" t="s">
        <v>140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A6" sqref="A6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460</v>
      </c>
      <c r="B1" s="79"/>
      <c r="C1" s="409" t="s">
        <v>110</v>
      </c>
      <c r="D1" s="409"/>
    </row>
    <row r="2" spans="1:5">
      <c r="A2" s="77" t="s">
        <v>461</v>
      </c>
      <c r="B2" s="79"/>
      <c r="C2" s="406" t="s">
        <v>482</v>
      </c>
      <c r="D2" s="408"/>
    </row>
    <row r="3" spans="1:5">
      <c r="A3" s="79" t="s">
        <v>141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334" t="s">
        <v>481</v>
      </c>
      <c r="B6" s="122"/>
      <c r="C6" s="122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8" t="s">
        <v>140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462</v>
      </c>
      <c r="B1" s="80"/>
      <c r="C1" s="407" t="s">
        <v>110</v>
      </c>
      <c r="D1" s="407"/>
      <c r="E1" s="94"/>
    </row>
    <row r="2" spans="1:5" s="6" customFormat="1">
      <c r="A2" s="77" t="s">
        <v>459</v>
      </c>
      <c r="B2" s="80"/>
      <c r="C2" s="406" t="s">
        <v>482</v>
      </c>
      <c r="D2" s="406"/>
      <c r="E2" s="94"/>
    </row>
    <row r="3" spans="1:5" s="6" customFormat="1">
      <c r="A3" s="79" t="s">
        <v>141</v>
      </c>
      <c r="B3" s="77"/>
      <c r="C3" s="167"/>
      <c r="D3" s="167"/>
      <c r="E3" s="94"/>
    </row>
    <row r="4" spans="1:5" s="6" customFormat="1">
      <c r="A4" s="79"/>
      <c r="B4" s="79"/>
      <c r="C4" s="167"/>
      <c r="D4" s="167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334" t="s">
        <v>481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6"/>
      <c r="B8" s="166"/>
      <c r="C8" s="81"/>
      <c r="D8" s="81"/>
      <c r="E8" s="94"/>
    </row>
    <row r="9" spans="1:5" s="6" customFormat="1" ht="30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>
      <c r="A10" s="101" t="s">
        <v>298</v>
      </c>
      <c r="B10" s="101"/>
      <c r="C10" s="4"/>
      <c r="D10" s="4"/>
      <c r="E10" s="96"/>
    </row>
    <row r="11" spans="1:5" s="10" customFormat="1">
      <c r="A11" s="101" t="s">
        <v>299</v>
      </c>
      <c r="B11" s="101"/>
      <c r="C11" s="4"/>
      <c r="D11" s="4"/>
      <c r="E11" s="97"/>
    </row>
    <row r="12" spans="1:5" s="10" customFormat="1">
      <c r="A12" s="101" t="s">
        <v>300</v>
      </c>
      <c r="B12" s="90"/>
      <c r="C12" s="4"/>
      <c r="D12" s="4"/>
      <c r="E12" s="97"/>
    </row>
    <row r="13" spans="1:5" s="10" customFormat="1">
      <c r="A13" s="90" t="s">
        <v>279</v>
      </c>
      <c r="B13" s="90"/>
      <c r="C13" s="4"/>
      <c r="D13" s="4"/>
      <c r="E13" s="97"/>
    </row>
    <row r="14" spans="1:5" s="10" customFormat="1">
      <c r="A14" s="90" t="s">
        <v>279</v>
      </c>
      <c r="B14" s="90"/>
      <c r="C14" s="4"/>
      <c r="D14" s="4"/>
      <c r="E14" s="97"/>
    </row>
    <row r="15" spans="1:5" s="10" customFormat="1">
      <c r="A15" s="90" t="s">
        <v>279</v>
      </c>
      <c r="B15" s="90"/>
      <c r="C15" s="4"/>
      <c r="D15" s="4"/>
      <c r="E15" s="97"/>
    </row>
    <row r="16" spans="1:5" s="10" customFormat="1">
      <c r="A16" s="90" t="s">
        <v>279</v>
      </c>
      <c r="B16" s="90"/>
      <c r="C16" s="4"/>
      <c r="D16" s="4"/>
      <c r="E16" s="97"/>
    </row>
    <row r="17" spans="1:9">
      <c r="A17" s="102"/>
      <c r="B17" s="102" t="s">
        <v>336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403</v>
      </c>
      <c r="E19" s="5"/>
    </row>
    <row r="20" spans="1:9">
      <c r="A20" s="2" t="s">
        <v>405</v>
      </c>
    </row>
    <row r="21" spans="1:9">
      <c r="A21" s="220"/>
    </row>
    <row r="22" spans="1:9">
      <c r="A22" s="220" t="s">
        <v>404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68"/>
      <c r="B29" s="68" t="s">
        <v>140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zoomScaleSheetLayoutView="70" workbookViewId="0">
      <selection activeCell="D19" sqref="D19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225</v>
      </c>
      <c r="B1" s="123"/>
      <c r="C1" s="410" t="s">
        <v>199</v>
      </c>
      <c r="D1" s="410"/>
      <c r="E1" s="108"/>
    </row>
    <row r="2" spans="1:5">
      <c r="A2" s="79" t="s">
        <v>141</v>
      </c>
      <c r="B2" s="123"/>
      <c r="C2" s="406" t="s">
        <v>482</v>
      </c>
      <c r="D2" s="406"/>
      <c r="E2" s="108"/>
    </row>
    <row r="3" spans="1:5">
      <c r="A3" s="119"/>
      <c r="B3" s="123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334" t="s">
        <v>481</v>
      </c>
      <c r="B5" s="122"/>
      <c r="C5" s="122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4"/>
      <c r="C7" s="125"/>
      <c r="D7" s="125"/>
      <c r="E7" s="108"/>
    </row>
    <row r="8" spans="1:5" ht="45">
      <c r="A8" s="126" t="s">
        <v>114</v>
      </c>
      <c r="B8" s="126" t="s">
        <v>191</v>
      </c>
      <c r="C8" s="126" t="s">
        <v>304</v>
      </c>
      <c r="D8" s="126" t="s">
        <v>258</v>
      </c>
      <c r="E8" s="108"/>
    </row>
    <row r="9" spans="1:5">
      <c r="A9" s="50"/>
      <c r="B9" s="51"/>
      <c r="C9" s="160"/>
      <c r="D9" s="160"/>
      <c r="E9" s="108"/>
    </row>
    <row r="10" spans="1:5">
      <c r="A10" s="52" t="s">
        <v>192</v>
      </c>
      <c r="B10" s="53"/>
      <c r="C10" s="127">
        <f>SUM(C11,C34)</f>
        <v>0</v>
      </c>
      <c r="D10" s="127">
        <f>SUM(D11,D34)</f>
        <v>145870.29999999999</v>
      </c>
      <c r="E10" s="108"/>
    </row>
    <row r="11" spans="1:5">
      <c r="A11" s="54" t="s">
        <v>193</v>
      </c>
      <c r="B11" s="55"/>
      <c r="C11" s="88">
        <f>SUM(C12:C32)</f>
        <v>0</v>
      </c>
      <c r="D11" s="88">
        <f>SUM(D12:D32)</f>
        <v>120287.98</v>
      </c>
      <c r="E11" s="108"/>
    </row>
    <row r="12" spans="1:5">
      <c r="A12" s="58">
        <v>1110</v>
      </c>
      <c r="B12" s="57" t="s">
        <v>143</v>
      </c>
      <c r="C12" s="8"/>
      <c r="D12" s="8"/>
      <c r="E12" s="108"/>
    </row>
    <row r="13" spans="1:5">
      <c r="A13" s="58">
        <v>1120</v>
      </c>
      <c r="B13" s="57" t="s">
        <v>144</v>
      </c>
      <c r="C13" s="8"/>
      <c r="D13" s="8"/>
      <c r="E13" s="108"/>
    </row>
    <row r="14" spans="1:5">
      <c r="A14" s="58">
        <v>1211</v>
      </c>
      <c r="B14" s="57" t="s">
        <v>145</v>
      </c>
      <c r="C14" s="8"/>
      <c r="D14" s="8">
        <v>116994.87</v>
      </c>
      <c r="E14" s="108"/>
    </row>
    <row r="15" spans="1:5">
      <c r="A15" s="58">
        <v>1212</v>
      </c>
      <c r="B15" s="57" t="s">
        <v>146</v>
      </c>
      <c r="C15" s="8"/>
      <c r="D15" s="8">
        <v>3293.11</v>
      </c>
      <c r="E15" s="108"/>
    </row>
    <row r="16" spans="1:5">
      <c r="A16" s="58">
        <v>1213</v>
      </c>
      <c r="B16" s="57" t="s">
        <v>147</v>
      </c>
      <c r="C16" s="8"/>
      <c r="D16" s="8"/>
      <c r="E16" s="108"/>
    </row>
    <row r="17" spans="1:5">
      <c r="A17" s="58">
        <v>1214</v>
      </c>
      <c r="B17" s="57" t="s">
        <v>148</v>
      </c>
      <c r="C17" s="8"/>
      <c r="D17" s="8"/>
      <c r="E17" s="108"/>
    </row>
    <row r="18" spans="1:5">
      <c r="A18" s="58">
        <v>1215</v>
      </c>
      <c r="B18" s="57" t="s">
        <v>149</v>
      </c>
      <c r="C18" s="8"/>
      <c r="D18" s="8"/>
      <c r="E18" s="108"/>
    </row>
    <row r="19" spans="1:5">
      <c r="A19" s="58">
        <v>1300</v>
      </c>
      <c r="B19" s="57" t="s">
        <v>150</v>
      </c>
      <c r="C19" s="8"/>
      <c r="D19" s="8"/>
      <c r="E19" s="108"/>
    </row>
    <row r="20" spans="1:5">
      <c r="A20" s="58">
        <v>1410</v>
      </c>
      <c r="B20" s="57" t="s">
        <v>151</v>
      </c>
      <c r="C20" s="8"/>
      <c r="D20" s="8"/>
      <c r="E20" s="108"/>
    </row>
    <row r="21" spans="1:5">
      <c r="A21" s="58">
        <v>1421</v>
      </c>
      <c r="B21" s="57" t="s">
        <v>152</v>
      </c>
      <c r="C21" s="8"/>
      <c r="D21" s="8"/>
      <c r="E21" s="108"/>
    </row>
    <row r="22" spans="1:5">
      <c r="A22" s="58">
        <v>1422</v>
      </c>
      <c r="B22" s="57" t="s">
        <v>153</v>
      </c>
      <c r="C22" s="8"/>
      <c r="D22" s="8"/>
      <c r="E22" s="108"/>
    </row>
    <row r="23" spans="1:5">
      <c r="A23" s="58">
        <v>1423</v>
      </c>
      <c r="B23" s="57" t="s">
        <v>154</v>
      </c>
      <c r="C23" s="8"/>
      <c r="D23" s="8"/>
      <c r="E23" s="108"/>
    </row>
    <row r="24" spans="1:5">
      <c r="A24" s="58">
        <v>1431</v>
      </c>
      <c r="B24" s="57" t="s">
        <v>155</v>
      </c>
      <c r="C24" s="8"/>
      <c r="D24" s="8"/>
      <c r="E24" s="108"/>
    </row>
    <row r="25" spans="1:5">
      <c r="A25" s="58">
        <v>1432</v>
      </c>
      <c r="B25" s="57" t="s">
        <v>156</v>
      </c>
      <c r="C25" s="8"/>
      <c r="D25" s="8"/>
      <c r="E25" s="108"/>
    </row>
    <row r="26" spans="1:5">
      <c r="A26" s="58">
        <v>1433</v>
      </c>
      <c r="B26" s="57" t="s">
        <v>157</v>
      </c>
      <c r="C26" s="8"/>
      <c r="D26" s="8"/>
      <c r="E26" s="108"/>
    </row>
    <row r="27" spans="1:5">
      <c r="A27" s="58">
        <v>1441</v>
      </c>
      <c r="B27" s="57" t="s">
        <v>158</v>
      </c>
      <c r="C27" s="8"/>
      <c r="D27" s="8"/>
      <c r="E27" s="108"/>
    </row>
    <row r="28" spans="1:5">
      <c r="A28" s="58">
        <v>1442</v>
      </c>
      <c r="B28" s="57" t="s">
        <v>159</v>
      </c>
      <c r="C28" s="8"/>
      <c r="D28" s="8"/>
      <c r="E28" s="108"/>
    </row>
    <row r="29" spans="1:5">
      <c r="A29" s="58">
        <v>1443</v>
      </c>
      <c r="B29" s="57" t="s">
        <v>160</v>
      </c>
      <c r="C29" s="8"/>
      <c r="D29" s="8"/>
      <c r="E29" s="108"/>
    </row>
    <row r="30" spans="1:5">
      <c r="A30" s="58">
        <v>1444</v>
      </c>
      <c r="B30" s="57" t="s">
        <v>161</v>
      </c>
      <c r="C30" s="8"/>
      <c r="D30" s="8"/>
      <c r="E30" s="108"/>
    </row>
    <row r="31" spans="1:5">
      <c r="A31" s="58">
        <v>1445</v>
      </c>
      <c r="B31" s="57" t="s">
        <v>162</v>
      </c>
      <c r="C31" s="8"/>
      <c r="D31" s="8"/>
      <c r="E31" s="108"/>
    </row>
    <row r="32" spans="1:5">
      <c r="A32" s="58">
        <v>1446</v>
      </c>
      <c r="B32" s="57" t="s">
        <v>163</v>
      </c>
      <c r="C32" s="8"/>
      <c r="D32" s="8"/>
      <c r="E32" s="108"/>
    </row>
    <row r="33" spans="1:5">
      <c r="A33" s="31"/>
      <c r="E33" s="108"/>
    </row>
    <row r="34" spans="1:5">
      <c r="A34" s="59" t="s">
        <v>194</v>
      </c>
      <c r="B34" s="57"/>
      <c r="C34" s="88">
        <f>SUM(C35:C42)</f>
        <v>0</v>
      </c>
      <c r="D34" s="88">
        <f>SUM(D35:D42)</f>
        <v>25582.32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164</v>
      </c>
      <c r="C36" s="8"/>
      <c r="D36" s="8"/>
      <c r="E36" s="108"/>
    </row>
    <row r="37" spans="1:5">
      <c r="A37" s="58">
        <v>2130</v>
      </c>
      <c r="B37" s="57" t="s">
        <v>101</v>
      </c>
      <c r="C37" s="8"/>
      <c r="D37" s="8">
        <v>25582.32</v>
      </c>
      <c r="E37" s="108"/>
    </row>
    <row r="38" spans="1:5">
      <c r="A38" s="58">
        <v>2140</v>
      </c>
      <c r="B38" s="57" t="s">
        <v>413</v>
      </c>
      <c r="C38" s="8"/>
      <c r="D38" s="8"/>
      <c r="E38" s="108"/>
    </row>
    <row r="39" spans="1:5">
      <c r="A39" s="58">
        <v>2150</v>
      </c>
      <c r="B39" s="57" t="s">
        <v>417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165</v>
      </c>
      <c r="C41" s="8"/>
      <c r="D41" s="8"/>
      <c r="E41" s="108"/>
    </row>
    <row r="42" spans="1:5">
      <c r="A42" s="58">
        <v>2400</v>
      </c>
      <c r="B42" s="57" t="s">
        <v>166</v>
      </c>
      <c r="C42" s="8"/>
      <c r="D42" s="8"/>
      <c r="E42" s="108"/>
    </row>
    <row r="43" spans="1:5">
      <c r="A43" s="32"/>
      <c r="E43" s="108"/>
    </row>
    <row r="44" spans="1:5">
      <c r="A44" s="56" t="s">
        <v>198</v>
      </c>
      <c r="B44" s="57"/>
      <c r="C44" s="88">
        <f>SUM(C45,C64)</f>
        <v>0</v>
      </c>
      <c r="D44" s="88">
        <f>SUM(D45,D64)</f>
        <v>0</v>
      </c>
      <c r="E44" s="108"/>
    </row>
    <row r="45" spans="1:5">
      <c r="A45" s="59" t="s">
        <v>195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167</v>
      </c>
      <c r="C46" s="8"/>
      <c r="D46" s="8"/>
      <c r="E46" s="108"/>
    </row>
    <row r="47" spans="1:5">
      <c r="A47" s="58">
        <v>3210</v>
      </c>
      <c r="B47" s="57" t="s">
        <v>168</v>
      </c>
      <c r="C47" s="8"/>
      <c r="D47" s="8"/>
      <c r="E47" s="108"/>
    </row>
    <row r="48" spans="1:5">
      <c r="A48" s="58">
        <v>3221</v>
      </c>
      <c r="B48" s="57" t="s">
        <v>169</v>
      </c>
      <c r="C48" s="8"/>
      <c r="D48" s="8"/>
      <c r="E48" s="108"/>
    </row>
    <row r="49" spans="1:5">
      <c r="A49" s="58">
        <v>3222</v>
      </c>
      <c r="B49" s="57" t="s">
        <v>170</v>
      </c>
      <c r="C49" s="8"/>
      <c r="D49" s="8"/>
      <c r="E49" s="108"/>
    </row>
    <row r="50" spans="1:5">
      <c r="A50" s="58">
        <v>3223</v>
      </c>
      <c r="B50" s="57" t="s">
        <v>171</v>
      </c>
      <c r="C50" s="8"/>
      <c r="D50" s="8"/>
      <c r="E50" s="108"/>
    </row>
    <row r="51" spans="1:5">
      <c r="A51" s="58">
        <v>3224</v>
      </c>
      <c r="B51" s="57" t="s">
        <v>172</v>
      </c>
      <c r="C51" s="8"/>
      <c r="D51" s="8"/>
      <c r="E51" s="108"/>
    </row>
    <row r="52" spans="1:5">
      <c r="A52" s="58">
        <v>3231</v>
      </c>
      <c r="B52" s="57" t="s">
        <v>173</v>
      </c>
      <c r="C52" s="8"/>
      <c r="D52" s="8"/>
      <c r="E52" s="108"/>
    </row>
    <row r="53" spans="1:5">
      <c r="A53" s="58">
        <v>3232</v>
      </c>
      <c r="B53" s="57" t="s">
        <v>174</v>
      </c>
      <c r="C53" s="8"/>
      <c r="D53" s="8"/>
      <c r="E53" s="108"/>
    </row>
    <row r="54" spans="1:5">
      <c r="A54" s="58">
        <v>3234</v>
      </c>
      <c r="B54" s="57" t="s">
        <v>175</v>
      </c>
      <c r="C54" s="8"/>
      <c r="D54" s="8"/>
      <c r="E54" s="108"/>
    </row>
    <row r="55" spans="1:5" ht="30">
      <c r="A55" s="58">
        <v>3236</v>
      </c>
      <c r="B55" s="57" t="s">
        <v>190</v>
      </c>
      <c r="C55" s="8"/>
      <c r="D55" s="8"/>
      <c r="E55" s="108"/>
    </row>
    <row r="56" spans="1:5" ht="45">
      <c r="A56" s="58">
        <v>3237</v>
      </c>
      <c r="B56" s="57" t="s">
        <v>176</v>
      </c>
      <c r="C56" s="8"/>
      <c r="D56" s="8"/>
      <c r="E56" s="108"/>
    </row>
    <row r="57" spans="1:5">
      <c r="A57" s="58">
        <v>3241</v>
      </c>
      <c r="B57" s="57" t="s">
        <v>177</v>
      </c>
      <c r="C57" s="8"/>
      <c r="D57" s="8"/>
      <c r="E57" s="108"/>
    </row>
    <row r="58" spans="1:5">
      <c r="A58" s="58">
        <v>3242</v>
      </c>
      <c r="B58" s="57" t="s">
        <v>178</v>
      </c>
      <c r="C58" s="8"/>
      <c r="D58" s="8"/>
      <c r="E58" s="108"/>
    </row>
    <row r="59" spans="1:5">
      <c r="A59" s="58">
        <v>3243</v>
      </c>
      <c r="B59" s="57" t="s">
        <v>179</v>
      </c>
      <c r="C59" s="8"/>
      <c r="D59" s="8"/>
      <c r="E59" s="108"/>
    </row>
    <row r="60" spans="1:5">
      <c r="A60" s="58">
        <v>3245</v>
      </c>
      <c r="B60" s="57" t="s">
        <v>180</v>
      </c>
      <c r="C60" s="8"/>
      <c r="D60" s="8"/>
      <c r="E60" s="108"/>
    </row>
    <row r="61" spans="1:5">
      <c r="A61" s="58">
        <v>3246</v>
      </c>
      <c r="B61" s="57" t="s">
        <v>181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196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256</v>
      </c>
      <c r="C65" s="8"/>
      <c r="D65" s="8"/>
      <c r="E65" s="108"/>
    </row>
    <row r="66" spans="1:5">
      <c r="A66" s="58">
        <v>5220</v>
      </c>
      <c r="B66" s="57" t="s">
        <v>437</v>
      </c>
      <c r="C66" s="8"/>
      <c r="D66" s="8"/>
      <c r="E66" s="108"/>
    </row>
    <row r="67" spans="1:5">
      <c r="A67" s="58">
        <v>5230</v>
      </c>
      <c r="B67" s="57" t="s">
        <v>438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197</v>
      </c>
      <c r="B70" s="57"/>
      <c r="C70" s="8"/>
      <c r="D70" s="8"/>
      <c r="E70" s="108"/>
    </row>
    <row r="71" spans="1:5" ht="30">
      <c r="A71" s="58">
        <v>1</v>
      </c>
      <c r="B71" s="57" t="s">
        <v>182</v>
      </c>
      <c r="C71" s="8"/>
      <c r="D71" s="8"/>
      <c r="E71" s="108"/>
    </row>
    <row r="72" spans="1:5">
      <c r="A72" s="58">
        <v>2</v>
      </c>
      <c r="B72" s="57" t="s">
        <v>183</v>
      </c>
      <c r="C72" s="8"/>
      <c r="D72" s="8"/>
      <c r="E72" s="108"/>
    </row>
    <row r="73" spans="1:5">
      <c r="A73" s="58">
        <v>3</v>
      </c>
      <c r="B73" s="57" t="s">
        <v>184</v>
      </c>
      <c r="C73" s="8"/>
      <c r="D73" s="8"/>
      <c r="E73" s="108"/>
    </row>
    <row r="74" spans="1:5">
      <c r="A74" s="58">
        <v>4</v>
      </c>
      <c r="B74" s="57" t="s">
        <v>368</v>
      </c>
      <c r="C74" s="8"/>
      <c r="D74" s="8"/>
      <c r="E74" s="108"/>
    </row>
    <row r="75" spans="1:5">
      <c r="A75" s="58">
        <v>5</v>
      </c>
      <c r="B75" s="57" t="s">
        <v>185</v>
      </c>
      <c r="C75" s="8"/>
      <c r="D75" s="8"/>
      <c r="E75" s="108"/>
    </row>
    <row r="76" spans="1:5">
      <c r="A76" s="58">
        <v>6</v>
      </c>
      <c r="B76" s="57" t="s">
        <v>186</v>
      </c>
      <c r="C76" s="8"/>
      <c r="D76" s="8"/>
      <c r="E76" s="108"/>
    </row>
    <row r="77" spans="1:5">
      <c r="A77" s="58">
        <v>7</v>
      </c>
      <c r="B77" s="57" t="s">
        <v>187</v>
      </c>
      <c r="C77" s="8"/>
      <c r="D77" s="8"/>
      <c r="E77" s="108"/>
    </row>
    <row r="78" spans="1:5">
      <c r="A78" s="58">
        <v>8</v>
      </c>
      <c r="B78" s="57" t="s">
        <v>188</v>
      </c>
      <c r="C78" s="8"/>
      <c r="D78" s="8"/>
      <c r="E78" s="108"/>
    </row>
    <row r="79" spans="1:5">
      <c r="A79" s="58">
        <v>9</v>
      </c>
      <c r="B79" s="57" t="s">
        <v>189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68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zoomScaleSheetLayoutView="70" workbookViewId="0">
      <selection activeCell="J22" sqref="J22"/>
    </sheetView>
  </sheetViews>
  <sheetFormatPr defaultRowHeight="15"/>
  <cols>
    <col min="1" max="1" width="4.85546875" style="2" customWidth="1"/>
    <col min="2" max="2" width="11.140625" style="2" customWidth="1"/>
    <col min="3" max="3" width="27.140625" style="2" customWidth="1"/>
    <col min="4" max="4" width="14.8554687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456</v>
      </c>
      <c r="B1" s="79"/>
      <c r="C1" s="79"/>
      <c r="D1" s="79"/>
      <c r="E1" s="79"/>
      <c r="F1" s="79"/>
      <c r="G1" s="79"/>
      <c r="H1" s="79"/>
      <c r="I1" s="407" t="s">
        <v>110</v>
      </c>
      <c r="J1" s="407"/>
      <c r="K1" s="108"/>
    </row>
    <row r="2" spans="1:11">
      <c r="A2" s="79" t="s">
        <v>141</v>
      </c>
      <c r="B2" s="79"/>
      <c r="C2" s="79"/>
      <c r="D2" s="79"/>
      <c r="E2" s="79"/>
      <c r="F2" s="79"/>
      <c r="G2" s="79"/>
      <c r="H2" s="79"/>
      <c r="I2" s="406" t="s">
        <v>482</v>
      </c>
      <c r="J2" s="40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8"/>
      <c r="G4" s="79"/>
      <c r="H4" s="79"/>
      <c r="I4" s="79"/>
      <c r="J4" s="79"/>
      <c r="K4" s="108"/>
    </row>
    <row r="5" spans="1:11">
      <c r="A5" s="334" t="s">
        <v>481</v>
      </c>
      <c r="B5" s="241"/>
      <c r="C5" s="241"/>
      <c r="D5" s="241"/>
      <c r="E5" s="241"/>
      <c r="F5" s="242"/>
      <c r="G5" s="241"/>
      <c r="H5" s="241"/>
      <c r="I5" s="241"/>
      <c r="J5" s="241"/>
      <c r="K5" s="108"/>
    </row>
    <row r="6" spans="1:11">
      <c r="A6" s="80"/>
      <c r="B6" s="80"/>
      <c r="C6" s="79"/>
      <c r="D6" s="79"/>
      <c r="E6" s="79"/>
      <c r="F6" s="128"/>
      <c r="G6" s="79"/>
      <c r="H6" s="79"/>
      <c r="I6" s="79"/>
      <c r="J6" s="79"/>
      <c r="K6" s="108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8"/>
    </row>
    <row r="8" spans="1:11" s="27" customFormat="1" ht="45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295</v>
      </c>
      <c r="H8" s="130" t="s">
        <v>296</v>
      </c>
      <c r="I8" s="130" t="s">
        <v>258</v>
      </c>
      <c r="J8" s="133" t="s">
        <v>115</v>
      </c>
      <c r="K8" s="108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8"/>
    </row>
    <row r="10" spans="1:11" s="27" customFormat="1" ht="15.75">
      <c r="A10" s="161">
        <v>1</v>
      </c>
      <c r="B10" s="64" t="s">
        <v>680</v>
      </c>
      <c r="C10" s="162" t="s">
        <v>681</v>
      </c>
      <c r="D10" s="163" t="s">
        <v>222</v>
      </c>
      <c r="E10" s="159">
        <v>41646</v>
      </c>
      <c r="F10" s="28">
        <v>0</v>
      </c>
      <c r="G10" s="28">
        <v>716730.82</v>
      </c>
      <c r="H10" s="28">
        <v>599735.94999999995</v>
      </c>
      <c r="I10" s="28">
        <f>F10+G10-H10</f>
        <v>116994.87</v>
      </c>
      <c r="J10" s="28" t="s">
        <v>684</v>
      </c>
      <c r="K10" s="108"/>
    </row>
    <row r="11" spans="1:11" ht="15.75">
      <c r="A11" s="161">
        <v>2</v>
      </c>
      <c r="B11" s="64" t="s">
        <v>680</v>
      </c>
      <c r="C11" s="162" t="s">
        <v>681</v>
      </c>
      <c r="D11" s="163" t="s">
        <v>682</v>
      </c>
      <c r="E11" s="159">
        <v>41647</v>
      </c>
      <c r="F11" s="28">
        <v>0</v>
      </c>
      <c r="G11" s="28">
        <v>6500</v>
      </c>
      <c r="H11" s="28">
        <v>4732.93</v>
      </c>
      <c r="I11" s="28">
        <f t="shared" ref="I11:I12" si="0">F11+G11-H11</f>
        <v>1767.0699999999997</v>
      </c>
      <c r="J11" s="28" t="s">
        <v>684</v>
      </c>
    </row>
    <row r="12" spans="1:11" ht="15.75">
      <c r="A12" s="161">
        <v>3</v>
      </c>
      <c r="B12" s="64" t="s">
        <v>680</v>
      </c>
      <c r="C12" s="162" t="s">
        <v>681</v>
      </c>
      <c r="D12" s="163" t="s">
        <v>683</v>
      </c>
      <c r="E12" s="159">
        <v>41648</v>
      </c>
      <c r="F12" s="28">
        <v>0</v>
      </c>
      <c r="G12" s="28">
        <v>0</v>
      </c>
      <c r="H12" s="28">
        <v>0</v>
      </c>
      <c r="I12" s="28">
        <f t="shared" si="0"/>
        <v>0</v>
      </c>
      <c r="J12" s="28" t="s">
        <v>684</v>
      </c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37" t="s">
        <v>107</v>
      </c>
      <c r="C15" s="107"/>
      <c r="D15" s="107"/>
      <c r="E15" s="107"/>
      <c r="F15" s="238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4"/>
      <c r="D17" s="107"/>
      <c r="E17" s="107"/>
      <c r="F17" s="294"/>
      <c r="G17" s="295"/>
      <c r="H17" s="295"/>
      <c r="I17" s="104"/>
      <c r="J17" s="104"/>
    </row>
    <row r="18" spans="1:10">
      <c r="A18" s="104"/>
      <c r="B18" s="107"/>
      <c r="C18" s="239" t="s">
        <v>269</v>
      </c>
      <c r="D18" s="239"/>
      <c r="E18" s="107"/>
      <c r="F18" s="107" t="s">
        <v>274</v>
      </c>
      <c r="G18" s="104"/>
      <c r="H18" s="104"/>
      <c r="I18" s="104"/>
      <c r="J18" s="104"/>
    </row>
    <row r="19" spans="1:10">
      <c r="A19" s="104"/>
      <c r="B19" s="107"/>
      <c r="C19" s="240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0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scale="99" orientation="landscape" r:id="rId1"/>
  <ignoredErrors>
    <ignoredError sqref="I10:I12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zoomScaleSheetLayoutView="70" workbookViewId="0">
      <selection activeCell="G12" sqref="G1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7" t="s">
        <v>371</v>
      </c>
      <c r="B1" s="79"/>
      <c r="C1" s="79"/>
      <c r="D1" s="79"/>
      <c r="E1" s="79"/>
      <c r="F1" s="79"/>
      <c r="G1" s="170" t="s">
        <v>110</v>
      </c>
      <c r="H1" s="171"/>
    </row>
    <row r="2" spans="1:8">
      <c r="A2" s="79" t="s">
        <v>141</v>
      </c>
      <c r="B2" s="79"/>
      <c r="C2" s="79"/>
      <c r="D2" s="79"/>
      <c r="E2" s="79"/>
      <c r="F2" s="79"/>
      <c r="G2" s="406" t="s">
        <v>482</v>
      </c>
      <c r="H2" s="408"/>
    </row>
    <row r="3" spans="1:8">
      <c r="A3" s="79"/>
      <c r="B3" s="79"/>
      <c r="C3" s="79"/>
      <c r="D3" s="79"/>
      <c r="E3" s="79"/>
      <c r="F3" s="79"/>
      <c r="G3" s="105"/>
      <c r="H3" s="171"/>
    </row>
    <row r="4" spans="1:8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334" t="s">
        <v>481</v>
      </c>
      <c r="B5" s="227"/>
      <c r="C5" s="227"/>
      <c r="D5" s="227"/>
      <c r="E5" s="227"/>
      <c r="F5" s="227"/>
      <c r="G5" s="227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2" t="s">
        <v>314</v>
      </c>
      <c r="B8" s="172" t="s">
        <v>142</v>
      </c>
      <c r="C8" s="173" t="s">
        <v>369</v>
      </c>
      <c r="D8" s="173" t="s">
        <v>370</v>
      </c>
      <c r="E8" s="173" t="s">
        <v>276</v>
      </c>
      <c r="F8" s="172" t="s">
        <v>321</v>
      </c>
      <c r="G8" s="173" t="s">
        <v>315</v>
      </c>
      <c r="H8" s="108"/>
    </row>
    <row r="9" spans="1:8">
      <c r="A9" s="174" t="s">
        <v>316</v>
      </c>
      <c r="B9" s="175"/>
      <c r="C9" s="176"/>
      <c r="D9" s="177"/>
      <c r="E9" s="177"/>
      <c r="F9" s="177"/>
      <c r="G9" s="178">
        <v>0</v>
      </c>
      <c r="H9" s="108"/>
    </row>
    <row r="10" spans="1:8" ht="15.75">
      <c r="A10" s="175">
        <v>1</v>
      </c>
      <c r="B10" s="159">
        <v>41646</v>
      </c>
      <c r="C10" s="179">
        <v>10</v>
      </c>
      <c r="D10" s="180"/>
      <c r="E10" s="180"/>
      <c r="F10" s="180" t="s">
        <v>685</v>
      </c>
      <c r="G10" s="181">
        <f>IF(ISBLANK(B10),"",G9+C10-D10)</f>
        <v>10</v>
      </c>
      <c r="H10" s="108"/>
    </row>
    <row r="11" spans="1:8" ht="15.75">
      <c r="A11" s="175">
        <v>2</v>
      </c>
      <c r="B11" s="159">
        <v>41646</v>
      </c>
      <c r="C11" s="179"/>
      <c r="D11" s="180">
        <v>10</v>
      </c>
      <c r="E11" s="180"/>
      <c r="F11" s="180" t="s">
        <v>686</v>
      </c>
      <c r="G11" s="181">
        <f t="shared" ref="G11" si="0">IF(ISBLANK(B11),"",G10+C11-D11)</f>
        <v>0</v>
      </c>
      <c r="H11" s="108"/>
    </row>
    <row r="12" spans="1:8">
      <c r="A12" s="184" t="s">
        <v>317</v>
      </c>
      <c r="B12" s="185"/>
      <c r="C12" s="186"/>
      <c r="D12" s="187"/>
      <c r="E12" s="187"/>
      <c r="F12" s="188"/>
      <c r="G12" s="413">
        <f>G11</f>
        <v>0</v>
      </c>
      <c r="H12" s="108"/>
    </row>
    <row r="16" spans="1:8">
      <c r="B16" s="191" t="s">
        <v>107</v>
      </c>
      <c r="F16" s="192"/>
    </row>
    <row r="17" spans="1:10">
      <c r="F17" s="190"/>
      <c r="G17" s="190"/>
      <c r="H17" s="190"/>
      <c r="I17" s="190"/>
      <c r="J17" s="190"/>
    </row>
    <row r="18" spans="1:10">
      <c r="C18" s="193"/>
      <c r="F18" s="193"/>
      <c r="G18" s="194"/>
      <c r="H18" s="190"/>
      <c r="I18" s="190"/>
      <c r="J18" s="190"/>
    </row>
    <row r="19" spans="1:10">
      <c r="A19" s="190"/>
      <c r="C19" s="195" t="s">
        <v>269</v>
      </c>
      <c r="F19" s="196" t="s">
        <v>274</v>
      </c>
      <c r="G19" s="194"/>
      <c r="H19" s="190"/>
      <c r="I19" s="190"/>
      <c r="J19" s="190"/>
    </row>
    <row r="20" spans="1:10">
      <c r="A20" s="190"/>
      <c r="C20" s="197" t="s">
        <v>140</v>
      </c>
      <c r="F20" s="189" t="s">
        <v>270</v>
      </c>
      <c r="G20" s="190"/>
      <c r="H20" s="190"/>
      <c r="I20" s="190"/>
      <c r="J20" s="190"/>
    </row>
    <row r="21" spans="1:10" s="190" customFormat="1">
      <c r="B21" s="189"/>
    </row>
    <row r="22" spans="1:10" s="190" customFormat="1" ht="12.75"/>
    <row r="23" spans="1:10" s="190" customFormat="1" ht="12.75"/>
    <row r="24" spans="1:10" s="190" customFormat="1" ht="12.75"/>
    <row r="25" spans="1:10" s="190" customFormat="1" ht="12.75"/>
  </sheetData>
  <mergeCells count="1">
    <mergeCell ref="G2:H2"/>
  </mergeCells>
  <dataValidations count="1">
    <dataValidation allowBlank="1" showInputMessage="1" showErrorMessage="1" prompt="თვე/დღე/წელი" sqref="B10:B11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topLeftCell="A7" zoomScaleSheetLayoutView="70" workbookViewId="0">
      <selection activeCell="E16" sqref="E1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81"/>
      <c r="G1" s="81"/>
      <c r="H1" s="81"/>
      <c r="I1" s="409" t="s">
        <v>110</v>
      </c>
      <c r="J1" s="409"/>
      <c r="K1" s="146"/>
    </row>
    <row r="2" spans="1:12" s="23" customFormat="1" ht="15">
      <c r="A2" s="108" t="s">
        <v>141</v>
      </c>
      <c r="B2" s="140"/>
      <c r="C2" s="140"/>
      <c r="D2" s="140"/>
      <c r="E2" s="140"/>
      <c r="F2" s="141"/>
      <c r="G2" s="142"/>
      <c r="H2" s="142"/>
      <c r="I2" s="406" t="s">
        <v>482</v>
      </c>
      <c r="J2" s="406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8"/>
      <c r="K3" s="146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8"/>
      <c r="J4" s="79"/>
      <c r="K4" s="108"/>
      <c r="L4" s="23"/>
    </row>
    <row r="5" spans="1:12" s="2" customFormat="1" ht="15">
      <c r="A5" s="334" t="s">
        <v>481</v>
      </c>
      <c r="B5" s="122"/>
      <c r="C5" s="122"/>
      <c r="D5" s="122"/>
      <c r="E5" s="122"/>
      <c r="F5" s="60"/>
      <c r="G5" s="60"/>
      <c r="H5" s="60"/>
      <c r="I5" s="134"/>
      <c r="J5" s="60"/>
      <c r="K5" s="108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11" t="s">
        <v>221</v>
      </c>
      <c r="C7" s="411"/>
      <c r="D7" s="411" t="s">
        <v>293</v>
      </c>
      <c r="E7" s="411"/>
      <c r="F7" s="411" t="s">
        <v>294</v>
      </c>
      <c r="G7" s="411"/>
      <c r="H7" s="158" t="s">
        <v>280</v>
      </c>
      <c r="I7" s="411" t="s">
        <v>224</v>
      </c>
      <c r="J7" s="411"/>
      <c r="K7" s="147"/>
    </row>
    <row r="8" spans="1:12" ht="15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>
      <c r="A9" s="61" t="s">
        <v>117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25582.32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25582.32</v>
      </c>
      <c r="K9" s="147"/>
    </row>
    <row r="10" spans="1:12" ht="15">
      <c r="A10" s="62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122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25582.32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25582.32</v>
      </c>
      <c r="K14" s="147"/>
    </row>
    <row r="15" spans="1:12" ht="15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>
      <c r="A16" s="62" t="s">
        <v>124</v>
      </c>
      <c r="B16" s="26"/>
      <c r="C16" s="26"/>
      <c r="D16" s="26"/>
      <c r="E16" s="26">
        <v>25582.32</v>
      </c>
      <c r="F16" s="26"/>
      <c r="G16" s="26"/>
      <c r="H16" s="26"/>
      <c r="I16" s="26"/>
      <c r="J16" s="26">
        <f>C16+E16-G16-H16</f>
        <v>25582.32</v>
      </c>
      <c r="K16" s="147"/>
    </row>
    <row r="17" spans="1:11" ht="15">
      <c r="A17" s="62" t="s">
        <v>125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62" t="s">
        <v>127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7"/>
    </row>
    <row r="25" spans="1:11" ht="15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7"/>
    </row>
    <row r="33" spans="1:11" ht="15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7"/>
    </row>
    <row r="37" spans="1:11" ht="15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137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269</v>
      </c>
      <c r="F49" s="12" t="s">
        <v>274</v>
      </c>
      <c r="G49" s="75"/>
      <c r="I49"/>
      <c r="J49"/>
    </row>
    <row r="50" spans="1:10" s="2" customFormat="1" ht="15">
      <c r="B50" s="68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93" fitToHeight="0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3" sqref="H23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140"/>
      <c r="G1" s="146"/>
      <c r="H1" s="103" t="s">
        <v>199</v>
      </c>
      <c r="I1" s="146"/>
      <c r="J1" s="69"/>
      <c r="K1" s="69"/>
      <c r="L1" s="69"/>
    </row>
    <row r="2" spans="1:12" s="23" customFormat="1" ht="15">
      <c r="A2" s="108" t="s">
        <v>141</v>
      </c>
      <c r="B2" s="140"/>
      <c r="C2" s="140"/>
      <c r="D2" s="140"/>
      <c r="E2" s="140"/>
      <c r="F2" s="140"/>
      <c r="G2" s="148"/>
      <c r="H2" s="296" t="s">
        <v>484</v>
      </c>
      <c r="I2" s="148"/>
      <c r="J2" s="69"/>
      <c r="K2" s="69"/>
      <c r="L2" s="69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0"/>
      <c r="F4" s="140"/>
      <c r="G4" s="140"/>
      <c r="H4" s="140"/>
      <c r="I4" s="146"/>
      <c r="J4" s="66"/>
      <c r="K4" s="66"/>
      <c r="L4" s="23"/>
    </row>
    <row r="5" spans="1:12" s="2" customFormat="1" ht="15">
      <c r="A5" s="334" t="s">
        <v>481</v>
      </c>
      <c r="B5" s="122"/>
      <c r="C5" s="122"/>
      <c r="D5" s="122"/>
      <c r="E5" s="150"/>
      <c r="F5" s="151"/>
      <c r="G5" s="151"/>
      <c r="H5" s="151"/>
      <c r="I5" s="146"/>
      <c r="J5" s="66"/>
      <c r="K5" s="66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6"/>
      <c r="K6" s="66"/>
      <c r="L6" s="66"/>
    </row>
    <row r="7" spans="1:12" ht="30">
      <c r="A7" s="136" t="s">
        <v>64</v>
      </c>
      <c r="B7" s="136" t="s">
        <v>380</v>
      </c>
      <c r="C7" s="138" t="s">
        <v>381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70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70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70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70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70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70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9"/>
      <c r="H15" s="26"/>
      <c r="I15" s="146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9"/>
      <c r="H16" s="26"/>
      <c r="I16" s="146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9"/>
      <c r="H17" s="26"/>
      <c r="I17" s="146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9"/>
      <c r="H18" s="26"/>
      <c r="I18" s="146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9"/>
      <c r="H19" s="26"/>
      <c r="I19" s="146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9"/>
      <c r="H20" s="26"/>
      <c r="I20" s="146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9"/>
      <c r="H21" s="26"/>
      <c r="I21" s="146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9"/>
      <c r="H22" s="26"/>
      <c r="I22" s="146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9"/>
      <c r="H23" s="26"/>
      <c r="I23" s="146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9"/>
      <c r="H24" s="26"/>
      <c r="I24" s="146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9"/>
      <c r="H25" s="26"/>
      <c r="I25" s="146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9"/>
      <c r="H26" s="26"/>
      <c r="I26" s="146"/>
      <c r="J26" s="66"/>
      <c r="K26" s="66"/>
      <c r="L26" s="66"/>
    </row>
    <row r="27" spans="1:12" s="23" customFormat="1" ht="15">
      <c r="A27" s="70" t="s">
        <v>279</v>
      </c>
      <c r="B27" s="26"/>
      <c r="C27" s="26"/>
      <c r="D27" s="26"/>
      <c r="E27" s="26"/>
      <c r="F27" s="26"/>
      <c r="G27" s="159"/>
      <c r="H27" s="26"/>
      <c r="I27" s="146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A5" sqref="A5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39" t="s">
        <v>307</v>
      </c>
      <c r="B1" s="140"/>
      <c r="C1" s="140"/>
      <c r="D1" s="140"/>
      <c r="E1" s="140"/>
      <c r="F1" s="140"/>
      <c r="G1" s="140"/>
      <c r="H1" s="146"/>
      <c r="I1" s="81" t="s">
        <v>199</v>
      </c>
      <c r="J1" s="153"/>
    </row>
    <row r="2" spans="1:12" s="23" customFormat="1" ht="15">
      <c r="A2" s="108" t="s">
        <v>141</v>
      </c>
      <c r="B2" s="140"/>
      <c r="C2" s="140"/>
      <c r="D2" s="140"/>
      <c r="E2" s="140"/>
      <c r="F2" s="140"/>
      <c r="G2" s="140"/>
      <c r="H2" s="146"/>
      <c r="I2" s="296" t="s">
        <v>484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9"/>
      <c r="J4" s="107"/>
      <c r="L4" s="23"/>
    </row>
    <row r="5" spans="1:12" s="2" customFormat="1" ht="15">
      <c r="A5" s="334" t="s">
        <v>481</v>
      </c>
      <c r="B5" s="122"/>
      <c r="C5" s="122"/>
      <c r="D5" s="122"/>
      <c r="E5" s="150"/>
      <c r="F5" s="151"/>
      <c r="G5" s="151"/>
      <c r="H5" s="151"/>
      <c r="I5" s="150"/>
      <c r="J5" s="107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>
      <c r="A9" s="70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70" t="s">
        <v>279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A5" sqref="A5"/>
    </sheetView>
  </sheetViews>
  <sheetFormatPr defaultRowHeight="12.75"/>
  <cols>
    <col min="1" max="1" width="4.85546875" style="217" customWidth="1"/>
    <col min="2" max="2" width="37.42578125" style="217" customWidth="1"/>
    <col min="3" max="3" width="21.5703125" style="217" customWidth="1"/>
    <col min="4" max="4" width="20" style="217" customWidth="1"/>
    <col min="5" max="5" width="18.7109375" style="217" customWidth="1"/>
    <col min="6" max="6" width="24.140625" style="217" customWidth="1"/>
    <col min="7" max="7" width="27.140625" style="217" customWidth="1"/>
    <col min="8" max="8" width="0.7109375" style="217" customWidth="1"/>
    <col min="9" max="16384" width="9.140625" style="217"/>
  </cols>
  <sheetData>
    <row r="1" spans="1:8" s="201" customFormat="1" ht="15">
      <c r="A1" s="198" t="s">
        <v>327</v>
      </c>
      <c r="B1" s="199"/>
      <c r="C1" s="199"/>
      <c r="D1" s="199"/>
      <c r="E1" s="199"/>
      <c r="F1" s="81"/>
      <c r="G1" s="81" t="s">
        <v>110</v>
      </c>
      <c r="H1" s="202"/>
    </row>
    <row r="2" spans="1:8" s="201" customFormat="1" ht="15">
      <c r="A2" s="202" t="s">
        <v>318</v>
      </c>
      <c r="B2" s="199"/>
      <c r="C2" s="199"/>
      <c r="D2" s="199"/>
      <c r="E2" s="200"/>
      <c r="F2" s="200"/>
      <c r="G2" s="406" t="s">
        <v>482</v>
      </c>
      <c r="H2" s="408"/>
    </row>
    <row r="3" spans="1:8" s="201" customFormat="1">
      <c r="A3" s="202"/>
      <c r="B3" s="199"/>
      <c r="C3" s="199"/>
      <c r="D3" s="199"/>
      <c r="E3" s="200"/>
      <c r="F3" s="200"/>
      <c r="G3" s="200"/>
      <c r="H3" s="202"/>
    </row>
    <row r="4" spans="1:8" s="201" customFormat="1" ht="15">
      <c r="A4" s="117" t="s">
        <v>275</v>
      </c>
      <c r="B4" s="199"/>
      <c r="C4" s="199"/>
      <c r="D4" s="199"/>
      <c r="E4" s="203"/>
      <c r="F4" s="203"/>
      <c r="G4" s="200"/>
      <c r="H4" s="202"/>
    </row>
    <row r="5" spans="1:8" s="201" customFormat="1" ht="15">
      <c r="A5" s="334" t="s">
        <v>481</v>
      </c>
      <c r="B5" s="204"/>
      <c r="C5" s="204"/>
      <c r="D5" s="204"/>
      <c r="E5" s="204"/>
      <c r="F5" s="204"/>
      <c r="G5" s="205"/>
      <c r="H5" s="202"/>
    </row>
    <row r="6" spans="1:8" s="218" customFormat="1">
      <c r="A6" s="206"/>
      <c r="B6" s="206"/>
      <c r="C6" s="206"/>
      <c r="D6" s="206"/>
      <c r="E6" s="206"/>
      <c r="F6" s="206"/>
      <c r="G6" s="206"/>
      <c r="H6" s="203"/>
    </row>
    <row r="7" spans="1:8" s="201" customFormat="1" ht="51">
      <c r="A7" s="236" t="s">
        <v>64</v>
      </c>
      <c r="B7" s="209" t="s">
        <v>322</v>
      </c>
      <c r="C7" s="209" t="s">
        <v>323</v>
      </c>
      <c r="D7" s="209" t="s">
        <v>324</v>
      </c>
      <c r="E7" s="209" t="s">
        <v>325</v>
      </c>
      <c r="F7" s="209" t="s">
        <v>326</v>
      </c>
      <c r="G7" s="209" t="s">
        <v>319</v>
      </c>
      <c r="H7" s="202"/>
    </row>
    <row r="8" spans="1:8" s="201" customFormat="1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>
      <c r="A19" s="219" t="s">
        <v>277</v>
      </c>
      <c r="B19" s="210"/>
      <c r="C19" s="210"/>
      <c r="D19" s="211"/>
      <c r="E19" s="210"/>
      <c r="F19" s="210"/>
      <c r="G19" s="210"/>
      <c r="H19" s="202"/>
    </row>
    <row r="22" spans="1:11" s="201" customFormat="1"/>
    <row r="23" spans="1:11" s="201" customFormat="1"/>
    <row r="24" spans="1:11" s="21" customFormat="1" ht="15">
      <c r="B24" s="212" t="s">
        <v>107</v>
      </c>
      <c r="C24" s="212"/>
    </row>
    <row r="25" spans="1:11" s="21" customFormat="1" ht="15">
      <c r="B25" s="212"/>
      <c r="C25" s="212"/>
    </row>
    <row r="26" spans="1:11" s="21" customFormat="1" ht="15">
      <c r="C26" s="214"/>
      <c r="F26" s="214"/>
      <c r="G26" s="214"/>
      <c r="H26" s="213"/>
    </row>
    <row r="27" spans="1:11" s="21" customFormat="1" ht="15">
      <c r="C27" s="215" t="s">
        <v>269</v>
      </c>
      <c r="F27" s="212" t="s">
        <v>320</v>
      </c>
      <c r="J27" s="213"/>
      <c r="K27" s="213"/>
    </row>
    <row r="28" spans="1:11" s="21" customFormat="1" ht="15">
      <c r="C28" s="215" t="s">
        <v>140</v>
      </c>
      <c r="F28" s="216" t="s">
        <v>270</v>
      </c>
      <c r="J28" s="213"/>
      <c r="K28" s="213"/>
    </row>
    <row r="29" spans="1:11" s="201" customFormat="1" ht="15">
      <c r="C29" s="215"/>
      <c r="J29" s="218"/>
      <c r="K29" s="21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Normal="80" zoomScaleSheetLayoutView="100" workbookViewId="0">
      <selection activeCell="B11" sqref="B11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466</v>
      </c>
      <c r="B1" s="140"/>
      <c r="C1" s="140"/>
      <c r="D1" s="140"/>
      <c r="E1" s="140"/>
      <c r="F1" s="140"/>
      <c r="G1" s="140"/>
      <c r="H1" s="140"/>
      <c r="I1" s="140"/>
      <c r="J1" s="140"/>
      <c r="K1" s="81" t="s">
        <v>110</v>
      </c>
    </row>
    <row r="2" spans="1:11" ht="15">
      <c r="A2" s="108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296" t="s">
        <v>482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9" t="str">
        <f>'[2]ფორმა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0"/>
      <c r="J4" s="140"/>
      <c r="K4" s="149"/>
    </row>
    <row r="5" spans="1:11" s="190" customFormat="1" ht="15">
      <c r="A5" s="338" t="s">
        <v>485</v>
      </c>
      <c r="B5" s="83"/>
      <c r="C5" s="83"/>
      <c r="D5" s="83"/>
      <c r="E5" s="228"/>
      <c r="F5" s="229"/>
      <c r="G5" s="229"/>
      <c r="H5" s="229"/>
      <c r="I5" s="229"/>
      <c r="J5" s="229"/>
      <c r="K5" s="228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384" t="s">
        <v>64</v>
      </c>
      <c r="B7" s="385" t="s">
        <v>382</v>
      </c>
      <c r="C7" s="385" t="s">
        <v>383</v>
      </c>
      <c r="D7" s="385" t="s">
        <v>385</v>
      </c>
      <c r="E7" s="385" t="s">
        <v>384</v>
      </c>
      <c r="F7" s="385" t="s">
        <v>393</v>
      </c>
      <c r="G7" s="385" t="s">
        <v>394</v>
      </c>
      <c r="H7" s="385" t="s">
        <v>388</v>
      </c>
      <c r="I7" s="385" t="s">
        <v>389</v>
      </c>
      <c r="J7" s="385" t="s">
        <v>401</v>
      </c>
      <c r="K7" s="385" t="s">
        <v>390</v>
      </c>
    </row>
    <row r="8" spans="1:11" ht="15">
      <c r="A8" s="386">
        <v>1</v>
      </c>
      <c r="B8" s="386">
        <v>2</v>
      </c>
      <c r="C8" s="385">
        <v>3</v>
      </c>
      <c r="D8" s="386">
        <v>4</v>
      </c>
      <c r="E8" s="385">
        <v>5</v>
      </c>
      <c r="F8" s="386">
        <v>6</v>
      </c>
      <c r="G8" s="385">
        <v>7</v>
      </c>
      <c r="H8" s="386">
        <v>8</v>
      </c>
      <c r="I8" s="385">
        <v>9</v>
      </c>
      <c r="J8" s="386">
        <v>10</v>
      </c>
      <c r="K8" s="385">
        <v>11</v>
      </c>
    </row>
    <row r="9" spans="1:11" ht="45">
      <c r="A9" s="387">
        <v>1</v>
      </c>
      <c r="B9" s="388" t="s">
        <v>633</v>
      </c>
      <c r="C9" s="388" t="s">
        <v>634</v>
      </c>
      <c r="D9" s="388" t="s">
        <v>635</v>
      </c>
      <c r="E9" s="388">
        <v>183.25</v>
      </c>
      <c r="F9" s="388">
        <v>400</v>
      </c>
      <c r="G9" s="388"/>
      <c r="H9" s="389"/>
      <c r="I9" s="389"/>
      <c r="J9" s="388" t="s">
        <v>636</v>
      </c>
      <c r="K9" s="388" t="s">
        <v>637</v>
      </c>
    </row>
    <row r="10" spans="1:11" ht="30">
      <c r="A10" s="387">
        <v>2</v>
      </c>
      <c r="B10" s="388" t="s">
        <v>638</v>
      </c>
      <c r="C10" s="388" t="s">
        <v>634</v>
      </c>
      <c r="D10" s="388" t="s">
        <v>639</v>
      </c>
      <c r="E10" s="388">
        <v>80</v>
      </c>
      <c r="F10" s="388">
        <v>1000</v>
      </c>
      <c r="G10" s="388" t="s">
        <v>640</v>
      </c>
      <c r="H10" s="389" t="s">
        <v>641</v>
      </c>
      <c r="I10" s="389" t="s">
        <v>642</v>
      </c>
      <c r="J10" s="389"/>
      <c r="K10" s="388"/>
    </row>
    <row r="11" spans="1:11" ht="45">
      <c r="A11" s="387">
        <v>3</v>
      </c>
      <c r="B11" s="388" t="s">
        <v>643</v>
      </c>
      <c r="C11" s="388" t="s">
        <v>634</v>
      </c>
      <c r="D11" s="388" t="s">
        <v>644</v>
      </c>
      <c r="E11" s="388">
        <v>101.14</v>
      </c>
      <c r="F11" s="388">
        <v>950</v>
      </c>
      <c r="G11" s="388"/>
      <c r="H11" s="389"/>
      <c r="I11" s="389"/>
      <c r="J11" s="389" t="s">
        <v>645</v>
      </c>
      <c r="K11" s="388" t="s">
        <v>646</v>
      </c>
    </row>
    <row r="12" spans="1:11" ht="30">
      <c r="A12" s="387">
        <v>4</v>
      </c>
      <c r="B12" s="388" t="s">
        <v>647</v>
      </c>
      <c r="C12" s="388" t="s">
        <v>634</v>
      </c>
      <c r="D12" s="388" t="s">
        <v>648</v>
      </c>
      <c r="E12" s="388">
        <v>70</v>
      </c>
      <c r="F12" s="388">
        <v>562.5</v>
      </c>
      <c r="G12" s="388" t="s">
        <v>649</v>
      </c>
      <c r="H12" s="389" t="s">
        <v>650</v>
      </c>
      <c r="I12" s="389" t="s">
        <v>651</v>
      </c>
      <c r="J12" s="389"/>
      <c r="K12" s="388"/>
    </row>
    <row r="13" spans="1:11" ht="30">
      <c r="A13" s="387">
        <v>5</v>
      </c>
      <c r="B13" s="388" t="s">
        <v>652</v>
      </c>
      <c r="C13" s="388" t="s">
        <v>634</v>
      </c>
      <c r="D13" s="388" t="s">
        <v>653</v>
      </c>
      <c r="E13" s="388">
        <v>28.6</v>
      </c>
      <c r="F13" s="388">
        <v>437.5</v>
      </c>
      <c r="G13" s="388" t="s">
        <v>654</v>
      </c>
      <c r="H13" s="389" t="s">
        <v>655</v>
      </c>
      <c r="I13" s="389" t="s">
        <v>656</v>
      </c>
      <c r="J13" s="389"/>
      <c r="K13" s="388"/>
    </row>
    <row r="14" spans="1:11" ht="30">
      <c r="A14" s="387">
        <v>6</v>
      </c>
      <c r="B14" s="388" t="s">
        <v>657</v>
      </c>
      <c r="C14" s="388" t="s">
        <v>634</v>
      </c>
      <c r="D14" s="388" t="s">
        <v>658</v>
      </c>
      <c r="E14" s="388">
        <v>50</v>
      </c>
      <c r="F14" s="388">
        <v>1000</v>
      </c>
      <c r="G14" s="388" t="s">
        <v>659</v>
      </c>
      <c r="H14" s="389" t="s">
        <v>660</v>
      </c>
      <c r="I14" s="389" t="s">
        <v>661</v>
      </c>
      <c r="J14" s="389"/>
      <c r="K14" s="388"/>
    </row>
    <row r="15" spans="1:11" ht="30">
      <c r="A15" s="387">
        <v>7</v>
      </c>
      <c r="B15" s="388" t="s">
        <v>662</v>
      </c>
      <c r="C15" s="388" t="s">
        <v>634</v>
      </c>
      <c r="D15" s="388" t="s">
        <v>639</v>
      </c>
      <c r="E15" s="388">
        <v>70</v>
      </c>
      <c r="F15" s="388">
        <v>625</v>
      </c>
      <c r="G15" s="388" t="s">
        <v>663</v>
      </c>
      <c r="H15" s="389" t="s">
        <v>664</v>
      </c>
      <c r="I15" s="389" t="s">
        <v>665</v>
      </c>
      <c r="J15" s="389"/>
      <c r="K15" s="388"/>
    </row>
    <row r="16" spans="1:11" ht="30">
      <c r="A16" s="387">
        <v>8</v>
      </c>
      <c r="B16" s="388" t="s">
        <v>666</v>
      </c>
      <c r="C16" s="388" t="s">
        <v>634</v>
      </c>
      <c r="D16" s="388" t="s">
        <v>667</v>
      </c>
      <c r="E16" s="388">
        <v>69.239999999999995</v>
      </c>
      <c r="F16" s="388">
        <v>625</v>
      </c>
      <c r="G16" s="390">
        <v>36001000355</v>
      </c>
      <c r="H16" s="389" t="s">
        <v>668</v>
      </c>
      <c r="I16" s="389" t="s">
        <v>669</v>
      </c>
      <c r="J16" s="389"/>
      <c r="K16" s="388"/>
    </row>
    <row r="17" spans="1:11" ht="30">
      <c r="A17" s="387">
        <v>9</v>
      </c>
      <c r="B17" s="388" t="s">
        <v>670</v>
      </c>
      <c r="C17" s="388" t="s">
        <v>634</v>
      </c>
      <c r="D17" s="388" t="s">
        <v>671</v>
      </c>
      <c r="E17" s="388">
        <v>70</v>
      </c>
      <c r="F17" s="388">
        <v>500</v>
      </c>
      <c r="G17" s="388" t="s">
        <v>672</v>
      </c>
      <c r="H17" s="389" t="s">
        <v>673</v>
      </c>
      <c r="I17" s="389" t="s">
        <v>674</v>
      </c>
      <c r="J17" s="389"/>
      <c r="K17" s="388"/>
    </row>
    <row r="18" spans="1:11" ht="15">
      <c r="A18" s="387"/>
      <c r="B18" s="388"/>
      <c r="C18" s="388"/>
      <c r="D18" s="388"/>
      <c r="E18" s="388"/>
      <c r="F18" s="388"/>
      <c r="G18" s="388"/>
      <c r="H18" s="389"/>
      <c r="I18" s="389"/>
      <c r="J18" s="389"/>
      <c r="K18" s="388"/>
    </row>
    <row r="19" spans="1:11" ht="15">
      <c r="A19" s="387" t="s">
        <v>279</v>
      </c>
      <c r="B19" s="388"/>
      <c r="C19" s="388"/>
      <c r="D19" s="388"/>
      <c r="E19" s="388"/>
      <c r="F19" s="388"/>
      <c r="G19" s="388"/>
      <c r="H19" s="389"/>
      <c r="I19" s="389"/>
      <c r="J19" s="389"/>
      <c r="K19" s="388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391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5">
      <c r="A23" s="2"/>
      <c r="B23" s="74" t="s">
        <v>107</v>
      </c>
      <c r="C23" s="2"/>
      <c r="D23" s="2"/>
      <c r="E23" s="5"/>
      <c r="F23" s="2"/>
      <c r="G23" s="2"/>
      <c r="H23" s="2"/>
      <c r="I23" s="2"/>
      <c r="J23" s="2"/>
      <c r="K23" s="2"/>
    </row>
    <row r="24" spans="1:11" ht="15">
      <c r="A24" s="2"/>
      <c r="B24" s="2"/>
      <c r="C24" s="412"/>
      <c r="D24" s="412"/>
      <c r="F24" s="73"/>
      <c r="G24" s="76"/>
    </row>
    <row r="25" spans="1:11" ht="15">
      <c r="B25" s="2"/>
      <c r="C25" s="72" t="s">
        <v>269</v>
      </c>
      <c r="D25" s="2"/>
      <c r="F25" s="12" t="s">
        <v>274</v>
      </c>
    </row>
    <row r="26" spans="1:11" ht="15">
      <c r="B26" s="2"/>
      <c r="C26" s="2"/>
      <c r="D26" s="2"/>
      <c r="F26" s="2" t="s">
        <v>270</v>
      </c>
    </row>
    <row r="27" spans="1:11" ht="15">
      <c r="B27" s="2"/>
      <c r="C27" s="68" t="s">
        <v>140</v>
      </c>
    </row>
  </sheetData>
  <mergeCells count="1">
    <mergeCell ref="C24:D24"/>
  </mergeCells>
  <pageMargins left="0.7" right="0.7" top="0.75" bottom="0.75" header="0.3" footer="0.3"/>
  <pageSetup scale="5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zoomScale="90" zoomScaleNormal="90" zoomScaleSheetLayoutView="80" workbookViewId="0">
      <selection activeCell="B7" sqref="B7"/>
    </sheetView>
  </sheetViews>
  <sheetFormatPr defaultRowHeight="12.75"/>
  <cols>
    <col min="1" max="1" width="8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9" t="s">
        <v>467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1" t="s">
        <v>110</v>
      </c>
    </row>
    <row r="2" spans="1:13" customFormat="1" ht="15">
      <c r="A2" s="108" t="s">
        <v>141</v>
      </c>
      <c r="B2" s="108"/>
      <c r="C2" s="140"/>
      <c r="D2" s="140"/>
      <c r="E2" s="140"/>
      <c r="F2" s="140"/>
      <c r="G2" s="140"/>
      <c r="H2" s="140"/>
      <c r="I2" s="140"/>
      <c r="J2" s="140"/>
      <c r="K2" s="146"/>
      <c r="L2" s="296" t="s">
        <v>482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0"/>
    </row>
    <row r="4" spans="1:13" customFormat="1" ht="15">
      <c r="A4" s="79" t="str">
        <f>'[2]ფორმა N2'!A4</f>
        <v>ანგარიშვალდებული პირის დასახელება:</v>
      </c>
      <c r="B4" s="79"/>
      <c r="C4" s="79"/>
      <c r="D4" s="79"/>
      <c r="E4" s="80"/>
      <c r="F4" s="149"/>
      <c r="G4" s="140"/>
      <c r="H4" s="140"/>
      <c r="I4" s="140"/>
      <c r="J4" s="140"/>
      <c r="K4" s="140"/>
      <c r="L4" s="140"/>
    </row>
    <row r="5" spans="1:13" ht="15">
      <c r="A5" s="338" t="s">
        <v>485</v>
      </c>
      <c r="B5" s="227"/>
      <c r="C5" s="83"/>
      <c r="D5" s="83"/>
      <c r="E5" s="83"/>
      <c r="F5" s="228"/>
      <c r="G5" s="229"/>
      <c r="H5" s="229"/>
      <c r="I5" s="229"/>
      <c r="J5" s="229"/>
      <c r="K5" s="229"/>
      <c r="L5" s="228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384" t="s">
        <v>64</v>
      </c>
      <c r="B7" s="386" t="s">
        <v>249</v>
      </c>
      <c r="C7" s="385" t="s">
        <v>245</v>
      </c>
      <c r="D7" s="385" t="s">
        <v>246</v>
      </c>
      <c r="E7" s="385" t="s">
        <v>355</v>
      </c>
      <c r="F7" s="385" t="s">
        <v>248</v>
      </c>
      <c r="G7" s="385" t="s">
        <v>392</v>
      </c>
      <c r="H7" s="385" t="s">
        <v>394</v>
      </c>
      <c r="I7" s="385" t="s">
        <v>388</v>
      </c>
      <c r="J7" s="385" t="s">
        <v>389</v>
      </c>
      <c r="K7" s="385" t="s">
        <v>401</v>
      </c>
      <c r="L7" s="385" t="s">
        <v>390</v>
      </c>
    </row>
    <row r="8" spans="1:13" customFormat="1" ht="15">
      <c r="A8" s="386">
        <v>1</v>
      </c>
      <c r="B8" s="386">
        <v>2</v>
      </c>
      <c r="C8" s="385">
        <v>3</v>
      </c>
      <c r="D8" s="386">
        <v>4</v>
      </c>
      <c r="E8" s="385">
        <v>5</v>
      </c>
      <c r="F8" s="386">
        <v>6</v>
      </c>
      <c r="G8" s="385">
        <v>7</v>
      </c>
      <c r="H8" s="386">
        <v>8</v>
      </c>
      <c r="I8" s="386">
        <v>9</v>
      </c>
      <c r="J8" s="386">
        <v>10</v>
      </c>
      <c r="K8" s="385">
        <v>11</v>
      </c>
      <c r="L8" s="385">
        <v>12</v>
      </c>
    </row>
    <row r="9" spans="1:13" customFormat="1" ht="15">
      <c r="A9" s="387">
        <v>1</v>
      </c>
      <c r="B9" s="387" t="s">
        <v>675</v>
      </c>
      <c r="C9" s="388" t="s">
        <v>676</v>
      </c>
      <c r="D9" s="388" t="s">
        <v>677</v>
      </c>
      <c r="E9" s="388">
        <v>2002</v>
      </c>
      <c r="F9" s="388" t="s">
        <v>678</v>
      </c>
      <c r="G9" s="388">
        <v>625</v>
      </c>
      <c r="H9" s="388"/>
      <c r="I9" s="389"/>
      <c r="J9" s="389"/>
      <c r="K9" s="389">
        <v>204987933</v>
      </c>
      <c r="L9" s="388" t="s">
        <v>679</v>
      </c>
    </row>
    <row r="10" spans="1:13" customFormat="1" ht="15">
      <c r="A10" s="387"/>
      <c r="B10" s="387"/>
      <c r="C10" s="388"/>
      <c r="D10" s="388"/>
      <c r="E10" s="388"/>
      <c r="F10" s="388"/>
      <c r="G10" s="388"/>
      <c r="H10" s="388"/>
      <c r="I10" s="389"/>
      <c r="J10" s="389"/>
      <c r="K10" s="389"/>
      <c r="L10" s="388"/>
    </row>
    <row r="11" spans="1:13" customFormat="1" ht="15">
      <c r="A11" s="387" t="s">
        <v>279</v>
      </c>
      <c r="B11" s="387"/>
      <c r="C11" s="388"/>
      <c r="D11" s="388"/>
      <c r="E11" s="388"/>
      <c r="F11" s="388"/>
      <c r="G11" s="388"/>
      <c r="H11" s="388"/>
      <c r="I11" s="389"/>
      <c r="J11" s="389"/>
      <c r="K11" s="389"/>
      <c r="L11" s="388"/>
    </row>
    <row r="12" spans="1:13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</row>
    <row r="13" spans="1:13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</row>
    <row r="14" spans="1:13">
      <c r="A14" s="392"/>
      <c r="B14" s="392"/>
      <c r="C14" s="230"/>
      <c r="D14" s="230"/>
      <c r="E14" s="230"/>
      <c r="F14" s="230"/>
      <c r="G14" s="230"/>
      <c r="H14" s="230"/>
      <c r="I14" s="230"/>
      <c r="J14" s="230"/>
      <c r="K14" s="230"/>
      <c r="L14" s="230"/>
    </row>
    <row r="15" spans="1:13" ht="15">
      <c r="A15" s="189"/>
      <c r="B15" s="189"/>
      <c r="C15" s="191" t="s">
        <v>107</v>
      </c>
      <c r="D15" s="189"/>
      <c r="E15" s="189"/>
      <c r="F15" s="192"/>
      <c r="G15" s="189"/>
      <c r="H15" s="189"/>
      <c r="I15" s="189"/>
      <c r="J15" s="189"/>
      <c r="K15" s="189"/>
      <c r="L15" s="189"/>
    </row>
    <row r="16" spans="1:13" ht="15">
      <c r="A16" s="189"/>
      <c r="B16" s="189"/>
      <c r="C16" s="189"/>
      <c r="D16" s="193"/>
      <c r="E16" s="189"/>
      <c r="G16" s="193"/>
      <c r="H16" s="235"/>
    </row>
    <row r="17" spans="3:7" ht="15">
      <c r="C17" s="189"/>
      <c r="D17" s="195" t="s">
        <v>269</v>
      </c>
      <c r="E17" s="189"/>
      <c r="G17" s="196" t="s">
        <v>274</v>
      </c>
    </row>
    <row r="18" spans="3:7" ht="15">
      <c r="C18" s="189"/>
      <c r="D18" s="197" t="s">
        <v>140</v>
      </c>
      <c r="E18" s="189"/>
      <c r="G18" s="189" t="s">
        <v>270</v>
      </c>
    </row>
    <row r="19" spans="3:7" ht="15">
      <c r="C19" s="189"/>
      <c r="D19" s="197"/>
    </row>
  </sheetData>
  <pageMargins left="0.7" right="0.7" top="0.75" bottom="0.75" header="0.3" footer="0.3"/>
  <pageSetup scale="5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A5" sqref="A5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9" t="s">
        <v>468</v>
      </c>
      <c r="B1" s="140"/>
      <c r="C1" s="140"/>
      <c r="D1" s="140"/>
      <c r="E1" s="140"/>
      <c r="F1" s="140"/>
      <c r="G1" s="140"/>
      <c r="H1" s="146"/>
      <c r="I1" s="81" t="s">
        <v>110</v>
      </c>
    </row>
    <row r="2" spans="1:13" customFormat="1" ht="15">
      <c r="A2" s="108" t="s">
        <v>141</v>
      </c>
      <c r="B2" s="140"/>
      <c r="C2" s="140"/>
      <c r="D2" s="140"/>
      <c r="E2" s="140"/>
      <c r="F2" s="140"/>
      <c r="G2" s="140"/>
      <c r="H2" s="406" t="s">
        <v>482</v>
      </c>
      <c r="I2" s="408"/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0"/>
      <c r="E4" s="140"/>
      <c r="F4" s="140"/>
      <c r="G4" s="140"/>
      <c r="H4" s="140"/>
      <c r="I4" s="149"/>
    </row>
    <row r="5" spans="1:13" ht="15">
      <c r="A5" s="334" t="s">
        <v>481</v>
      </c>
      <c r="B5" s="83"/>
      <c r="C5" s="83"/>
      <c r="D5" s="229"/>
      <c r="E5" s="229"/>
      <c r="F5" s="229"/>
      <c r="G5" s="229"/>
      <c r="H5" s="229"/>
      <c r="I5" s="228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386</v>
      </c>
      <c r="C7" s="138" t="s">
        <v>387</v>
      </c>
      <c r="D7" s="138" t="s">
        <v>392</v>
      </c>
      <c r="E7" s="138" t="s">
        <v>394</v>
      </c>
      <c r="F7" s="138" t="s">
        <v>388</v>
      </c>
      <c r="G7" s="138" t="s">
        <v>389</v>
      </c>
      <c r="H7" s="138" t="s">
        <v>401</v>
      </c>
      <c r="I7" s="138" t="s">
        <v>390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70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>
      <c r="A10" s="70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>
      <c r="A11" s="70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>
      <c r="A12" s="70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>
      <c r="A13" s="70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>
      <c r="A14" s="70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>
      <c r="A15" s="70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>
      <c r="A16" s="70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>
      <c r="A17" s="70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>
      <c r="A18" s="70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>
      <c r="A19" s="70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>
      <c r="A20" s="70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>
      <c r="A21" s="70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>
      <c r="A22" s="70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>
      <c r="A23" s="70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>
      <c r="A24" s="70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>
      <c r="A25" s="70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>
      <c r="A26" s="70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>
      <c r="A27" s="70" t="s">
        <v>279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>
      <c r="A31" s="189"/>
      <c r="B31" s="191" t="s">
        <v>107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5"/>
    </row>
    <row r="33" spans="2:6" ht="15">
      <c r="B33" s="189"/>
      <c r="C33" s="195" t="s">
        <v>269</v>
      </c>
      <c r="D33" s="189"/>
      <c r="F33" s="196" t="s">
        <v>274</v>
      </c>
    </row>
    <row r="34" spans="2:6" ht="15">
      <c r="B34" s="189"/>
      <c r="C34" s="197" t="s">
        <v>140</v>
      </c>
      <c r="D34" s="189"/>
      <c r="F34" s="189" t="s">
        <v>270</v>
      </c>
    </row>
    <row r="35" spans="2:6" ht="15">
      <c r="B35" s="189"/>
      <c r="C35" s="197"/>
    </row>
  </sheetData>
  <mergeCells count="1">
    <mergeCell ref="H2:I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A5" sqref="A5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7" t="s">
        <v>406</v>
      </c>
      <c r="B1" s="79"/>
      <c r="C1" s="79"/>
      <c r="D1" s="79"/>
      <c r="E1" s="79"/>
      <c r="F1" s="79"/>
      <c r="G1" s="79"/>
      <c r="H1" s="79"/>
      <c r="I1" s="170" t="s">
        <v>199</v>
      </c>
      <c r="J1" s="171"/>
    </row>
    <row r="2" spans="1:10">
      <c r="A2" s="79" t="s">
        <v>141</v>
      </c>
      <c r="B2" s="79"/>
      <c r="C2" s="79"/>
      <c r="D2" s="79"/>
      <c r="E2" s="79"/>
      <c r="F2" s="79"/>
      <c r="G2" s="79"/>
      <c r="H2" s="79"/>
      <c r="I2" s="335" t="s">
        <v>483</v>
      </c>
      <c r="J2" s="171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1"/>
    </row>
    <row r="4" spans="1:10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334" t="s">
        <v>481</v>
      </c>
      <c r="B5" s="227"/>
      <c r="C5" s="227"/>
      <c r="D5" s="227"/>
      <c r="E5" s="227"/>
      <c r="F5" s="227"/>
      <c r="G5" s="227"/>
      <c r="H5" s="227"/>
      <c r="I5" s="227"/>
      <c r="J5" s="196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2" t="s">
        <v>64</v>
      </c>
      <c r="B8" s="172" t="s">
        <v>378</v>
      </c>
      <c r="C8" s="173" t="s">
        <v>440</v>
      </c>
      <c r="D8" s="173" t="s">
        <v>441</v>
      </c>
      <c r="E8" s="173" t="s">
        <v>379</v>
      </c>
      <c r="F8" s="173" t="s">
        <v>398</v>
      </c>
      <c r="G8" s="173" t="s">
        <v>399</v>
      </c>
      <c r="H8" s="173" t="s">
        <v>445</v>
      </c>
      <c r="I8" s="173" t="s">
        <v>400</v>
      </c>
      <c r="J8" s="108"/>
    </row>
    <row r="9" spans="1:10">
      <c r="A9" s="175">
        <v>1</v>
      </c>
      <c r="B9" s="211"/>
      <c r="C9" s="180"/>
      <c r="D9" s="180"/>
      <c r="E9" s="179"/>
      <c r="F9" s="179"/>
      <c r="G9" s="179"/>
      <c r="H9" s="179"/>
      <c r="I9" s="179"/>
      <c r="J9" s="108"/>
    </row>
    <row r="10" spans="1:10">
      <c r="A10" s="175">
        <v>2</v>
      </c>
      <c r="B10" s="211"/>
      <c r="C10" s="180"/>
      <c r="D10" s="180"/>
      <c r="E10" s="179"/>
      <c r="F10" s="179"/>
      <c r="G10" s="179"/>
      <c r="H10" s="179"/>
      <c r="I10" s="179"/>
      <c r="J10" s="108"/>
    </row>
    <row r="11" spans="1:10">
      <c r="A11" s="175">
        <v>3</v>
      </c>
      <c r="B11" s="211"/>
      <c r="C11" s="180"/>
      <c r="D11" s="180"/>
      <c r="E11" s="179"/>
      <c r="F11" s="179"/>
      <c r="G11" s="179"/>
      <c r="H11" s="179"/>
      <c r="I11" s="179"/>
      <c r="J11" s="108"/>
    </row>
    <row r="12" spans="1:10">
      <c r="A12" s="175">
        <v>4</v>
      </c>
      <c r="B12" s="211"/>
      <c r="C12" s="180"/>
      <c r="D12" s="180"/>
      <c r="E12" s="179"/>
      <c r="F12" s="179"/>
      <c r="G12" s="179"/>
      <c r="H12" s="179"/>
      <c r="I12" s="179"/>
      <c r="J12" s="108"/>
    </row>
    <row r="13" spans="1:10">
      <c r="A13" s="175">
        <v>5</v>
      </c>
      <c r="B13" s="211"/>
      <c r="C13" s="180"/>
      <c r="D13" s="180"/>
      <c r="E13" s="179"/>
      <c r="F13" s="179"/>
      <c r="G13" s="179"/>
      <c r="H13" s="179"/>
      <c r="I13" s="179"/>
      <c r="J13" s="108"/>
    </row>
    <row r="14" spans="1:10">
      <c r="A14" s="175">
        <v>6</v>
      </c>
      <c r="B14" s="211"/>
      <c r="C14" s="180"/>
      <c r="D14" s="180"/>
      <c r="E14" s="179"/>
      <c r="F14" s="179"/>
      <c r="G14" s="179"/>
      <c r="H14" s="179"/>
      <c r="I14" s="179"/>
      <c r="J14" s="108"/>
    </row>
    <row r="15" spans="1:10">
      <c r="A15" s="175">
        <v>7</v>
      </c>
      <c r="B15" s="211"/>
      <c r="C15" s="180"/>
      <c r="D15" s="180"/>
      <c r="E15" s="179"/>
      <c r="F15" s="179"/>
      <c r="G15" s="179"/>
      <c r="H15" s="179"/>
      <c r="I15" s="179"/>
      <c r="J15" s="108"/>
    </row>
    <row r="16" spans="1:10">
      <c r="A16" s="175">
        <v>8</v>
      </c>
      <c r="B16" s="211"/>
      <c r="C16" s="180"/>
      <c r="D16" s="180"/>
      <c r="E16" s="179"/>
      <c r="F16" s="179"/>
      <c r="G16" s="179"/>
      <c r="H16" s="179"/>
      <c r="I16" s="179"/>
      <c r="J16" s="108"/>
    </row>
    <row r="17" spans="1:10">
      <c r="A17" s="175">
        <v>9</v>
      </c>
      <c r="B17" s="211"/>
      <c r="C17" s="180"/>
      <c r="D17" s="180"/>
      <c r="E17" s="179"/>
      <c r="F17" s="179"/>
      <c r="G17" s="179"/>
      <c r="H17" s="179"/>
      <c r="I17" s="179"/>
      <c r="J17" s="108"/>
    </row>
    <row r="18" spans="1:10">
      <c r="A18" s="175">
        <v>10</v>
      </c>
      <c r="B18" s="211"/>
      <c r="C18" s="180"/>
      <c r="D18" s="180"/>
      <c r="E18" s="179"/>
      <c r="F18" s="179"/>
      <c r="G18" s="179"/>
      <c r="H18" s="179"/>
      <c r="I18" s="179"/>
      <c r="J18" s="108"/>
    </row>
    <row r="19" spans="1:10">
      <c r="A19" s="175">
        <v>11</v>
      </c>
      <c r="B19" s="211"/>
      <c r="C19" s="180"/>
      <c r="D19" s="180"/>
      <c r="E19" s="179"/>
      <c r="F19" s="179"/>
      <c r="G19" s="179"/>
      <c r="H19" s="179"/>
      <c r="I19" s="179"/>
      <c r="J19" s="108"/>
    </row>
    <row r="20" spans="1:10">
      <c r="A20" s="175">
        <v>12</v>
      </c>
      <c r="B20" s="211"/>
      <c r="C20" s="180"/>
      <c r="D20" s="180"/>
      <c r="E20" s="179"/>
      <c r="F20" s="179"/>
      <c r="G20" s="179"/>
      <c r="H20" s="179"/>
      <c r="I20" s="179"/>
      <c r="J20" s="108"/>
    </row>
    <row r="21" spans="1:10">
      <c r="A21" s="175">
        <v>13</v>
      </c>
      <c r="B21" s="211"/>
      <c r="C21" s="180"/>
      <c r="D21" s="180"/>
      <c r="E21" s="179"/>
      <c r="F21" s="179"/>
      <c r="G21" s="179"/>
      <c r="H21" s="179"/>
      <c r="I21" s="179"/>
      <c r="J21" s="108"/>
    </row>
    <row r="22" spans="1:10">
      <c r="A22" s="175">
        <v>14</v>
      </c>
      <c r="B22" s="211"/>
      <c r="C22" s="180"/>
      <c r="D22" s="180"/>
      <c r="E22" s="179"/>
      <c r="F22" s="179"/>
      <c r="G22" s="179"/>
      <c r="H22" s="179"/>
      <c r="I22" s="179"/>
      <c r="J22" s="108"/>
    </row>
    <row r="23" spans="1:10">
      <c r="A23" s="175">
        <v>15</v>
      </c>
      <c r="B23" s="211"/>
      <c r="C23" s="180"/>
      <c r="D23" s="180"/>
      <c r="E23" s="179"/>
      <c r="F23" s="179"/>
      <c r="G23" s="179"/>
      <c r="H23" s="179"/>
      <c r="I23" s="179"/>
      <c r="J23" s="108"/>
    </row>
    <row r="24" spans="1:10">
      <c r="A24" s="175">
        <v>16</v>
      </c>
      <c r="B24" s="211"/>
      <c r="C24" s="180"/>
      <c r="D24" s="180"/>
      <c r="E24" s="179"/>
      <c r="F24" s="179"/>
      <c r="G24" s="179"/>
      <c r="H24" s="179"/>
      <c r="I24" s="179"/>
      <c r="J24" s="108"/>
    </row>
    <row r="25" spans="1:10">
      <c r="A25" s="175">
        <v>17</v>
      </c>
      <c r="B25" s="211"/>
      <c r="C25" s="180"/>
      <c r="D25" s="180"/>
      <c r="E25" s="179"/>
      <c r="F25" s="179"/>
      <c r="G25" s="179"/>
      <c r="H25" s="179"/>
      <c r="I25" s="179"/>
      <c r="J25" s="108"/>
    </row>
    <row r="26" spans="1:10">
      <c r="A26" s="175">
        <v>18</v>
      </c>
      <c r="B26" s="211"/>
      <c r="C26" s="180"/>
      <c r="D26" s="180"/>
      <c r="E26" s="179"/>
      <c r="F26" s="179"/>
      <c r="G26" s="179"/>
      <c r="H26" s="179"/>
      <c r="I26" s="179"/>
      <c r="J26" s="108"/>
    </row>
    <row r="27" spans="1:10">
      <c r="A27" s="175">
        <v>19</v>
      </c>
      <c r="B27" s="211"/>
      <c r="C27" s="180"/>
      <c r="D27" s="180"/>
      <c r="E27" s="179"/>
      <c r="F27" s="179"/>
      <c r="G27" s="179"/>
      <c r="H27" s="179"/>
      <c r="I27" s="179"/>
      <c r="J27" s="108"/>
    </row>
    <row r="28" spans="1:10">
      <c r="A28" s="175">
        <v>20</v>
      </c>
      <c r="B28" s="211"/>
      <c r="C28" s="180"/>
      <c r="D28" s="180"/>
      <c r="E28" s="179"/>
      <c r="F28" s="179"/>
      <c r="G28" s="179"/>
      <c r="H28" s="179"/>
      <c r="I28" s="179"/>
      <c r="J28" s="108"/>
    </row>
    <row r="29" spans="1:10">
      <c r="A29" s="175">
        <v>21</v>
      </c>
      <c r="B29" s="211"/>
      <c r="C29" s="183"/>
      <c r="D29" s="183"/>
      <c r="E29" s="182"/>
      <c r="F29" s="182"/>
      <c r="G29" s="182"/>
      <c r="H29" s="281"/>
      <c r="I29" s="179"/>
      <c r="J29" s="108"/>
    </row>
    <row r="30" spans="1:10">
      <c r="A30" s="175">
        <v>22</v>
      </c>
      <c r="B30" s="211"/>
      <c r="C30" s="183"/>
      <c r="D30" s="183"/>
      <c r="E30" s="182"/>
      <c r="F30" s="182"/>
      <c r="G30" s="182"/>
      <c r="H30" s="281"/>
      <c r="I30" s="179"/>
      <c r="J30" s="108"/>
    </row>
    <row r="31" spans="1:10">
      <c r="A31" s="175">
        <v>23</v>
      </c>
      <c r="B31" s="211"/>
      <c r="C31" s="183"/>
      <c r="D31" s="183"/>
      <c r="E31" s="182"/>
      <c r="F31" s="182"/>
      <c r="G31" s="182"/>
      <c r="H31" s="281"/>
      <c r="I31" s="179"/>
      <c r="J31" s="108"/>
    </row>
    <row r="32" spans="1:10">
      <c r="A32" s="175">
        <v>24</v>
      </c>
      <c r="B32" s="211"/>
      <c r="C32" s="183"/>
      <c r="D32" s="183"/>
      <c r="E32" s="182"/>
      <c r="F32" s="182"/>
      <c r="G32" s="182"/>
      <c r="H32" s="281"/>
      <c r="I32" s="179"/>
      <c r="J32" s="108"/>
    </row>
    <row r="33" spans="1:12">
      <c r="A33" s="175">
        <v>25</v>
      </c>
      <c r="B33" s="211"/>
      <c r="C33" s="183"/>
      <c r="D33" s="183"/>
      <c r="E33" s="182"/>
      <c r="F33" s="182"/>
      <c r="G33" s="182"/>
      <c r="H33" s="281"/>
      <c r="I33" s="179"/>
      <c r="J33" s="108"/>
    </row>
    <row r="34" spans="1:12">
      <c r="A34" s="175">
        <v>26</v>
      </c>
      <c r="B34" s="211"/>
      <c r="C34" s="183"/>
      <c r="D34" s="183"/>
      <c r="E34" s="182"/>
      <c r="F34" s="182"/>
      <c r="G34" s="182"/>
      <c r="H34" s="281"/>
      <c r="I34" s="179"/>
      <c r="J34" s="108"/>
    </row>
    <row r="35" spans="1:12">
      <c r="A35" s="175">
        <v>27</v>
      </c>
      <c r="B35" s="211"/>
      <c r="C35" s="183"/>
      <c r="D35" s="183"/>
      <c r="E35" s="182"/>
      <c r="F35" s="182"/>
      <c r="G35" s="182"/>
      <c r="H35" s="281"/>
      <c r="I35" s="179"/>
      <c r="J35" s="108"/>
    </row>
    <row r="36" spans="1:12">
      <c r="A36" s="175">
        <v>28</v>
      </c>
      <c r="B36" s="211"/>
      <c r="C36" s="183"/>
      <c r="D36" s="183"/>
      <c r="E36" s="182"/>
      <c r="F36" s="182"/>
      <c r="G36" s="182"/>
      <c r="H36" s="281"/>
      <c r="I36" s="179"/>
      <c r="J36" s="108"/>
    </row>
    <row r="37" spans="1:12">
      <c r="A37" s="175">
        <v>29</v>
      </c>
      <c r="B37" s="211"/>
      <c r="C37" s="183"/>
      <c r="D37" s="183"/>
      <c r="E37" s="182"/>
      <c r="F37" s="182"/>
      <c r="G37" s="182"/>
      <c r="H37" s="281"/>
      <c r="I37" s="179"/>
      <c r="J37" s="108"/>
    </row>
    <row r="38" spans="1:12">
      <c r="A38" s="175" t="s">
        <v>279</v>
      </c>
      <c r="B38" s="211"/>
      <c r="C38" s="183"/>
      <c r="D38" s="183"/>
      <c r="E38" s="182"/>
      <c r="F38" s="182"/>
      <c r="G38" s="283"/>
      <c r="H38" s="293" t="s">
        <v>433</v>
      </c>
      <c r="I38" s="284">
        <f>SUM(I9:I37)</f>
        <v>0</v>
      </c>
      <c r="J38" s="108"/>
    </row>
    <row r="40" spans="1:12">
      <c r="A40" s="189" t="s">
        <v>469</v>
      </c>
    </row>
    <row r="42" spans="1:12">
      <c r="B42" s="191" t="s">
        <v>107</v>
      </c>
      <c r="F42" s="192"/>
    </row>
    <row r="43" spans="1:12">
      <c r="F43" s="190"/>
      <c r="I43" s="190"/>
      <c r="J43" s="190"/>
      <c r="K43" s="190"/>
      <c r="L43" s="190"/>
    </row>
    <row r="44" spans="1:12">
      <c r="C44" s="193"/>
      <c r="F44" s="193"/>
      <c r="G44" s="193"/>
      <c r="H44" s="196"/>
      <c r="I44" s="194"/>
      <c r="J44" s="190"/>
      <c r="K44" s="190"/>
      <c r="L44" s="190"/>
    </row>
    <row r="45" spans="1:12">
      <c r="A45" s="190"/>
      <c r="C45" s="195" t="s">
        <v>269</v>
      </c>
      <c r="F45" s="196" t="s">
        <v>274</v>
      </c>
      <c r="G45" s="195"/>
      <c r="H45" s="195"/>
      <c r="I45" s="194"/>
      <c r="J45" s="190"/>
      <c r="K45" s="190"/>
      <c r="L45" s="190"/>
    </row>
    <row r="46" spans="1:12">
      <c r="A46" s="190"/>
      <c r="C46" s="197" t="s">
        <v>140</v>
      </c>
      <c r="F46" s="189" t="s">
        <v>270</v>
      </c>
      <c r="I46" s="190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 I2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A5" sqref="A5"/>
    </sheetView>
  </sheetViews>
  <sheetFormatPr defaultRowHeight="12.75"/>
  <cols>
    <col min="1" max="1" width="2.7109375" style="201" customWidth="1"/>
    <col min="2" max="2" width="9" style="201" customWidth="1"/>
    <col min="3" max="3" width="23.42578125" style="201" customWidth="1"/>
    <col min="4" max="4" width="13.28515625" style="201" customWidth="1"/>
    <col min="5" max="5" width="9.5703125" style="201" customWidth="1"/>
    <col min="6" max="6" width="11.5703125" style="201" customWidth="1"/>
    <col min="7" max="7" width="12.28515625" style="201" customWidth="1"/>
    <col min="8" max="8" width="15.28515625" style="201" customWidth="1"/>
    <col min="9" max="9" width="17.5703125" style="201" customWidth="1"/>
    <col min="10" max="11" width="12.42578125" style="201" customWidth="1"/>
    <col min="12" max="12" width="23.5703125" style="201" customWidth="1"/>
    <col min="13" max="13" width="18.5703125" style="201" customWidth="1"/>
    <col min="14" max="14" width="0.85546875" style="201" customWidth="1"/>
    <col min="15" max="16384" width="9.140625" style="201"/>
  </cols>
  <sheetData>
    <row r="1" spans="1:14" ht="13.5">
      <c r="A1" s="198" t="s">
        <v>471</v>
      </c>
      <c r="B1" s="199"/>
      <c r="C1" s="199"/>
      <c r="D1" s="199"/>
      <c r="E1" s="199"/>
      <c r="F1" s="199"/>
      <c r="G1" s="199"/>
      <c r="H1" s="199"/>
      <c r="I1" s="202"/>
      <c r="J1" s="269"/>
      <c r="K1" s="269"/>
      <c r="L1" s="269"/>
      <c r="M1" s="269" t="s">
        <v>422</v>
      </c>
      <c r="N1" s="202"/>
    </row>
    <row r="2" spans="1:14" ht="15">
      <c r="A2" s="202" t="s">
        <v>318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335" t="s">
        <v>483</v>
      </c>
      <c r="N2" s="202"/>
    </row>
    <row r="3" spans="1:14">
      <c r="A3" s="202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2"/>
    </row>
    <row r="4" spans="1:14" ht="15">
      <c r="A4" s="117" t="s">
        <v>275</v>
      </c>
      <c r="B4" s="199"/>
      <c r="C4" s="199"/>
      <c r="D4" s="203"/>
      <c r="E4" s="270"/>
      <c r="F4" s="203"/>
      <c r="G4" s="200"/>
      <c r="H4" s="200"/>
      <c r="I4" s="200"/>
      <c r="J4" s="200"/>
      <c r="K4" s="200"/>
      <c r="L4" s="199"/>
      <c r="M4" s="200"/>
      <c r="N4" s="202"/>
    </row>
    <row r="5" spans="1:14" ht="15">
      <c r="A5" s="334" t="s">
        <v>481</v>
      </c>
      <c r="B5" s="204"/>
      <c r="C5" s="204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2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2"/>
    </row>
    <row r="7" spans="1:14" ht="51">
      <c r="A7" s="272" t="s">
        <v>64</v>
      </c>
      <c r="B7" s="273" t="s">
        <v>423</v>
      </c>
      <c r="C7" s="273" t="s">
        <v>424</v>
      </c>
      <c r="D7" s="274" t="s">
        <v>425</v>
      </c>
      <c r="E7" s="274" t="s">
        <v>276</v>
      </c>
      <c r="F7" s="274" t="s">
        <v>426</v>
      </c>
      <c r="G7" s="274" t="s">
        <v>427</v>
      </c>
      <c r="H7" s="273" t="s">
        <v>428</v>
      </c>
      <c r="I7" s="275" t="s">
        <v>429</v>
      </c>
      <c r="J7" s="275" t="s">
        <v>430</v>
      </c>
      <c r="K7" s="276" t="s">
        <v>431</v>
      </c>
      <c r="L7" s="276" t="s">
        <v>432</v>
      </c>
      <c r="M7" s="274" t="s">
        <v>422</v>
      </c>
      <c r="N7" s="202"/>
    </row>
    <row r="8" spans="1:14">
      <c r="A8" s="207">
        <v>1</v>
      </c>
      <c r="B8" s="208">
        <v>2</v>
      </c>
      <c r="C8" s="208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2"/>
    </row>
    <row r="9" spans="1:14" ht="15">
      <c r="A9" s="210">
        <v>1</v>
      </c>
      <c r="B9" s="211"/>
      <c r="C9" s="277"/>
      <c r="D9" s="210"/>
      <c r="E9" s="210"/>
      <c r="F9" s="210"/>
      <c r="G9" s="210"/>
      <c r="H9" s="210"/>
      <c r="I9" s="210"/>
      <c r="J9" s="210"/>
      <c r="K9" s="210"/>
      <c r="L9" s="210"/>
      <c r="M9" s="278" t="str">
        <f t="shared" ref="M9:M33" si="0">IF(ISBLANK(B9),"",$M$2)</f>
        <v/>
      </c>
      <c r="N9" s="202"/>
    </row>
    <row r="10" spans="1:14" ht="15">
      <c r="A10" s="210">
        <v>2</v>
      </c>
      <c r="B10" s="211"/>
      <c r="C10" s="277"/>
      <c r="D10" s="210"/>
      <c r="E10" s="210"/>
      <c r="F10" s="210"/>
      <c r="G10" s="210"/>
      <c r="H10" s="210"/>
      <c r="I10" s="210"/>
      <c r="J10" s="210"/>
      <c r="K10" s="210"/>
      <c r="L10" s="210"/>
      <c r="M10" s="278" t="str">
        <f t="shared" si="0"/>
        <v/>
      </c>
      <c r="N10" s="202"/>
    </row>
    <row r="11" spans="1:14" ht="15">
      <c r="A11" s="210">
        <v>3</v>
      </c>
      <c r="B11" s="211"/>
      <c r="C11" s="277"/>
      <c r="D11" s="210"/>
      <c r="E11" s="210"/>
      <c r="F11" s="210"/>
      <c r="G11" s="210"/>
      <c r="H11" s="210"/>
      <c r="I11" s="210"/>
      <c r="J11" s="210"/>
      <c r="K11" s="210"/>
      <c r="L11" s="210"/>
      <c r="M11" s="278" t="str">
        <f t="shared" si="0"/>
        <v/>
      </c>
      <c r="N11" s="202"/>
    </row>
    <row r="12" spans="1:14" ht="15">
      <c r="A12" s="210">
        <v>4</v>
      </c>
      <c r="B12" s="211"/>
      <c r="C12" s="277"/>
      <c r="D12" s="210"/>
      <c r="E12" s="210"/>
      <c r="F12" s="210"/>
      <c r="G12" s="210"/>
      <c r="H12" s="210"/>
      <c r="I12" s="210"/>
      <c r="J12" s="210"/>
      <c r="K12" s="210"/>
      <c r="L12" s="210"/>
      <c r="M12" s="278" t="str">
        <f t="shared" si="0"/>
        <v/>
      </c>
      <c r="N12" s="202"/>
    </row>
    <row r="13" spans="1:14" ht="15">
      <c r="A13" s="210">
        <v>5</v>
      </c>
      <c r="B13" s="211"/>
      <c r="C13" s="277"/>
      <c r="D13" s="210"/>
      <c r="E13" s="210"/>
      <c r="F13" s="210"/>
      <c r="G13" s="210"/>
      <c r="H13" s="210"/>
      <c r="I13" s="210"/>
      <c r="J13" s="210"/>
      <c r="K13" s="210"/>
      <c r="L13" s="210"/>
      <c r="M13" s="278" t="str">
        <f t="shared" si="0"/>
        <v/>
      </c>
      <c r="N13" s="202"/>
    </row>
    <row r="14" spans="1:14" ht="15">
      <c r="A14" s="210">
        <v>6</v>
      </c>
      <c r="B14" s="211"/>
      <c r="C14" s="277"/>
      <c r="D14" s="210"/>
      <c r="E14" s="210"/>
      <c r="F14" s="210"/>
      <c r="G14" s="210"/>
      <c r="H14" s="210"/>
      <c r="I14" s="210"/>
      <c r="J14" s="210"/>
      <c r="K14" s="210"/>
      <c r="L14" s="210"/>
      <c r="M14" s="278" t="str">
        <f t="shared" si="0"/>
        <v/>
      </c>
      <c r="N14" s="202"/>
    </row>
    <row r="15" spans="1:14" ht="15">
      <c r="A15" s="210">
        <v>7</v>
      </c>
      <c r="B15" s="211"/>
      <c r="C15" s="277"/>
      <c r="D15" s="210"/>
      <c r="E15" s="210"/>
      <c r="F15" s="210"/>
      <c r="G15" s="210"/>
      <c r="H15" s="210"/>
      <c r="I15" s="210"/>
      <c r="J15" s="210"/>
      <c r="K15" s="210"/>
      <c r="L15" s="210"/>
      <c r="M15" s="278" t="str">
        <f t="shared" si="0"/>
        <v/>
      </c>
      <c r="N15" s="202"/>
    </row>
    <row r="16" spans="1:14" ht="15">
      <c r="A16" s="210">
        <v>8</v>
      </c>
      <c r="B16" s="211"/>
      <c r="C16" s="277"/>
      <c r="D16" s="210"/>
      <c r="E16" s="210"/>
      <c r="F16" s="210"/>
      <c r="G16" s="210"/>
      <c r="H16" s="210"/>
      <c r="I16" s="210"/>
      <c r="J16" s="210"/>
      <c r="K16" s="210"/>
      <c r="L16" s="210"/>
      <c r="M16" s="278" t="str">
        <f t="shared" si="0"/>
        <v/>
      </c>
      <c r="N16" s="202"/>
    </row>
    <row r="17" spans="1:14" ht="15">
      <c r="A17" s="210">
        <v>9</v>
      </c>
      <c r="B17" s="211"/>
      <c r="C17" s="277"/>
      <c r="D17" s="210"/>
      <c r="E17" s="210"/>
      <c r="F17" s="210"/>
      <c r="G17" s="210"/>
      <c r="H17" s="210"/>
      <c r="I17" s="210"/>
      <c r="J17" s="210"/>
      <c r="K17" s="210"/>
      <c r="L17" s="210"/>
      <c r="M17" s="278" t="str">
        <f t="shared" si="0"/>
        <v/>
      </c>
      <c r="N17" s="202"/>
    </row>
    <row r="18" spans="1:14" ht="15">
      <c r="A18" s="210">
        <v>10</v>
      </c>
      <c r="B18" s="211"/>
      <c r="C18" s="277"/>
      <c r="D18" s="210"/>
      <c r="E18" s="210"/>
      <c r="F18" s="210"/>
      <c r="G18" s="210"/>
      <c r="H18" s="210"/>
      <c r="I18" s="210"/>
      <c r="J18" s="210"/>
      <c r="K18" s="210"/>
      <c r="L18" s="210"/>
      <c r="M18" s="278" t="str">
        <f t="shared" si="0"/>
        <v/>
      </c>
      <c r="N18" s="202"/>
    </row>
    <row r="19" spans="1:14" ht="15">
      <c r="A19" s="210">
        <v>11</v>
      </c>
      <c r="B19" s="211"/>
      <c r="C19" s="277"/>
      <c r="D19" s="210"/>
      <c r="E19" s="210"/>
      <c r="F19" s="210"/>
      <c r="G19" s="210"/>
      <c r="H19" s="210"/>
      <c r="I19" s="210"/>
      <c r="J19" s="210"/>
      <c r="K19" s="210"/>
      <c r="L19" s="210"/>
      <c r="M19" s="278" t="str">
        <f t="shared" si="0"/>
        <v/>
      </c>
      <c r="N19" s="202"/>
    </row>
    <row r="20" spans="1:14" ht="15">
      <c r="A20" s="210">
        <v>12</v>
      </c>
      <c r="B20" s="211"/>
      <c r="C20" s="277"/>
      <c r="D20" s="210"/>
      <c r="E20" s="210"/>
      <c r="F20" s="210"/>
      <c r="G20" s="210"/>
      <c r="H20" s="210"/>
      <c r="I20" s="210"/>
      <c r="J20" s="210"/>
      <c r="K20" s="210"/>
      <c r="L20" s="210"/>
      <c r="M20" s="278" t="str">
        <f t="shared" si="0"/>
        <v/>
      </c>
      <c r="N20" s="202"/>
    </row>
    <row r="21" spans="1:14" ht="15">
      <c r="A21" s="210">
        <v>13</v>
      </c>
      <c r="B21" s="211"/>
      <c r="C21" s="277"/>
      <c r="D21" s="210"/>
      <c r="E21" s="210"/>
      <c r="F21" s="210"/>
      <c r="G21" s="210"/>
      <c r="H21" s="210"/>
      <c r="I21" s="210"/>
      <c r="J21" s="210"/>
      <c r="K21" s="210"/>
      <c r="L21" s="210"/>
      <c r="M21" s="278" t="str">
        <f t="shared" si="0"/>
        <v/>
      </c>
      <c r="N21" s="202"/>
    </row>
    <row r="22" spans="1:14" ht="15">
      <c r="A22" s="210">
        <v>14</v>
      </c>
      <c r="B22" s="211"/>
      <c r="C22" s="277"/>
      <c r="D22" s="210"/>
      <c r="E22" s="210"/>
      <c r="F22" s="210"/>
      <c r="G22" s="210"/>
      <c r="H22" s="210"/>
      <c r="I22" s="210"/>
      <c r="J22" s="210"/>
      <c r="K22" s="210"/>
      <c r="L22" s="210"/>
      <c r="M22" s="278" t="str">
        <f t="shared" si="0"/>
        <v/>
      </c>
      <c r="N22" s="202"/>
    </row>
    <row r="23" spans="1:14" ht="15">
      <c r="A23" s="210">
        <v>15</v>
      </c>
      <c r="B23" s="211"/>
      <c r="C23" s="277"/>
      <c r="D23" s="210"/>
      <c r="E23" s="210"/>
      <c r="F23" s="210"/>
      <c r="G23" s="210"/>
      <c r="H23" s="210"/>
      <c r="I23" s="210"/>
      <c r="J23" s="210"/>
      <c r="K23" s="210"/>
      <c r="L23" s="210"/>
      <c r="M23" s="278" t="str">
        <f t="shared" si="0"/>
        <v/>
      </c>
      <c r="N23" s="202"/>
    </row>
    <row r="24" spans="1:14" ht="15">
      <c r="A24" s="210">
        <v>16</v>
      </c>
      <c r="B24" s="211"/>
      <c r="C24" s="277"/>
      <c r="D24" s="210"/>
      <c r="E24" s="210"/>
      <c r="F24" s="210"/>
      <c r="G24" s="210"/>
      <c r="H24" s="210"/>
      <c r="I24" s="210"/>
      <c r="J24" s="210"/>
      <c r="K24" s="210"/>
      <c r="L24" s="210"/>
      <c r="M24" s="278" t="str">
        <f t="shared" si="0"/>
        <v/>
      </c>
      <c r="N24" s="202"/>
    </row>
    <row r="25" spans="1:14" ht="15">
      <c r="A25" s="210">
        <v>17</v>
      </c>
      <c r="B25" s="211"/>
      <c r="C25" s="277"/>
      <c r="D25" s="210"/>
      <c r="E25" s="210"/>
      <c r="F25" s="210"/>
      <c r="G25" s="210"/>
      <c r="H25" s="210"/>
      <c r="I25" s="210"/>
      <c r="J25" s="210"/>
      <c r="K25" s="210"/>
      <c r="L25" s="210"/>
      <c r="M25" s="278" t="str">
        <f t="shared" si="0"/>
        <v/>
      </c>
      <c r="N25" s="202"/>
    </row>
    <row r="26" spans="1:14" ht="15">
      <c r="A26" s="210">
        <v>18</v>
      </c>
      <c r="B26" s="211"/>
      <c r="C26" s="277"/>
      <c r="D26" s="210"/>
      <c r="E26" s="210"/>
      <c r="F26" s="210"/>
      <c r="G26" s="210"/>
      <c r="H26" s="210"/>
      <c r="I26" s="210"/>
      <c r="J26" s="210"/>
      <c r="K26" s="210"/>
      <c r="L26" s="210"/>
      <c r="M26" s="278" t="str">
        <f t="shared" si="0"/>
        <v/>
      </c>
      <c r="N26" s="202"/>
    </row>
    <row r="27" spans="1:14" ht="15">
      <c r="A27" s="210">
        <v>19</v>
      </c>
      <c r="B27" s="211"/>
      <c r="C27" s="277"/>
      <c r="D27" s="210"/>
      <c r="E27" s="210"/>
      <c r="F27" s="210"/>
      <c r="G27" s="210"/>
      <c r="H27" s="210"/>
      <c r="I27" s="210"/>
      <c r="J27" s="210"/>
      <c r="K27" s="210"/>
      <c r="L27" s="210"/>
      <c r="M27" s="278" t="str">
        <f t="shared" si="0"/>
        <v/>
      </c>
      <c r="N27" s="202"/>
    </row>
    <row r="28" spans="1:14" ht="15">
      <c r="A28" s="210">
        <v>20</v>
      </c>
      <c r="B28" s="211"/>
      <c r="C28" s="277"/>
      <c r="D28" s="210"/>
      <c r="E28" s="210"/>
      <c r="F28" s="210"/>
      <c r="G28" s="210"/>
      <c r="H28" s="210"/>
      <c r="I28" s="210"/>
      <c r="J28" s="210"/>
      <c r="K28" s="210"/>
      <c r="L28" s="210"/>
      <c r="M28" s="278" t="str">
        <f t="shared" si="0"/>
        <v/>
      </c>
      <c r="N28" s="202"/>
    </row>
    <row r="29" spans="1:14" ht="15">
      <c r="A29" s="210">
        <v>21</v>
      </c>
      <c r="B29" s="211"/>
      <c r="C29" s="277"/>
      <c r="D29" s="210"/>
      <c r="E29" s="210"/>
      <c r="F29" s="210"/>
      <c r="G29" s="210"/>
      <c r="H29" s="210"/>
      <c r="I29" s="210"/>
      <c r="J29" s="210"/>
      <c r="K29" s="210"/>
      <c r="L29" s="210"/>
      <c r="M29" s="278" t="str">
        <f t="shared" si="0"/>
        <v/>
      </c>
      <c r="N29" s="202"/>
    </row>
    <row r="30" spans="1:14" ht="15">
      <c r="A30" s="210">
        <v>22</v>
      </c>
      <c r="B30" s="211"/>
      <c r="C30" s="277"/>
      <c r="D30" s="210"/>
      <c r="E30" s="210"/>
      <c r="F30" s="210"/>
      <c r="G30" s="210"/>
      <c r="H30" s="210"/>
      <c r="I30" s="210"/>
      <c r="J30" s="210"/>
      <c r="K30" s="210"/>
      <c r="L30" s="210"/>
      <c r="M30" s="278" t="str">
        <f t="shared" si="0"/>
        <v/>
      </c>
      <c r="N30" s="202"/>
    </row>
    <row r="31" spans="1:14" ht="15">
      <c r="A31" s="210">
        <v>23</v>
      </c>
      <c r="B31" s="211"/>
      <c r="C31" s="277"/>
      <c r="D31" s="210"/>
      <c r="E31" s="210"/>
      <c r="F31" s="210"/>
      <c r="G31" s="210"/>
      <c r="H31" s="210"/>
      <c r="I31" s="210"/>
      <c r="J31" s="210"/>
      <c r="K31" s="210"/>
      <c r="L31" s="210"/>
      <c r="M31" s="278" t="str">
        <f t="shared" si="0"/>
        <v/>
      </c>
      <c r="N31" s="202"/>
    </row>
    <row r="32" spans="1:14" ht="15">
      <c r="A32" s="210">
        <v>24</v>
      </c>
      <c r="B32" s="211"/>
      <c r="C32" s="277"/>
      <c r="D32" s="210"/>
      <c r="E32" s="210"/>
      <c r="F32" s="210"/>
      <c r="G32" s="210"/>
      <c r="H32" s="210"/>
      <c r="I32" s="210"/>
      <c r="J32" s="210"/>
      <c r="K32" s="210"/>
      <c r="L32" s="210"/>
      <c r="M32" s="278" t="str">
        <f t="shared" si="0"/>
        <v/>
      </c>
      <c r="N32" s="202"/>
    </row>
    <row r="33" spans="1:14" ht="15">
      <c r="A33" s="279" t="s">
        <v>279</v>
      </c>
      <c r="B33" s="211"/>
      <c r="C33" s="277"/>
      <c r="D33" s="210"/>
      <c r="E33" s="210"/>
      <c r="F33" s="210"/>
      <c r="G33" s="210"/>
      <c r="H33" s="210"/>
      <c r="I33" s="210"/>
      <c r="J33" s="210"/>
      <c r="K33" s="210"/>
      <c r="L33" s="210"/>
      <c r="M33" s="278" t="str">
        <f t="shared" si="0"/>
        <v/>
      </c>
      <c r="N33" s="202"/>
    </row>
    <row r="34" spans="1:14" s="217" customFormat="1"/>
    <row r="37" spans="1:14" s="21" customFormat="1" ht="15">
      <c r="B37" s="212" t="s">
        <v>107</v>
      </c>
    </row>
    <row r="38" spans="1:14" s="21" customFormat="1" ht="15">
      <c r="B38" s="212"/>
    </row>
    <row r="39" spans="1:14" s="21" customFormat="1" ht="15">
      <c r="C39" s="214"/>
      <c r="D39" s="213"/>
      <c r="E39" s="213"/>
      <c r="H39" s="214"/>
      <c r="I39" s="214"/>
      <c r="J39" s="213"/>
      <c r="K39" s="213"/>
      <c r="L39" s="213"/>
    </row>
    <row r="40" spans="1:14" s="21" customFormat="1" ht="15">
      <c r="C40" s="215" t="s">
        <v>269</v>
      </c>
      <c r="D40" s="213"/>
      <c r="E40" s="213"/>
      <c r="H40" s="212" t="s">
        <v>320</v>
      </c>
      <c r="M40" s="213"/>
    </row>
    <row r="41" spans="1:14" s="21" customFormat="1" ht="15">
      <c r="C41" s="215" t="s">
        <v>140</v>
      </c>
      <c r="D41" s="213"/>
      <c r="E41" s="213"/>
      <c r="H41" s="216" t="s">
        <v>270</v>
      </c>
      <c r="M41" s="213"/>
    </row>
    <row r="42" spans="1:14" ht="15">
      <c r="C42" s="215"/>
      <c r="F42" s="216"/>
      <c r="J42" s="218"/>
      <c r="K42" s="218"/>
      <c r="L42" s="218"/>
      <c r="M42" s="218"/>
    </row>
    <row r="43" spans="1:14" ht="15">
      <c r="C43" s="215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3">
        <v>40907</v>
      </c>
      <c r="C2" t="s">
        <v>201</v>
      </c>
      <c r="E2" t="s">
        <v>232</v>
      </c>
      <c r="G2" s="65" t="s">
        <v>238</v>
      </c>
    </row>
    <row r="3" spans="1:7" ht="15">
      <c r="A3" s="63">
        <v>40908</v>
      </c>
      <c r="C3" t="s">
        <v>202</v>
      </c>
      <c r="E3" t="s">
        <v>233</v>
      </c>
      <c r="G3" s="65" t="s">
        <v>239</v>
      </c>
    </row>
    <row r="4" spans="1:7" ht="15">
      <c r="A4" s="63">
        <v>40909</v>
      </c>
      <c r="C4" t="s">
        <v>203</v>
      </c>
      <c r="E4" t="s">
        <v>234</v>
      </c>
      <c r="G4" s="65" t="s">
        <v>240</v>
      </c>
    </row>
    <row r="5" spans="1:7">
      <c r="A5" s="63">
        <v>40910</v>
      </c>
      <c r="C5" t="s">
        <v>204</v>
      </c>
      <c r="E5" t="s">
        <v>235</v>
      </c>
    </row>
    <row r="6" spans="1:7">
      <c r="A6" s="63">
        <v>40911</v>
      </c>
      <c r="C6" t="s">
        <v>205</v>
      </c>
    </row>
    <row r="7" spans="1:7">
      <c r="A7" s="63">
        <v>40912</v>
      </c>
      <c r="C7" t="s">
        <v>206</v>
      </c>
    </row>
    <row r="8" spans="1:7">
      <c r="A8" s="63">
        <v>40913</v>
      </c>
      <c r="C8" t="s">
        <v>207</v>
      </c>
    </row>
    <row r="9" spans="1:7">
      <c r="A9" s="63">
        <v>40914</v>
      </c>
      <c r="C9" t="s">
        <v>208</v>
      </c>
    </row>
    <row r="10" spans="1:7">
      <c r="A10" s="63">
        <v>40915</v>
      </c>
      <c r="C10" t="s">
        <v>209</v>
      </c>
    </row>
    <row r="11" spans="1:7">
      <c r="A11" s="63">
        <v>40916</v>
      </c>
      <c r="C11" t="s">
        <v>210</v>
      </c>
    </row>
    <row r="12" spans="1:7">
      <c r="A12" s="63">
        <v>40917</v>
      </c>
      <c r="C12" t="s">
        <v>211</v>
      </c>
    </row>
    <row r="13" spans="1:7">
      <c r="A13" s="63">
        <v>40918</v>
      </c>
      <c r="C13" t="s">
        <v>212</v>
      </c>
    </row>
    <row r="14" spans="1:7">
      <c r="A14" s="63">
        <v>40919</v>
      </c>
      <c r="C14" t="s">
        <v>213</v>
      </c>
    </row>
    <row r="15" spans="1:7">
      <c r="A15" s="63">
        <v>40920</v>
      </c>
      <c r="C15" t="s">
        <v>214</v>
      </c>
    </row>
    <row r="16" spans="1:7">
      <c r="A16" s="63">
        <v>40921</v>
      </c>
      <c r="C16" t="s">
        <v>215</v>
      </c>
    </row>
    <row r="17" spans="1:3">
      <c r="A17" s="63">
        <v>40922</v>
      </c>
      <c r="C17" t="s">
        <v>216</v>
      </c>
    </row>
    <row r="18" spans="1:3">
      <c r="A18" s="63">
        <v>40923</v>
      </c>
      <c r="C18" t="s">
        <v>217</v>
      </c>
    </row>
    <row r="19" spans="1:3">
      <c r="A19" s="63">
        <v>40924</v>
      </c>
      <c r="C19" t="s">
        <v>218</v>
      </c>
    </row>
    <row r="20" spans="1:3">
      <c r="A20" s="63">
        <v>40925</v>
      </c>
      <c r="C20" t="s">
        <v>219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N4.2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Z</cp:lastModifiedBy>
  <cp:lastPrinted>2012-08-17T14:08:30Z</cp:lastPrinted>
  <dcterms:created xsi:type="dcterms:W3CDTF">2011-12-27T13:20:18Z</dcterms:created>
  <dcterms:modified xsi:type="dcterms:W3CDTF">2015-02-02T12:41:04Z</dcterms:modified>
</cp:coreProperties>
</file>