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9585" yWindow="-15" windowWidth="9570" windowHeight="4725" tabRatio="954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8.1'!$A$1:$H$88</definedName>
    <definedName name="_xlnm.Print_Area" localSheetId="22">'ფორმა N 9.7'!$A$1:$I$48</definedName>
    <definedName name="_xlnm.Print_Area" localSheetId="0">'ფორმა N1'!$A$1:$M$46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N4.1'!$A$1:$D$38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C25" i="40" l="1"/>
  <c r="D44" i="40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/>
  <c r="A5" i="3"/>
  <c r="B5" i="29" s="1"/>
  <c r="I2" i="29"/>
  <c r="M2" i="41"/>
  <c r="I2" i="35"/>
  <c r="I2" i="39"/>
  <c r="L2" i="32"/>
  <c r="G2" i="25"/>
  <c r="I2" i="17"/>
  <c r="H2" i="16"/>
  <c r="I2" i="10"/>
  <c r="G2" i="18"/>
  <c r="I2" i="9"/>
  <c r="D2" i="12"/>
  <c r="C2" i="28"/>
  <c r="C2" i="5"/>
  <c r="C2" i="27"/>
  <c r="G2" i="30"/>
  <c r="C2" i="8"/>
  <c r="G2" i="34"/>
  <c r="C2" i="26"/>
  <c r="C2" i="40"/>
  <c r="C2" i="7"/>
  <c r="C2" i="3"/>
  <c r="A7" i="40"/>
  <c r="D12" i="40"/>
  <c r="D25" i="40"/>
  <c r="D19" i="40"/>
  <c r="D48" i="40"/>
  <c r="D59" i="40"/>
  <c r="C11" i="12"/>
  <c r="C24" i="26"/>
  <c r="H13" i="29"/>
  <c r="H10" i="29"/>
  <c r="H11" i="29"/>
  <c r="H12" i="29"/>
  <c r="H14" i="29"/>
  <c r="I14" i="29" s="1"/>
  <c r="I10" i="29"/>
  <c r="I11" i="29"/>
  <c r="I12" i="29"/>
  <c r="I13" i="29"/>
  <c r="H9" i="29"/>
  <c r="I9" i="29" s="1"/>
  <c r="I34" i="29" s="1"/>
  <c r="D75" i="8"/>
  <c r="C75" i="8"/>
  <c r="I38" i="35"/>
  <c r="C12" i="3"/>
  <c r="C15" i="3"/>
  <c r="C18" i="3"/>
  <c r="C10" i="3"/>
  <c r="D26" i="7"/>
  <c r="C26" i="7"/>
  <c r="C25" i="7" s="1"/>
  <c r="D26" i="3"/>
  <c r="C26" i="3"/>
  <c r="D17" i="28"/>
  <c r="C17" i="28"/>
  <c r="C12" i="40"/>
  <c r="C19" i="40"/>
  <c r="C48" i="40"/>
  <c r="C59" i="40"/>
  <c r="C18" i="7"/>
  <c r="M33" i="4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/>
  <c r="D18" i="7"/>
  <c r="D15" i="7"/>
  <c r="C15" i="7"/>
  <c r="D12" i="7"/>
  <c r="C12" i="7"/>
  <c r="C10" i="7" s="1"/>
  <c r="D10" i="7"/>
  <c r="D9" i="7" s="1"/>
  <c r="D74" i="40"/>
  <c r="D65" i="40"/>
  <c r="D54" i="40"/>
  <c r="C54" i="40"/>
  <c r="D38" i="40"/>
  <c r="C38" i="40"/>
  <c r="D34" i="40"/>
  <c r="C34" i="40"/>
  <c r="D16" i="40"/>
  <c r="D15" i="40" s="1"/>
  <c r="D11" i="40" s="1"/>
  <c r="C16" i="40"/>
  <c r="C15" i="40" s="1"/>
  <c r="C11" i="40" s="1"/>
  <c r="A6" i="40"/>
  <c r="C46" i="8"/>
  <c r="C36" i="8"/>
  <c r="H39" i="10"/>
  <c r="H36" i="10" s="1"/>
  <c r="H32" i="10"/>
  <c r="H24" i="10"/>
  <c r="H19" i="10"/>
  <c r="H17" i="10" s="1"/>
  <c r="H9" i="10" s="1"/>
  <c r="H14" i="10"/>
  <c r="A5" i="39"/>
  <c r="A4" i="39"/>
  <c r="D14" i="8"/>
  <c r="D46" i="8"/>
  <c r="D36" i="8"/>
  <c r="A4" i="35"/>
  <c r="H34" i="34"/>
  <c r="G34" i="34"/>
  <c r="A4" i="34"/>
  <c r="A5" i="33"/>
  <c r="A4" i="33"/>
  <c r="A5" i="32"/>
  <c r="A4" i="32"/>
  <c r="H34" i="30"/>
  <c r="G34" i="30"/>
  <c r="A4" i="30"/>
  <c r="H34" i="29"/>
  <c r="G34" i="29"/>
  <c r="A4" i="29"/>
  <c r="A5" i="28"/>
  <c r="D57" i="8"/>
  <c r="C57" i="8"/>
  <c r="D25" i="27"/>
  <c r="C25" i="27"/>
  <c r="A5" i="27"/>
  <c r="D24" i="26"/>
  <c r="A5" i="26"/>
  <c r="A4" i="18"/>
  <c r="D52" i="8"/>
  <c r="C52" i="8"/>
  <c r="H10" i="10"/>
  <c r="A5" i="17"/>
  <c r="A5" i="10"/>
  <c r="A5" i="9"/>
  <c r="A5" i="12"/>
  <c r="A6" i="5"/>
  <c r="A5" i="8"/>
  <c r="A5" i="7"/>
  <c r="A5" i="16"/>
  <c r="C64" i="12"/>
  <c r="D64" i="12"/>
  <c r="D10" i="8"/>
  <c r="C10" i="8"/>
  <c r="A4" i="17"/>
  <c r="A4" i="16"/>
  <c r="A4" i="10"/>
  <c r="A4" i="9"/>
  <c r="A4" i="12"/>
  <c r="A5" i="5"/>
  <c r="A4" i="8"/>
  <c r="A4" i="7"/>
  <c r="J24" i="10"/>
  <c r="I24" i="10"/>
  <c r="G24" i="10"/>
  <c r="F24" i="10"/>
  <c r="E24" i="10"/>
  <c r="D24" i="10"/>
  <c r="C24" i="10"/>
  <c r="B24" i="10"/>
  <c r="D71" i="8"/>
  <c r="C71" i="8"/>
  <c r="I39" i="10"/>
  <c r="I36" i="10"/>
  <c r="I32" i="10"/>
  <c r="I19" i="10"/>
  <c r="I17" i="10" s="1"/>
  <c r="I9" i="10" s="1"/>
  <c r="I14" i="10"/>
  <c r="I10" i="10"/>
  <c r="G39" i="10"/>
  <c r="G36" i="10" s="1"/>
  <c r="G32" i="10"/>
  <c r="G19" i="10"/>
  <c r="G17" i="10"/>
  <c r="G14" i="10"/>
  <c r="G10" i="10"/>
  <c r="E39" i="10"/>
  <c r="E36" i="10"/>
  <c r="E32" i="10"/>
  <c r="E19" i="10"/>
  <c r="E17" i="10" s="1"/>
  <c r="E14" i="10"/>
  <c r="E9" i="10" s="1"/>
  <c r="E10" i="10"/>
  <c r="C39" i="10"/>
  <c r="C36" i="10" s="1"/>
  <c r="C32" i="10"/>
  <c r="C19" i="10"/>
  <c r="C17" i="10"/>
  <c r="C14" i="10"/>
  <c r="C10" i="10"/>
  <c r="C9" i="10" s="1"/>
  <c r="G9" i="10"/>
  <c r="D45" i="12"/>
  <c r="C45" i="12"/>
  <c r="D34" i="12"/>
  <c r="C34" i="12"/>
  <c r="C10" i="12" s="1"/>
  <c r="D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J9" i="10" s="1"/>
  <c r="F19" i="10"/>
  <c r="F17" i="10" s="1"/>
  <c r="F9" i="10" s="1"/>
  <c r="D19" i="10"/>
  <c r="D17" i="10" s="1"/>
  <c r="D9" i="10" s="1"/>
  <c r="B19" i="10"/>
  <c r="B17" i="10" s="1"/>
  <c r="J14" i="10"/>
  <c r="F14" i="10"/>
  <c r="D14" i="10"/>
  <c r="B14" i="10"/>
  <c r="J10" i="10"/>
  <c r="F10" i="10"/>
  <c r="D10" i="10"/>
  <c r="B10" i="10"/>
  <c r="B9" i="10" s="1"/>
  <c r="D17" i="5"/>
  <c r="C17" i="5"/>
  <c r="D14" i="5"/>
  <c r="C14" i="5"/>
  <c r="D11" i="5"/>
  <c r="D10" i="5" s="1"/>
  <c r="C11" i="5"/>
  <c r="D63" i="8"/>
  <c r="D32" i="8"/>
  <c r="C32" i="8"/>
  <c r="D23" i="8"/>
  <c r="D17" i="8" s="1"/>
  <c r="D13" i="8" s="1"/>
  <c r="D9" i="8" s="1"/>
  <c r="C23" i="8"/>
  <c r="C17" i="8" s="1"/>
  <c r="C14" i="8"/>
  <c r="D18" i="3"/>
  <c r="D15" i="3"/>
  <c r="D12" i="3"/>
  <c r="C10" i="5"/>
  <c r="C25" i="3"/>
  <c r="C9" i="3" s="1"/>
  <c r="D10" i="3"/>
  <c r="D9" i="3" s="1"/>
  <c r="D10" i="12"/>
  <c r="D44" i="12"/>
  <c r="D25" i="3"/>
  <c r="C44" i="12"/>
  <c r="C9" i="7" l="1"/>
  <c r="C13" i="8"/>
  <c r="C9" i="8" s="1"/>
  <c r="B5" i="30"/>
</calcChain>
</file>

<file path=xl/comments1.xml><?xml version="1.0" encoding="utf-8"?>
<comments xmlns="http://schemas.openxmlformats.org/spreadsheetml/2006/main">
  <authors>
    <author>xxx</author>
  </authors>
  <commentList>
    <comment ref="B11" authorId="0">
      <text>
        <r>
          <rPr>
            <b/>
            <sz val="8"/>
            <color indexed="81"/>
            <rFont val="Tahoma"/>
          </rPr>
          <t>შენიშვნა:</t>
        </r>
        <r>
          <rPr>
            <b/>
            <sz val="8"/>
            <color indexed="10"/>
            <rFont val="Tahoma"/>
            <family val="2"/>
            <charset val="204"/>
          </rPr>
          <t xml:space="preserve"> გრაფაში მითითებულია ჯარიმის ოქმის მიღების თარიღი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<sst xmlns="http://schemas.openxmlformats.org/spreadsheetml/2006/main" count="1178" uniqueCount="577">
  <si>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</si>
  <si>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</si>
  <si>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</si>
  <si>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</si>
  <si>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</si>
  <si>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</si>
  <si>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</si>
  <si>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</si>
  <si>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</si>
  <si>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</si>
  <si>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</si>
  <si>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</si>
  <si>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</si>
  <si>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</si>
  <si>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</si>
  <si>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</si>
  <si>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</si>
  <si>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</si>
  <si>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</si>
  <si>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</si>
  <si>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</si>
  <si>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</si>
  <si>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</si>
  <si>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</si>
  <si>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</si>
  <si>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</si>
  <si>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</si>
  <si>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</si>
  <si>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</si>
  <si>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</si>
  <si>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</si>
  <si>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</si>
  <si>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</si>
  <si>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</si>
  <si>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</si>
  <si>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</si>
  <si>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</si>
  <si>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</si>
  <si>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</si>
  <si>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</si>
  <si>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</si>
  <si>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</si>
  <si>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</si>
  <si>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</si>
  <si>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</si>
  <si>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</si>
  <si>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</si>
  <si>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</si>
  <si>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</si>
  <si>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</si>
  <si>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</si>
  <si>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</si>
  <si>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</si>
  <si>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</si>
  <si>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</si>
  <si>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</si>
  <si>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</si>
  <si>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</si>
  <si>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</si>
  <si>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</si>
  <si>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</si>
  <si>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</si>
  <si>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</si>
  <si>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</si>
  <si>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</si>
  <si>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</si>
  <si>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</si>
  <si>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</si>
  <si>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</si>
  <si>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</si>
  <si>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</si>
  <si>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</si>
  <si>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</si>
  <si>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</si>
  <si>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</si>
  <si>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</si>
  <si>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</si>
  <si>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</si>
  <si>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</si>
  <si>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</si>
  <si>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</si>
  <si>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</si>
  <si>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</si>
  <si>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</si>
  <si>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</si>
  <si>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</si>
  <si>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</si>
  <si>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</si>
  <si>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</si>
  <si>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</si>
  <si>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</si>
  <si>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</si>
  <si>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</si>
  <si>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</si>
  <si>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</si>
  <si>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</si>
  <si>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</si>
  <si>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</si>
  <si>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</si>
  <si>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</si>
  <si>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</si>
  <si>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</si>
  <si>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</si>
  <si>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</si>
  <si>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</si>
  <si>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</si>
  <si>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</si>
  <si>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</si>
  <si>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</si>
  <si>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</si>
  <si>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</si>
  <si>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</si>
  <si>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</si>
  <si>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</si>
  <si>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</si>
  <si>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</si>
  <si>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</si>
  <si>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</si>
  <si>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</si>
  <si>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</si>
  <si>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</si>
  <si>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</si>
  <si>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</si>
  <si>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</si>
  <si>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</si>
  <si>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</si>
  <si>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</si>
  <si>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</si>
  <si>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</si>
  <si>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</si>
  <si>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</si>
  <si>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</si>
  <si>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</si>
  <si>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</si>
  <si>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</si>
  <si>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</si>
  <si>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</si>
  <si>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</si>
  <si>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</si>
  <si>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</si>
  <si>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</si>
  <si>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</si>
  <si>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</si>
  <si>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</si>
  <si>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</si>
  <si>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</si>
  <si>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</si>
  <si>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</si>
  <si>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</si>
  <si>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</si>
  <si>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</si>
  <si>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</si>
  <si>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</si>
  <si>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</si>
  <si>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</si>
  <si>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</si>
  <si>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</si>
  <si>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</si>
  <si>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</si>
  <si>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</si>
  <si>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</si>
  <si>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</si>
  <si>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</si>
  <si>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</si>
  <si>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</si>
  <si>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</si>
  <si>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</si>
  <si>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</si>
  <si>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</si>
  <si>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</si>
  <si>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</si>
  <si>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</si>
  <si>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</si>
  <si>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</si>
  <si>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</si>
  <si>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</si>
  <si>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</si>
  <si>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</si>
  <si>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</si>
  <si>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</si>
  <si>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</si>
  <si>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</si>
  <si>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</si>
  <si>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</si>
  <si>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</si>
  <si>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</si>
  <si>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</si>
  <si>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</si>
  <si>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</si>
  <si>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</si>
  <si>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</si>
  <si>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</si>
  <si>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</si>
  <si>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</si>
  <si>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</si>
  <si>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</si>
  <si>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</si>
  <si>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</si>
  <si>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</si>
  <si>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</si>
  <si>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</si>
  <si>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</si>
  <si>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</si>
  <si>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</si>
  <si>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</si>
  <si>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</si>
  <si>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</si>
  <si>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</si>
  <si>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</si>
  <si>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</si>
  <si>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</si>
  <si>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</si>
  <si>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</si>
  <si>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</si>
  <si>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</si>
  <si>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</si>
  <si>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</si>
  <si>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</si>
  <si>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</si>
  <si>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</si>
  <si>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</si>
  <si>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</si>
  <si>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</si>
  <si>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</si>
  <si>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</si>
  <si>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</si>
  <si>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</si>
  <si>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</si>
  <si>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</si>
  <si>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</si>
  <si>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</si>
  <si>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</si>
  <si>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</si>
  <si>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</si>
  <si>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</si>
  <si>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</si>
  <si>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</si>
  <si>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</si>
  <si>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</si>
  <si>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</si>
  <si>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</si>
  <si>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</si>
  <si>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</si>
  <si>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</si>
  <si>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</si>
  <si>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</si>
  <si>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</si>
  <si>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</si>
  <si>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</si>
  <si>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</si>
  <si>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</si>
  <si>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</si>
  <si>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</si>
  <si>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</si>
  <si>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</si>
  <si>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</si>
  <si>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</si>
  <si>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</si>
  <si>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</si>
  <si>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</si>
  <si>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</si>
  <si>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</si>
  <si>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</si>
  <si>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</si>
  <si>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</si>
  <si>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</si>
  <si>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</si>
  <si>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</si>
  <si>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</si>
  <si>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</si>
  <si>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</si>
  <si>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</si>
  <si>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</si>
  <si>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</si>
  <si>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</si>
  <si>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</si>
  <si>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</si>
  <si>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</si>
  <si>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</si>
  <si>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indexed="8"/>
        <rFont val="Sylfaen"/>
        <family val="1"/>
      </rPr>
      <t>*</t>
    </r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</si>
  <si>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</si>
  <si>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</si>
  <si>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</si>
  <si>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</si>
  <si>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</si>
  <si>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</si>
  <si>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</si>
  <si>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</si>
  <si>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</si>
  <si>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</si>
  <si>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</si>
  <si>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</si>
  <si>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</si>
  <si>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</si>
  <si>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</si>
  <si>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</si>
  <si>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</si>
  <si>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</si>
  <si>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</si>
  <si>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</si>
  <si>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</si>
  <si>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</si>
  <si>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</si>
  <si>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</si>
  <si>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</si>
  <si>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</si>
  <si>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</si>
  <si>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</si>
  <si>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</si>
  <si>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</si>
  <si>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</si>
  <si>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</si>
  <si>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</si>
  <si>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</si>
  <si>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</si>
  <si>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</si>
  <si>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</si>
  <si>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</si>
  <si>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</si>
  <si>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</si>
  <si>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</si>
  <si>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</si>
  <si>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</si>
  <si>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</si>
  <si>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</si>
  <si>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</si>
  <si>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</si>
  <si>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</si>
  <si>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</si>
  <si>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</si>
  <si>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</si>
  <si>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</si>
  <si>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</si>
  <si>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</si>
  <si>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</si>
  <si>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</si>
  <si>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</si>
  <si>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</si>
  <si>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</si>
  <si>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</si>
  <si>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</si>
  <si>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</si>
  <si>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</si>
  <si>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</si>
  <si>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</si>
  <si>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</si>
  <si>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</si>
  <si>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</si>
  <si>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</si>
  <si>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</si>
  <si>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</si>
  <si>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</si>
  <si>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</si>
  <si>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</si>
  <si>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</si>
  <si>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</si>
  <si>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</si>
  <si>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</si>
  <si>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</si>
  <si>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</si>
  <si>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</si>
  <si>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</si>
  <si>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</si>
  <si>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</si>
  <si>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</si>
  <si>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</si>
  <si>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</si>
  <si>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</si>
  <si>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</si>
  <si>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</si>
  <si>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</si>
  <si>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</si>
  <si>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</si>
  <si>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</si>
  <si>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</si>
  <si>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</si>
  <si>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</si>
  <si>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</si>
  <si>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</si>
  <si>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</si>
  <si>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</si>
  <si>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</si>
  <si>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</si>
  <si>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</si>
  <si>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</si>
  <si>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</si>
  <si>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</si>
  <si>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</si>
  <si>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</si>
  <si>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</si>
  <si>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</si>
  <si>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</si>
  <si>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</si>
  <si>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</si>
  <si>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</si>
  <si>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</si>
  <si>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</si>
  <si>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</si>
  <si>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</si>
  <si>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</si>
  <si>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</si>
  <si>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</si>
  <si>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</si>
  <si>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</si>
  <si>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</si>
  <si>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</si>
  <si>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</si>
  <si>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</si>
  <si>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</si>
  <si>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</si>
  <si>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</si>
  <si>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</si>
  <si>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</si>
  <si>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</si>
  <si>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</si>
  <si>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</si>
  <si>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</si>
  <si>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</si>
  <si>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</si>
  <si>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</si>
  <si>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</si>
  <si>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</si>
  <si>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</si>
  <si>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</si>
  <si>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</si>
  <si>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</si>
  <si>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</si>
  <si>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</si>
  <si>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</si>
  <si>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</si>
  <si>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</si>
  <si>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</si>
  <si>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</si>
  <si>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</si>
  <si>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</si>
  <si>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</si>
  <si>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</si>
  <si>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</si>
  <si>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</si>
  <si>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</si>
  <si>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</si>
  <si>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</si>
  <si>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</si>
  <si>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</si>
  <si>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</si>
  <si>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</si>
  <si>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</si>
  <si>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</si>
  <si>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</si>
  <si>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</si>
  <si>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</si>
  <si>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</si>
  <si>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</si>
  <si>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</si>
  <si>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</si>
  <si>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</si>
  <si>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</si>
  <si>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</si>
  <si>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</si>
  <si>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</si>
  <si>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</si>
  <si>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</si>
  <si>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</si>
  <si>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</si>
  <si>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</si>
  <si>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</si>
  <si>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</si>
  <si>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</si>
  <si>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</si>
  <si>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</si>
  <si>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</si>
  <si>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</si>
  <si>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</si>
  <si>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</si>
  <si>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</si>
  <si>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</si>
  <si>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</si>
  <si>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</si>
  <si>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</si>
  <si>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ფულადი შემოწირულობა</t>
  </si>
  <si>
    <t>გაჩეჩილაძე</t>
  </si>
  <si>
    <t>გიორგი</t>
  </si>
  <si>
    <t>კიკნაძე</t>
  </si>
  <si>
    <t>ლელა</t>
  </si>
  <si>
    <t>01006002929</t>
  </si>
  <si>
    <t>GE64BR0000010814188506</t>
  </si>
  <si>
    <t>ბანკი რესპუბლიკა</t>
  </si>
  <si>
    <t>პროექტის კოორდინატორი</t>
  </si>
  <si>
    <t>მანანა</t>
  </si>
  <si>
    <t>ბოჭორიშვილი</t>
  </si>
  <si>
    <t>ნათია</t>
  </si>
  <si>
    <t>ჩადუნელი</t>
  </si>
  <si>
    <t xml:space="preserve">სანდრო </t>
  </si>
  <si>
    <t>უსტიაშვილი</t>
  </si>
  <si>
    <t>სოფიო</t>
  </si>
  <si>
    <t xml:space="preserve">გიორგი </t>
  </si>
  <si>
    <t>ხუროშვილი</t>
  </si>
  <si>
    <t>ხვთისიაშვილი</t>
  </si>
  <si>
    <t>ნინო</t>
  </si>
  <si>
    <t>მეგრელიშვილი</t>
  </si>
  <si>
    <t>უჩა</t>
  </si>
  <si>
    <t>ბლუაშვილი</t>
  </si>
  <si>
    <t>მჭედლიშვილი</t>
  </si>
  <si>
    <t>ზაალ</t>
  </si>
  <si>
    <t>აბაშიძე</t>
  </si>
  <si>
    <t>ელენე</t>
  </si>
  <si>
    <t>01024012017</t>
  </si>
  <si>
    <t>01010015278</t>
  </si>
  <si>
    <t>მძღოლი</t>
  </si>
  <si>
    <t>ვებ-ჟურნალისტი</t>
  </si>
  <si>
    <t>გაზეთის რედაქტორი</t>
  </si>
  <si>
    <t>ოფისის მენეჯერი</t>
  </si>
  <si>
    <t>ბუღალტერი</t>
  </si>
  <si>
    <t>სხვა</t>
  </si>
  <si>
    <t>მომსახურების ანაზღაურება</t>
  </si>
  <si>
    <t>01013031513</t>
  </si>
  <si>
    <t>01001033002</t>
  </si>
  <si>
    <t>01005018414</t>
  </si>
  <si>
    <t>01024033806</t>
  </si>
  <si>
    <t>01033002605</t>
  </si>
  <si>
    <t>47001003418</t>
  </si>
  <si>
    <t>დეკემბერი 2011 წელი</t>
  </si>
  <si>
    <t>ნოემბერი,დეკემბერი 2011 წელი</t>
  </si>
  <si>
    <t>დეკემბერი 2011წელი</t>
  </si>
  <si>
    <t>იანვარი, 2012 წელი</t>
  </si>
  <si>
    <t>წიგნისათვის დოკუმენტური მასალების მოგროვება და დამუშავება</t>
  </si>
  <si>
    <t>1.2.15.3</t>
  </si>
  <si>
    <t>1.2.15.4</t>
  </si>
  <si>
    <t>1.2.15.5</t>
  </si>
  <si>
    <t>1.2.15.7</t>
  </si>
  <si>
    <t xml:space="preserve">თარგმანი </t>
  </si>
  <si>
    <t>ევროპის მწვანეთა პარტიის ვენის შეკრებაზე მონაწილეობის გადასახადი</t>
  </si>
  <si>
    <t>წიგნის რედაქტირება</t>
  </si>
  <si>
    <t>წიგნის დაკაბადონება</t>
  </si>
  <si>
    <t>ბანკი ქართუ</t>
  </si>
  <si>
    <t>GE28CR0030000041233608</t>
  </si>
  <si>
    <t>GE49CR0030000041233618</t>
  </si>
  <si>
    <t>ევრო</t>
  </si>
  <si>
    <t>აშშდოლ.</t>
  </si>
  <si>
    <t>თბილისი, კანდელაკის 55</t>
  </si>
  <si>
    <t>შენობა-ნაგებობა</t>
  </si>
  <si>
    <t>12/01/2012-31/12/2012</t>
  </si>
  <si>
    <t>25 კვ.მ</t>
  </si>
  <si>
    <t>საიჯარო ხელშეკრულება</t>
  </si>
  <si>
    <t>საცხოვრებელი ფართი</t>
  </si>
  <si>
    <t>ლია ფუტკარაძე</t>
  </si>
  <si>
    <t>საქ.ფინანსთა სამინისტრო, შემოსავლების სამსახური</t>
  </si>
  <si>
    <t>საგადასახადო სამართალდარღვ. ოქმი</t>
  </si>
  <si>
    <t>საქართველოს მწვანეთა პარტია</t>
  </si>
  <si>
    <t>01/11/2011 - 01/12/2012</t>
  </si>
  <si>
    <t>გიორგი გაჩეჩილაძე</t>
  </si>
  <si>
    <t>მანანა ბოჭორიშვილი</t>
  </si>
  <si>
    <t>გიორგი გაჩეჩილაძე                                                      მანანა ბოჭორიშვილი</t>
  </si>
  <si>
    <t>გიორგი გაჩეჩიილაძე                                                                  მანანა ბოჭორიშვილი</t>
  </si>
  <si>
    <t>გიორგი გაჩეჩილაძე                                                                  მანანა ბოჭორიშვილი</t>
  </si>
  <si>
    <t>გიორგი გაჩეჩილაძე                                                                                                მანანა ბოჭორიშვილი</t>
  </si>
  <si>
    <t>გიორგი გაჩეჩილაძე                                                                                                                                                                         მანანა ბოჭორიშვილი</t>
  </si>
  <si>
    <t>გიორგი გაჩეჩილაძე                                                                                                                                                     მანანა ბოჭორიშვილი</t>
  </si>
  <si>
    <t>საკანცელარიო საქონელი</t>
  </si>
  <si>
    <t>მობილურის გადასახადი</t>
  </si>
  <si>
    <t>საწვავი</t>
  </si>
  <si>
    <t>ელექტროენერგიის გადასახადი</t>
  </si>
  <si>
    <t>წყლის გადასახადი</t>
  </si>
  <si>
    <t>თანხის გატანა</t>
  </si>
  <si>
    <t>იჯარა</t>
  </si>
  <si>
    <t>თარგმანის მომსახურება</t>
  </si>
  <si>
    <t>ხელფასის გაცემა</t>
  </si>
  <si>
    <t>ევროპის მწვანეთა კონგრესზე მონაწილეობის გადასახადი</t>
  </si>
  <si>
    <t>მგზავრობის გადასახადი</t>
  </si>
  <si>
    <t>წიგნისათვის დოკუმენტური მასალების მოძიება და დამუშავება</t>
  </si>
  <si>
    <t>დაკაბადონება - გადახდა</t>
  </si>
  <si>
    <t>სალაროს ნაშთის შეტანა ბანკში</t>
  </si>
  <si>
    <t>01002022241</t>
  </si>
  <si>
    <t>10/01/2010-31/12/2011</t>
  </si>
  <si>
    <t>85,7კვ.მ</t>
  </si>
  <si>
    <t>შემოსავლების სამსახური</t>
  </si>
  <si>
    <t>იჯარის საშემოსავლო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</si>
</sst>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[$-F400]h:mm:ss\ AM/PM"/>
    <numFmt numFmtId="169" formatCode="m/d/yyyy;@"/>
  </numFmts>
  <fonts count="40" x14ac:knownFonts="1">
    <font>
      <sz val="10"/>
      <name val="Arial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indexed="10"/>
      <name val="Sylfaen"/>
      <family val="1"/>
    </font>
    <font>
      <sz val="10"/>
      <color indexed="8"/>
      <name val="Sylfaen"/>
      <family val="1"/>
    </font>
    <font>
      <sz val="10"/>
      <color indexed="8"/>
      <name val="Calibri"/>
      <family val="2"/>
    </font>
    <font>
      <b/>
      <sz val="10"/>
      <color indexed="8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indexed="8"/>
      <name val="Sylfaen"/>
      <family val="1"/>
    </font>
    <font>
      <b/>
      <sz val="11"/>
      <color indexed="8"/>
      <name val="Sylfaen"/>
      <family val="1"/>
    </font>
    <font>
      <b/>
      <sz val="9"/>
      <color indexed="8"/>
      <name val="Sylfaen"/>
      <family val="1"/>
    </font>
    <font>
      <b/>
      <vertAlign val="superscript"/>
      <sz val="10"/>
      <color indexed="8"/>
      <name val="Sylfaen"/>
      <family val="1"/>
    </font>
    <font>
      <b/>
      <sz val="13"/>
      <color indexed="8"/>
      <name val="Sylfaen"/>
      <family val="1"/>
    </font>
    <font>
      <b/>
      <sz val="10"/>
      <color indexed="9"/>
      <name val="Sylfaen"/>
      <family val="1"/>
    </font>
    <font>
      <sz val="10"/>
      <color indexed="9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charset val="1"/>
    </font>
    <font>
      <sz val="8"/>
      <name val="Arial"/>
      <charset val="1"/>
    </font>
    <font>
      <sz val="10"/>
      <name val="Sylfaen"/>
      <family val="1"/>
      <charset val="204"/>
    </font>
    <font>
      <sz val="8"/>
      <name val="Times New Roman"/>
      <family val="1"/>
    </font>
    <font>
      <sz val="10"/>
      <name val="Arial"/>
    </font>
    <font>
      <b/>
      <sz val="8"/>
      <color indexed="81"/>
      <name val="Tahoma"/>
    </font>
    <font>
      <b/>
      <sz val="8"/>
      <color indexed="10"/>
      <name val="Tahoma"/>
      <family val="2"/>
      <charset val="204"/>
    </font>
    <font>
      <sz val="8"/>
      <color indexed="81"/>
      <name val="Tahoma"/>
    </font>
    <font>
      <b/>
      <sz val="10"/>
      <name val="Arial"/>
      <family val="2"/>
      <charset val="204"/>
    </font>
    <font>
      <sz val="9"/>
      <color indexed="8"/>
      <name val="Geo_Times"/>
      <family val="1"/>
    </font>
    <font>
      <sz val="8"/>
      <color indexed="8"/>
      <name val="Geo_Times"/>
      <family val="1"/>
    </font>
    <font>
      <b/>
      <sz val="10"/>
      <name val="Sylfae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1" fillId="0" borderId="0"/>
    <xf numFmtId="0" fontId="2" fillId="0" borderId="0"/>
  </cellStyleXfs>
  <cellXfs count="447">
    <xf numFmtId="0" fontId="0" fillId="0" borderId="0" xfId="0"/>
    <xf numFmtId="0" fontId="8" fillId="0" borderId="0" xfId="0" applyFont="1" applyProtection="1"/>
    <xf numFmtId="0" fontId="8" fillId="0" borderId="0" xfId="0" applyFont="1" applyProtection="1">
      <protection locked="0"/>
    </xf>
    <xf numFmtId="0" fontId="8" fillId="0" borderId="0" xfId="11" applyFont="1" applyAlignment="1" applyProtection="1">
      <alignment horizontal="center" vertical="center"/>
      <protection locked="0"/>
    </xf>
    <xf numFmtId="3" fontId="13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11" applyFont="1" applyProtection="1">
      <protection locked="0"/>
    </xf>
    <xf numFmtId="0" fontId="13" fillId="0" borderId="0" xfId="11" applyFont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14" fillId="0" borderId="0" xfId="11" applyFont="1" applyAlignment="1" applyProtection="1">
      <alignment horizontal="center" vertical="center" wrapText="1"/>
      <protection locked="0"/>
    </xf>
    <xf numFmtId="0" fontId="8" fillId="0" borderId="0" xfId="1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13" fillId="2" borderId="1" xfId="11" applyFont="1" applyFill="1" applyBorder="1" applyAlignment="1" applyProtection="1">
      <alignment horizontal="left" vertical="center" wrapText="1"/>
    </xf>
    <xf numFmtId="0" fontId="13" fillId="2" borderId="1" xfId="11" applyFont="1" applyFill="1" applyBorder="1" applyAlignment="1" applyProtection="1">
      <alignment horizontal="left" vertical="center" wrapText="1" indent="1"/>
    </xf>
    <xf numFmtId="0" fontId="8" fillId="2" borderId="1" xfId="11" applyFont="1" applyFill="1" applyBorder="1" applyAlignment="1" applyProtection="1">
      <alignment horizontal="left" vertical="center" wrapText="1" indent="1"/>
    </xf>
    <xf numFmtId="0" fontId="8" fillId="2" borderId="1" xfId="11" applyFont="1" applyFill="1" applyBorder="1" applyAlignment="1" applyProtection="1">
      <alignment horizontal="left" vertical="center" wrapText="1" indent="2"/>
    </xf>
    <xf numFmtId="0" fontId="8" fillId="2" borderId="1" xfId="11" applyFont="1" applyFill="1" applyBorder="1" applyAlignment="1" applyProtection="1">
      <alignment horizontal="left" vertical="center" wrapText="1" indent="3"/>
    </xf>
    <xf numFmtId="0" fontId="8" fillId="2" borderId="1" xfId="11" applyFont="1" applyFill="1" applyBorder="1" applyAlignment="1" applyProtection="1">
      <alignment horizontal="left" vertical="center" wrapText="1" indent="4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0" fillId="0" borderId="0" xfId="0" applyProtection="1">
      <protection locked="0"/>
    </xf>
    <xf numFmtId="0" fontId="10" fillId="0" borderId="0" xfId="3" applyFont="1" applyAlignment="1" applyProtection="1">
      <alignment vertical="center" wrapText="1"/>
      <protection locked="0"/>
    </xf>
    <xf numFmtId="0" fontId="11" fillId="0" borderId="0" xfId="3" applyFont="1" applyProtection="1">
      <protection locked="0"/>
    </xf>
    <xf numFmtId="0" fontId="10" fillId="0" borderId="1" xfId="3" applyFont="1" applyBorder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0" fontId="16" fillId="0" borderId="2" xfId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indent="1"/>
      <protection locked="0"/>
    </xf>
    <xf numFmtId="0" fontId="13" fillId="0" borderId="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3" fontId="13" fillId="2" borderId="1" xfId="1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1" applyNumberFormat="1" applyFont="1" applyFill="1" applyBorder="1" applyAlignment="1" applyProtection="1">
      <alignment horizontal="right" vertical="center"/>
      <protection locked="0"/>
    </xf>
    <xf numFmtId="3" fontId="8" fillId="2" borderId="1" xfId="11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11" applyNumberFormat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 applyProtection="1">
      <alignment horizontal="right" vertical="top"/>
      <protection locked="0"/>
    </xf>
    <xf numFmtId="165" fontId="8" fillId="0" borderId="1" xfId="1" applyNumberFormat="1" applyFont="1" applyFill="1" applyBorder="1" applyAlignment="1" applyProtection="1">
      <alignment horizontal="right" vertical="center"/>
      <protection locked="0"/>
    </xf>
    <xf numFmtId="166" fontId="8" fillId="0" borderId="1" xfId="1" applyNumberFormat="1" applyFont="1" applyFill="1" applyBorder="1" applyAlignment="1" applyProtection="1">
      <alignment horizontal="right" vertical="center"/>
      <protection locked="0"/>
    </xf>
    <xf numFmtId="4" fontId="8" fillId="0" borderId="1" xfId="1" applyNumberFormat="1" applyFont="1" applyFill="1" applyBorder="1" applyAlignment="1" applyProtection="1">
      <alignment horizontal="right" vertical="center"/>
      <protection locked="0"/>
    </xf>
    <xf numFmtId="164" fontId="8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3" xfId="2" applyFont="1" applyFill="1" applyBorder="1" applyAlignment="1" applyProtection="1">
      <alignment horizontal="right"/>
      <protection locked="0"/>
    </xf>
    <xf numFmtId="0" fontId="8" fillId="0" borderId="3" xfId="2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" xfId="1" applyFont="1" applyFill="1" applyBorder="1" applyAlignment="1" applyProtection="1">
      <alignment horizontal="left" vertical="top" indent="1"/>
    </xf>
    <xf numFmtId="0" fontId="8" fillId="0" borderId="1" xfId="1" applyFont="1" applyFill="1" applyBorder="1" applyAlignment="1" applyProtection="1">
      <alignment horizontal="left" vertical="center" wrapText="1" indent="2"/>
    </xf>
    <xf numFmtId="0" fontId="13" fillId="2" borderId="4" xfId="11" applyFont="1" applyFill="1" applyBorder="1" applyAlignment="1" applyProtection="1">
      <alignment horizontal="left" vertical="center" wrapText="1"/>
    </xf>
    <xf numFmtId="0" fontId="8" fillId="0" borderId="4" xfId="2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indent="1"/>
    </xf>
    <xf numFmtId="0" fontId="8" fillId="0" borderId="1" xfId="0" applyFont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 indent="1"/>
    </xf>
    <xf numFmtId="0" fontId="8" fillId="0" borderId="0" xfId="0" applyFont="1" applyFill="1" applyProtection="1"/>
    <xf numFmtId="0" fontId="12" fillId="0" borderId="1" xfId="3" applyFont="1" applyBorder="1" applyAlignment="1" applyProtection="1">
      <alignment vertical="center" wrapText="1"/>
    </xf>
    <xf numFmtId="0" fontId="10" fillId="0" borderId="1" xfId="3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Protection="1"/>
    <xf numFmtId="0" fontId="18" fillId="0" borderId="0" xfId="4" applyFont="1" applyProtection="1">
      <protection locked="0"/>
    </xf>
    <xf numFmtId="0" fontId="20" fillId="3" borderId="5" xfId="4" applyFont="1" applyFill="1" applyBorder="1" applyAlignment="1" applyProtection="1">
      <alignment horizontal="center" vertical="top" wrapText="1"/>
    </xf>
    <xf numFmtId="0" fontId="20" fillId="3" borderId="6" xfId="4" applyFont="1" applyFill="1" applyBorder="1" applyAlignment="1" applyProtection="1">
      <alignment horizontal="center" vertical="top" wrapText="1"/>
    </xf>
    <xf numFmtId="49" fontId="20" fillId="3" borderId="6" xfId="4" applyNumberFormat="1" applyFont="1" applyFill="1" applyBorder="1" applyAlignment="1" applyProtection="1">
      <alignment horizontal="center" vertical="top" wrapText="1"/>
    </xf>
    <xf numFmtId="0" fontId="20" fillId="3" borderId="7" xfId="4" applyFont="1" applyFill="1" applyBorder="1" applyAlignment="1" applyProtection="1">
      <alignment horizontal="center" vertical="top" wrapText="1"/>
    </xf>
    <xf numFmtId="0" fontId="20" fillId="3" borderId="8" xfId="4" applyFont="1" applyFill="1" applyBorder="1" applyAlignment="1" applyProtection="1">
      <alignment horizontal="center" vertical="top" wrapText="1"/>
    </xf>
    <xf numFmtId="0" fontId="20" fillId="4" borderId="5" xfId="4" applyFont="1" applyFill="1" applyBorder="1" applyAlignment="1" applyProtection="1">
      <alignment horizontal="center" vertical="top" wrapText="1"/>
    </xf>
    <xf numFmtId="0" fontId="20" fillId="4" borderId="6" xfId="4" applyFont="1" applyFill="1" applyBorder="1" applyAlignment="1" applyProtection="1">
      <alignment horizontal="center" vertical="top" wrapText="1"/>
    </xf>
    <xf numFmtId="0" fontId="20" fillId="0" borderId="0" xfId="4" applyFont="1" applyAlignment="1" applyProtection="1">
      <alignment horizontal="center" vertical="top" wrapText="1"/>
      <protection locked="0"/>
    </xf>
    <xf numFmtId="0" fontId="18" fillId="0" borderId="9" xfId="4" applyFont="1" applyBorder="1" applyAlignment="1" applyProtection="1">
      <alignment horizontal="center"/>
      <protection locked="0"/>
    </xf>
    <xf numFmtId="0" fontId="18" fillId="0" borderId="10" xfId="4" applyFont="1" applyBorder="1" applyAlignment="1" applyProtection="1">
      <alignment wrapText="1"/>
      <protection locked="0"/>
    </xf>
    <xf numFmtId="0" fontId="18" fillId="0" borderId="11" xfId="4" applyFont="1" applyBorder="1" applyAlignment="1" applyProtection="1">
      <alignment wrapText="1"/>
      <protection locked="0"/>
    </xf>
    <xf numFmtId="0" fontId="18" fillId="4" borderId="9" xfId="4" applyFont="1" applyFill="1" applyBorder="1" applyAlignment="1" applyProtection="1">
      <alignment wrapText="1"/>
      <protection locked="0"/>
    </xf>
    <xf numFmtId="0" fontId="18" fillId="4" borderId="10" xfId="4" applyFont="1" applyFill="1" applyBorder="1" applyAlignment="1" applyProtection="1">
      <alignment wrapText="1"/>
      <protection locked="0"/>
    </xf>
    <xf numFmtId="0" fontId="18" fillId="4" borderId="10" xfId="4" applyFont="1" applyFill="1" applyBorder="1" applyProtection="1">
      <protection locked="0"/>
    </xf>
    <xf numFmtId="0" fontId="18" fillId="0" borderId="12" xfId="4" applyFont="1" applyBorder="1" applyAlignment="1" applyProtection="1">
      <alignment horizontal="center"/>
      <protection locked="0"/>
    </xf>
    <xf numFmtId="0" fontId="18" fillId="0" borderId="1" xfId="4" applyFont="1" applyBorder="1" applyAlignment="1" applyProtection="1">
      <alignment wrapText="1"/>
      <protection locked="0"/>
    </xf>
    <xf numFmtId="0" fontId="18" fillId="0" borderId="4" xfId="4" applyFont="1" applyBorder="1" applyProtection="1">
      <protection locked="0"/>
    </xf>
    <xf numFmtId="0" fontId="18" fillId="0" borderId="12" xfId="4" applyFont="1" applyBorder="1" applyAlignment="1" applyProtection="1">
      <alignment wrapText="1"/>
      <protection locked="0"/>
    </xf>
    <xf numFmtId="49" fontId="18" fillId="0" borderId="1" xfId="4" applyNumberFormat="1" applyFont="1" applyBorder="1" applyProtection="1">
      <protection locked="0"/>
    </xf>
    <xf numFmtId="0" fontId="18" fillId="0" borderId="13" xfId="4" applyFont="1" applyBorder="1" applyAlignment="1" applyProtection="1">
      <alignment wrapText="1"/>
      <protection locked="0"/>
    </xf>
    <xf numFmtId="0" fontId="18" fillId="4" borderId="12" xfId="4" applyFont="1" applyFill="1" applyBorder="1" applyAlignment="1" applyProtection="1">
      <alignment wrapText="1"/>
      <protection locked="0"/>
    </xf>
    <xf numFmtId="0" fontId="18" fillId="4" borderId="1" xfId="4" applyFont="1" applyFill="1" applyBorder="1" applyAlignment="1" applyProtection="1">
      <alignment wrapText="1"/>
      <protection locked="0"/>
    </xf>
    <xf numFmtId="0" fontId="18" fillId="4" borderId="1" xfId="4" applyFont="1" applyFill="1" applyBorder="1" applyProtection="1">
      <protection locked="0"/>
    </xf>
    <xf numFmtId="0" fontId="18" fillId="0" borderId="14" xfId="4" applyFont="1" applyBorder="1" applyAlignment="1" applyProtection="1">
      <alignment horizontal="center"/>
      <protection locked="0"/>
    </xf>
    <xf numFmtId="0" fontId="18" fillId="0" borderId="15" xfId="4" applyFont="1" applyBorder="1" applyAlignment="1" applyProtection="1">
      <alignment wrapText="1"/>
      <protection locked="0"/>
    </xf>
    <xf numFmtId="0" fontId="18" fillId="0" borderId="16" xfId="4" applyFont="1" applyBorder="1" applyProtection="1">
      <protection locked="0"/>
    </xf>
    <xf numFmtId="0" fontId="18" fillId="0" borderId="14" xfId="4" applyFont="1" applyBorder="1" applyAlignment="1" applyProtection="1">
      <alignment wrapText="1"/>
      <protection locked="0"/>
    </xf>
    <xf numFmtId="49" fontId="18" fillId="0" borderId="15" xfId="4" applyNumberFormat="1" applyFont="1" applyBorder="1" applyProtection="1">
      <protection locked="0"/>
    </xf>
    <xf numFmtId="0" fontId="18" fillId="0" borderId="17" xfId="4" applyFont="1" applyBorder="1" applyAlignment="1" applyProtection="1">
      <alignment wrapText="1"/>
      <protection locked="0"/>
    </xf>
    <xf numFmtId="0" fontId="18" fillId="4" borderId="14" xfId="4" applyFont="1" applyFill="1" applyBorder="1" applyAlignment="1" applyProtection="1">
      <alignment wrapText="1"/>
      <protection locked="0"/>
    </xf>
    <xf numFmtId="0" fontId="18" fillId="4" borderId="15" xfId="4" applyFont="1" applyFill="1" applyBorder="1" applyAlignment="1" applyProtection="1">
      <alignment wrapText="1"/>
      <protection locked="0"/>
    </xf>
    <xf numFmtId="0" fontId="18" fillId="4" borderId="15" xfId="4" applyFont="1" applyFill="1" applyBorder="1" applyProtection="1">
      <protection locked="0"/>
    </xf>
    <xf numFmtId="49" fontId="18" fillId="0" borderId="0" xfId="4" applyNumberFormat="1" applyFont="1" applyProtection="1">
      <protection locked="0"/>
    </xf>
    <xf numFmtId="0" fontId="10" fillId="0" borderId="0" xfId="3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1" fillId="0" borderId="0" xfId="3" applyFont="1" applyBorder="1" applyProtection="1">
      <protection locked="0"/>
    </xf>
    <xf numFmtId="0" fontId="7" fillId="0" borderId="0" xfId="0" applyFont="1"/>
    <xf numFmtId="0" fontId="18" fillId="0" borderId="0" xfId="4" applyFont="1" applyAlignment="1" applyProtection="1">
      <alignment horizontal="center"/>
      <protection locked="0"/>
    </xf>
    <xf numFmtId="0" fontId="8" fillId="0" borderId="0" xfId="11" applyFont="1" applyBorder="1" applyAlignment="1" applyProtection="1">
      <alignment vertical="center"/>
      <protection locked="0"/>
    </xf>
    <xf numFmtId="0" fontId="10" fillId="0" borderId="1" xfId="3" applyFont="1" applyBorder="1" applyAlignment="1" applyProtection="1">
      <alignment horizontal="center" vertical="center" wrapText="1"/>
      <protection locked="0"/>
    </xf>
    <xf numFmtId="3" fontId="8" fillId="0" borderId="0" xfId="11" applyNumberFormat="1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8" fillId="0" borderId="18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18" xfId="0" applyBorder="1"/>
    <xf numFmtId="0" fontId="10" fillId="0" borderId="0" xfId="4" applyFont="1" applyProtection="1">
      <protection locked="0"/>
    </xf>
    <xf numFmtId="0" fontId="10" fillId="0" borderId="0" xfId="4" applyFont="1" applyProtection="1"/>
    <xf numFmtId="49" fontId="10" fillId="0" borderId="0" xfId="4" applyNumberFormat="1" applyFont="1" applyProtection="1">
      <protection locked="0"/>
    </xf>
    <xf numFmtId="0" fontId="13" fillId="4" borderId="0" xfId="0" applyFont="1" applyFill="1" applyProtection="1"/>
    <xf numFmtId="0" fontId="8" fillId="4" borderId="0" xfId="11" applyFont="1" applyFill="1" applyBorder="1" applyAlignment="1" applyProtection="1">
      <alignment horizontal="center" vertical="center"/>
    </xf>
    <xf numFmtId="0" fontId="8" fillId="4" borderId="0" xfId="0" applyFont="1" applyFill="1" applyProtection="1"/>
    <xf numFmtId="0" fontId="8" fillId="4" borderId="0" xfId="0" applyFont="1" applyFill="1" applyBorder="1" applyProtection="1"/>
    <xf numFmtId="0" fontId="8" fillId="4" borderId="0" xfId="11" applyFont="1" applyFill="1" applyAlignment="1" applyProtection="1">
      <alignment vertical="center"/>
    </xf>
    <xf numFmtId="3" fontId="13" fillId="4" borderId="1" xfId="1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Protection="1"/>
    <xf numFmtId="0" fontId="8" fillId="2" borderId="0" xfId="0" applyFont="1" applyFill="1" applyProtection="1"/>
    <xf numFmtId="3" fontId="13" fillId="4" borderId="1" xfId="11" applyNumberFormat="1" applyFont="1" applyFill="1" applyBorder="1" applyAlignment="1" applyProtection="1">
      <alignment horizontal="right" vertical="center"/>
    </xf>
    <xf numFmtId="3" fontId="8" fillId="4" borderId="1" xfId="11" applyNumberFormat="1" applyFont="1" applyFill="1" applyBorder="1" applyAlignment="1" applyProtection="1">
      <alignment horizontal="right" vertical="center" wrapText="1"/>
    </xf>
    <xf numFmtId="3" fontId="13" fillId="4" borderId="1" xfId="11" applyNumberFormat="1" applyFont="1" applyFill="1" applyBorder="1" applyAlignment="1" applyProtection="1">
      <alignment horizontal="right" vertical="center" wrapText="1"/>
    </xf>
    <xf numFmtId="0" fontId="13" fillId="4" borderId="1" xfId="0" applyFont="1" applyFill="1" applyBorder="1" applyProtection="1"/>
    <xf numFmtId="3" fontId="13" fillId="4" borderId="1" xfId="0" applyNumberFormat="1" applyFont="1" applyFill="1" applyBorder="1" applyProtection="1"/>
    <xf numFmtId="0" fontId="13" fillId="0" borderId="1" xfId="11" applyFont="1" applyFill="1" applyBorder="1" applyAlignment="1" applyProtection="1">
      <alignment horizontal="left" vertical="center" wrapText="1" indent="1"/>
    </xf>
    <xf numFmtId="0" fontId="8" fillId="0" borderId="1" xfId="11" applyFont="1" applyFill="1" applyBorder="1" applyAlignment="1" applyProtection="1">
      <alignment horizontal="left" vertical="center" wrapText="1" indent="2"/>
    </xf>
    <xf numFmtId="3" fontId="13" fillId="2" borderId="1" xfId="11" applyNumberFormat="1" applyFont="1" applyFill="1" applyBorder="1" applyAlignment="1" applyProtection="1">
      <alignment horizontal="left" vertical="center" wrapText="1"/>
    </xf>
    <xf numFmtId="3" fontId="13" fillId="2" borderId="1" xfId="11" applyNumberFormat="1" applyFont="1" applyFill="1" applyBorder="1" applyAlignment="1" applyProtection="1">
      <alignment horizontal="center" vertical="center" wrapText="1"/>
    </xf>
    <xf numFmtId="0" fontId="8" fillId="2" borderId="0" xfId="11" applyFont="1" applyFill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4" fillId="2" borderId="0" xfId="11" applyFont="1" applyFill="1" applyAlignment="1" applyProtection="1">
      <alignment horizontal="center" vertical="center" wrapText="1"/>
      <protection locked="0"/>
    </xf>
    <xf numFmtId="0" fontId="8" fillId="2" borderId="0" xfId="11" applyFont="1" applyFill="1" applyAlignment="1" applyProtection="1">
      <alignment horizontal="center" vertical="center" wrapText="1"/>
      <protection locked="0"/>
    </xf>
    <xf numFmtId="0" fontId="8" fillId="2" borderId="0" xfId="11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0" borderId="1" xfId="11" applyFont="1" applyFill="1" applyBorder="1" applyAlignment="1" applyProtection="1">
      <alignment horizontal="left" vertical="center" wrapText="1" indent="3"/>
    </xf>
    <xf numFmtId="0" fontId="8" fillId="0" borderId="1" xfId="11" applyFont="1" applyFill="1" applyBorder="1" applyAlignment="1" applyProtection="1">
      <alignment horizontal="left" vertical="center" wrapText="1" indent="1"/>
    </xf>
    <xf numFmtId="0" fontId="13" fillId="0" borderId="1" xfId="0" applyFont="1" applyFill="1" applyBorder="1" applyProtection="1">
      <protection locked="0"/>
    </xf>
    <xf numFmtId="0" fontId="8" fillId="4" borderId="0" xfId="11" applyFont="1" applyFill="1" applyAlignment="1" applyProtection="1">
      <alignment horizontal="center" vertical="center"/>
    </xf>
    <xf numFmtId="0" fontId="10" fillId="4" borderId="0" xfId="4" applyFont="1" applyFill="1" applyProtection="1"/>
    <xf numFmtId="0" fontId="10" fillId="4" borderId="0" xfId="4" applyFont="1" applyFill="1" applyProtection="1">
      <protection locked="0"/>
    </xf>
    <xf numFmtId="0" fontId="0" fillId="4" borderId="0" xfId="0" applyFill="1"/>
    <xf numFmtId="0" fontId="12" fillId="4" borderId="0" xfId="4" applyFont="1" applyFill="1" applyBorder="1" applyAlignment="1" applyProtection="1">
      <alignment horizontal="right"/>
    </xf>
    <xf numFmtId="0" fontId="2" fillId="4" borderId="0" xfId="0" applyFont="1" applyFill="1"/>
    <xf numFmtId="167" fontId="10" fillId="4" borderId="0" xfId="4" applyNumberFormat="1" applyFont="1" applyFill="1" applyBorder="1" applyProtection="1"/>
    <xf numFmtId="14" fontId="10" fillId="4" borderId="0" xfId="4" applyNumberFormat="1" applyFont="1" applyFill="1" applyBorder="1" applyProtection="1"/>
    <xf numFmtId="0" fontId="12" fillId="4" borderId="0" xfId="4" applyFont="1" applyFill="1" applyBorder="1" applyAlignment="1" applyProtection="1">
      <alignment horizontal="right"/>
      <protection locked="0"/>
    </xf>
    <xf numFmtId="49" fontId="10" fillId="4" borderId="0" xfId="4" applyNumberFormat="1" applyFont="1" applyFill="1" applyProtection="1">
      <protection locked="0"/>
    </xf>
    <xf numFmtId="0" fontId="8" fillId="4" borderId="0" xfId="11" applyFont="1" applyFill="1" applyAlignment="1" applyProtection="1">
      <alignment horizontal="left" vertical="center"/>
    </xf>
    <xf numFmtId="167" fontId="10" fillId="4" borderId="0" xfId="4" applyNumberFormat="1" applyFont="1" applyFill="1" applyBorder="1" applyProtection="1">
      <protection locked="0"/>
    </xf>
    <xf numFmtId="0" fontId="18" fillId="4" borderId="0" xfId="4" applyFont="1" applyFill="1" applyProtection="1"/>
    <xf numFmtId="0" fontId="19" fillId="4" borderId="0" xfId="4" applyFont="1" applyFill="1" applyProtection="1"/>
    <xf numFmtId="0" fontId="18" fillId="4" borderId="0" xfId="4" applyFont="1" applyFill="1" applyBorder="1" applyAlignment="1" applyProtection="1"/>
    <xf numFmtId="0" fontId="10" fillId="4" borderId="0" xfId="4" applyFont="1" applyFill="1" applyBorder="1" applyProtection="1">
      <protection locked="0"/>
    </xf>
    <xf numFmtId="0" fontId="0" fillId="4" borderId="0" xfId="0" applyFill="1" applyBorder="1"/>
    <xf numFmtId="0" fontId="8" fillId="4" borderId="0" xfId="11" applyFont="1" applyFill="1" applyBorder="1" applyAlignment="1" applyProtection="1">
      <alignment horizontal="right" vertical="center"/>
    </xf>
    <xf numFmtId="0" fontId="8" fillId="4" borderId="0" xfId="11" applyFont="1" applyFill="1" applyBorder="1" applyAlignment="1" applyProtection="1">
      <alignment horizontal="left" vertical="center"/>
    </xf>
    <xf numFmtId="0" fontId="8" fillId="4" borderId="0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3" fontId="13" fillId="4" borderId="1" xfId="11" applyNumberFormat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Protection="1"/>
    <xf numFmtId="0" fontId="10" fillId="4" borderId="0" xfId="4" applyFont="1" applyFill="1" applyAlignment="1" applyProtection="1">
      <alignment horizontal="left"/>
    </xf>
    <xf numFmtId="14" fontId="12" fillId="4" borderId="0" xfId="4" applyNumberFormat="1" applyFont="1" applyFill="1" applyBorder="1" applyProtection="1"/>
    <xf numFmtId="0" fontId="8" fillId="4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8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9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0" xfId="2" applyFont="1" applyFill="1" applyProtection="1"/>
    <xf numFmtId="0" fontId="8" fillId="4" borderId="18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8" fillId="4" borderId="1" xfId="1" applyFont="1" applyFill="1" applyBorder="1" applyAlignment="1" applyProtection="1">
      <alignment horizontal="right" vertical="top"/>
    </xf>
    <xf numFmtId="0" fontId="13" fillId="4" borderId="3" xfId="2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8" fillId="4" borderId="0" xfId="0" applyFont="1" applyFill="1" applyBorder="1" applyAlignment="1" applyProtection="1">
      <alignment horizontal="left" wrapText="1"/>
    </xf>
    <xf numFmtId="0" fontId="8" fillId="4" borderId="18" xfId="0" applyFont="1" applyFill="1" applyBorder="1" applyAlignment="1" applyProtection="1">
      <alignment horizontal="left" wrapText="1"/>
    </xf>
    <xf numFmtId="0" fontId="8" fillId="4" borderId="18" xfId="0" applyFont="1" applyFill="1" applyBorder="1" applyProtection="1"/>
    <xf numFmtId="0" fontId="13" fillId="4" borderId="18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right" vertical="center" wrapText="1"/>
    </xf>
    <xf numFmtId="0" fontId="8" fillId="4" borderId="0" xfId="0" applyFont="1" applyFill="1" applyAlignment="1" applyProtection="1">
      <alignment horizontal="center" vertical="center"/>
    </xf>
    <xf numFmtId="0" fontId="8" fillId="4" borderId="18" xfId="11" applyFont="1" applyFill="1" applyBorder="1" applyAlignment="1" applyProtection="1">
      <alignment horizontal="left" vertical="center"/>
    </xf>
    <xf numFmtId="0" fontId="15" fillId="4" borderId="19" xfId="1" applyFont="1" applyFill="1" applyBorder="1" applyAlignment="1" applyProtection="1">
      <alignment horizontal="center" vertical="top" wrapText="1"/>
    </xf>
    <xf numFmtId="0" fontId="15" fillId="4" borderId="20" xfId="1" applyFont="1" applyFill="1" applyBorder="1" applyAlignment="1" applyProtection="1">
      <alignment horizontal="center" vertical="top" wrapText="1"/>
    </xf>
    <xf numFmtId="1" fontId="15" fillId="4" borderId="20" xfId="1" applyNumberFormat="1" applyFont="1" applyFill="1" applyBorder="1" applyAlignment="1" applyProtection="1">
      <alignment horizontal="center" vertical="top" wrapText="1"/>
    </xf>
    <xf numFmtId="1" fontId="15" fillId="4" borderId="19" xfId="1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center" vertical="center"/>
    </xf>
    <xf numFmtId="0" fontId="10" fillId="4" borderId="1" xfId="3" applyFont="1" applyFill="1" applyBorder="1" applyAlignment="1" applyProtection="1">
      <alignment vertical="center" wrapText="1"/>
    </xf>
    <xf numFmtId="0" fontId="12" fillId="4" borderId="4" xfId="3" applyFont="1" applyFill="1" applyBorder="1" applyAlignment="1" applyProtection="1">
      <alignment horizontal="center" vertical="center" wrapText="1"/>
    </xf>
    <xf numFmtId="0" fontId="12" fillId="4" borderId="3" xfId="3" applyFont="1" applyFill="1" applyBorder="1" applyAlignment="1" applyProtection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7" fillId="4" borderId="0" xfId="0" applyFont="1" applyFill="1" applyProtection="1"/>
    <xf numFmtId="0" fontId="0" fillId="4" borderId="0" xfId="0" applyFill="1" applyProtection="1"/>
    <xf numFmtId="14" fontId="8" fillId="4" borderId="0" xfId="11" applyNumberFormat="1" applyFont="1" applyFill="1" applyBorder="1" applyAlignment="1" applyProtection="1">
      <alignment vertical="center"/>
    </xf>
    <xf numFmtId="0" fontId="8" fillId="4" borderId="0" xfId="11" applyFont="1" applyFill="1" applyBorder="1" applyAlignment="1" applyProtection="1">
      <alignment vertical="center"/>
    </xf>
    <xf numFmtId="14" fontId="8" fillId="4" borderId="0" xfId="11" applyNumberFormat="1" applyFont="1" applyFill="1" applyBorder="1" applyAlignment="1" applyProtection="1">
      <alignment horizontal="center" vertical="center"/>
    </xf>
    <xf numFmtId="0" fontId="3" fillId="4" borderId="0" xfId="11" applyFont="1" applyFill="1" applyAlignment="1" applyProtection="1">
      <alignment horizontal="left" vertical="center"/>
    </xf>
    <xf numFmtId="0" fontId="2" fillId="4" borderId="0" xfId="0" applyFont="1" applyFill="1" applyProtection="1"/>
    <xf numFmtId="0" fontId="0" fillId="4" borderId="0" xfId="0" applyFill="1" applyProtection="1">
      <protection locked="0"/>
    </xf>
    <xf numFmtId="0" fontId="11" fillId="4" borderId="0" xfId="3" applyFont="1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Protection="1"/>
    <xf numFmtId="14" fontId="8" fillId="0" borderId="0" xfId="1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2" fillId="4" borderId="4" xfId="3" applyFont="1" applyFill="1" applyBorder="1" applyAlignment="1" applyProtection="1">
      <alignment horizontal="left" vertical="center" wrapText="1"/>
    </xf>
    <xf numFmtId="0" fontId="8" fillId="4" borderId="0" xfId="11" applyFont="1" applyFill="1" applyBorder="1" applyAlignment="1" applyProtection="1">
      <alignment vertical="center"/>
      <protection locked="0"/>
    </xf>
    <xf numFmtId="0" fontId="11" fillId="4" borderId="0" xfId="3" applyFont="1" applyFill="1" applyBorder="1" applyProtection="1">
      <protection locked="0"/>
    </xf>
    <xf numFmtId="0" fontId="8" fillId="4" borderId="0" xfId="2" applyFont="1" applyFill="1" applyProtection="1">
      <protection locked="0"/>
    </xf>
    <xf numFmtId="0" fontId="8" fillId="4" borderId="0" xfId="11" applyFont="1" applyFill="1" applyProtection="1">
      <protection locked="0"/>
    </xf>
    <xf numFmtId="0" fontId="14" fillId="4" borderId="0" xfId="11" applyFont="1" applyFill="1" applyAlignment="1" applyProtection="1">
      <alignment horizontal="center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 wrapText="1"/>
    </xf>
    <xf numFmtId="14" fontId="18" fillId="0" borderId="10" xfId="4" applyNumberFormat="1" applyFont="1" applyBorder="1" applyAlignment="1" applyProtection="1">
      <alignment wrapText="1"/>
      <protection locked="0"/>
    </xf>
    <xf numFmtId="0" fontId="20" fillId="4" borderId="5" xfId="4" applyFont="1" applyFill="1" applyBorder="1" applyAlignment="1" applyProtection="1">
      <alignment horizontal="center" vertical="center"/>
    </xf>
    <xf numFmtId="0" fontId="20" fillId="4" borderId="6" xfId="4" applyFont="1" applyFill="1" applyBorder="1" applyAlignment="1" applyProtection="1">
      <alignment horizontal="center"/>
    </xf>
    <xf numFmtId="0" fontId="20" fillId="4" borderId="21" xfId="4" applyFont="1" applyFill="1" applyBorder="1" applyAlignment="1" applyProtection="1">
      <alignment horizontal="center"/>
    </xf>
    <xf numFmtId="0" fontId="20" fillId="4" borderId="5" xfId="4" applyFont="1" applyFill="1" applyBorder="1" applyAlignment="1" applyProtection="1">
      <alignment horizontal="center"/>
    </xf>
    <xf numFmtId="0" fontId="20" fillId="4" borderId="8" xfId="4" applyFont="1" applyFill="1" applyBorder="1" applyAlignment="1" applyProtection="1">
      <alignment horizontal="center"/>
    </xf>
    <xf numFmtId="0" fontId="20" fillId="4" borderId="6" xfId="4" applyNumberFormat="1" applyFont="1" applyFill="1" applyBorder="1" applyAlignment="1" applyProtection="1">
      <alignment horizontal="center"/>
    </xf>
    <xf numFmtId="0" fontId="20" fillId="4" borderId="7" xfId="4" applyFont="1" applyFill="1" applyBorder="1" applyAlignment="1" applyProtection="1">
      <alignment horizontal="center"/>
    </xf>
    <xf numFmtId="0" fontId="20" fillId="4" borderId="21" xfId="4" applyFont="1" applyFill="1" applyBorder="1" applyAlignment="1" applyProtection="1">
      <alignment horizontal="center" vertical="top" wrapText="1"/>
    </xf>
    <xf numFmtId="0" fontId="20" fillId="4" borderId="8" xfId="4" applyFont="1" applyFill="1" applyBorder="1" applyAlignment="1" applyProtection="1">
      <alignment horizontal="center" vertical="top" wrapText="1"/>
    </xf>
    <xf numFmtId="14" fontId="13" fillId="0" borderId="0" xfId="0" applyNumberFormat="1" applyFont="1" applyFill="1" applyBorder="1" applyAlignment="1" applyProtection="1">
      <alignment horizontal="center" vertical="center" wrapText="1"/>
    </xf>
    <xf numFmtId="0" fontId="17" fillId="4" borderId="1" xfId="1" applyFont="1" applyFill="1" applyBorder="1" applyAlignment="1" applyProtection="1">
      <alignment horizontal="center" vertical="top" wrapText="1"/>
    </xf>
    <xf numFmtId="1" fontId="17" fillId="4" borderId="1" xfId="1" applyNumberFormat="1" applyFont="1" applyFill="1" applyBorder="1" applyAlignment="1" applyProtection="1">
      <alignment horizontal="center" vertical="top" wrapText="1"/>
    </xf>
    <xf numFmtId="14" fontId="18" fillId="0" borderId="15" xfId="4" applyNumberFormat="1" applyFont="1" applyBorder="1" applyAlignment="1" applyProtection="1">
      <alignment wrapText="1"/>
      <protection locked="0"/>
    </xf>
    <xf numFmtId="0" fontId="8" fillId="4" borderId="0" xfId="11" applyFont="1" applyFill="1" applyAlignment="1" applyProtection="1">
      <alignment horizontal="right" vertical="center"/>
    </xf>
    <xf numFmtId="0" fontId="8" fillId="4" borderId="0" xfId="11" applyFont="1" applyFill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top" wrapText="1"/>
    </xf>
    <xf numFmtId="1" fontId="17" fillId="4" borderId="2" xfId="1" applyNumberFormat="1" applyFont="1" applyFill="1" applyBorder="1" applyAlignment="1" applyProtection="1">
      <alignment horizontal="center" vertical="top" wrapText="1"/>
    </xf>
    <xf numFmtId="0" fontId="17" fillId="0" borderId="2" xfId="1" applyFont="1" applyFill="1" applyBorder="1" applyAlignment="1" applyProtection="1">
      <alignment horizontal="left" vertical="top"/>
    </xf>
    <xf numFmtId="0" fontId="15" fillId="0" borderId="2" xfId="1" applyFont="1" applyFill="1" applyBorder="1" applyAlignment="1" applyProtection="1">
      <alignment horizontal="center" vertical="top" wrapText="1"/>
      <protection locked="0"/>
    </xf>
    <xf numFmtId="0" fontId="15" fillId="0" borderId="0" xfId="1" applyFont="1" applyFill="1" applyBorder="1" applyAlignment="1" applyProtection="1">
      <alignment horizontal="center" vertical="top" wrapText="1"/>
      <protection locked="0"/>
    </xf>
    <xf numFmtId="1" fontId="15" fillId="0" borderId="0" xfId="1" applyNumberFormat="1" applyFont="1" applyFill="1" applyBorder="1" applyAlignment="1" applyProtection="1">
      <alignment horizontal="center" vertical="top" wrapText="1"/>
      <protection locked="0"/>
    </xf>
    <xf numFmtId="0" fontId="15" fillId="0" borderId="2" xfId="1" applyFont="1" applyFill="1" applyBorder="1" applyAlignment="1" applyProtection="1">
      <alignment horizontal="left" vertical="top" wrapText="1"/>
      <protection locked="0"/>
    </xf>
    <xf numFmtId="1" fontId="15" fillId="0" borderId="2" xfId="1" applyNumberFormat="1" applyFont="1" applyFill="1" applyBorder="1" applyAlignment="1" applyProtection="1">
      <alignment horizontal="left" vertical="top" wrapText="1"/>
      <protection locked="0"/>
    </xf>
    <xf numFmtId="0" fontId="16" fillId="4" borderId="2" xfId="1" applyFont="1" applyFill="1" applyBorder="1" applyAlignment="1" applyProtection="1">
      <alignment horizontal="right" vertical="top" wrapText="1"/>
      <protection locked="0"/>
    </xf>
    <xf numFmtId="0" fontId="15" fillId="0" borderId="22" xfId="1" applyFont="1" applyFill="1" applyBorder="1" applyAlignment="1" applyProtection="1">
      <alignment horizontal="left" vertical="top" wrapText="1"/>
      <protection locked="0"/>
    </xf>
    <xf numFmtId="1" fontId="15" fillId="0" borderId="22" xfId="1" applyNumberFormat="1" applyFont="1" applyFill="1" applyBorder="1" applyAlignment="1" applyProtection="1">
      <alignment horizontal="left" vertical="top" wrapText="1"/>
      <protection locked="0"/>
    </xf>
    <xf numFmtId="0" fontId="17" fillId="4" borderId="23" xfId="1" applyFont="1" applyFill="1" applyBorder="1" applyAlignment="1" applyProtection="1">
      <alignment horizontal="left" vertical="top"/>
      <protection locked="0"/>
    </xf>
    <xf numFmtId="0" fontId="0" fillId="2" borderId="0" xfId="0" applyFill="1"/>
    <xf numFmtId="0" fontId="13" fillId="2" borderId="0" xfId="0" applyFont="1" applyFill="1" applyAlignment="1" applyProtection="1">
      <alignment horizontal="center"/>
      <protection locked="0"/>
    </xf>
    <xf numFmtId="0" fontId="8" fillId="2" borderId="18" xfId="0" applyFont="1" applyFill="1" applyBorder="1" applyProtection="1">
      <protection locked="0"/>
    </xf>
    <xf numFmtId="0" fontId="0" fillId="2" borderId="0" xfId="0" applyFill="1" applyBorder="1"/>
    <xf numFmtId="0" fontId="13" fillId="2" borderId="0" xfId="0" applyFont="1" applyFill="1" applyProtection="1">
      <protection locked="0"/>
    </xf>
    <xf numFmtId="0" fontId="8" fillId="2" borderId="0" xfId="0" applyFont="1" applyFill="1" applyBorder="1" applyProtection="1">
      <protection locked="0"/>
    </xf>
    <xf numFmtId="0" fontId="7" fillId="2" borderId="0" xfId="0" applyFont="1" applyFill="1"/>
    <xf numFmtId="0" fontId="7" fillId="4" borderId="0" xfId="2" applyFont="1" applyFill="1" applyProtection="1"/>
    <xf numFmtId="0" fontId="2" fillId="4" borderId="0" xfId="2" applyFill="1" applyProtection="1"/>
    <xf numFmtId="0" fontId="2" fillId="4" borderId="0" xfId="2" applyFill="1" applyBorder="1" applyProtection="1"/>
    <xf numFmtId="0" fontId="2" fillId="0" borderId="0" xfId="2" applyProtection="1">
      <protection locked="0"/>
    </xf>
    <xf numFmtId="0" fontId="2" fillId="4" borderId="0" xfId="2" applyFill="1" applyProtection="1">
      <protection locked="0"/>
    </xf>
    <xf numFmtId="0" fontId="2" fillId="4" borderId="0" xfId="2" applyFill="1" applyBorder="1" applyProtection="1">
      <protection locked="0"/>
    </xf>
    <xf numFmtId="0" fontId="2" fillId="0" borderId="0" xfId="2" applyFill="1" applyProtection="1"/>
    <xf numFmtId="0" fontId="2" fillId="0" borderId="0" xfId="2" applyFill="1" applyBorder="1" applyProtection="1"/>
    <xf numFmtId="0" fontId="2" fillId="4" borderId="18" xfId="2" applyFill="1" applyBorder="1" applyProtection="1"/>
    <xf numFmtId="0" fontId="7" fillId="4" borderId="1" xfId="2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</xf>
    <xf numFmtId="0" fontId="2" fillId="0" borderId="1" xfId="2" applyBorder="1" applyProtection="1">
      <protection locked="0"/>
    </xf>
    <xf numFmtId="14" fontId="2" fillId="0" borderId="1" xfId="2" applyNumberFormat="1" applyBorder="1" applyProtection="1">
      <protection locked="0"/>
    </xf>
    <xf numFmtId="0" fontId="13" fillId="0" borderId="0" xfId="2" applyFont="1" applyProtection="1">
      <protection locked="0"/>
    </xf>
    <xf numFmtId="0" fontId="8" fillId="0" borderId="0" xfId="2" applyFont="1" applyBorder="1" applyProtection="1">
      <protection locked="0"/>
    </xf>
    <xf numFmtId="0" fontId="8" fillId="0" borderId="18" xfId="2" applyFont="1" applyBorder="1" applyProtection="1">
      <protection locked="0"/>
    </xf>
    <xf numFmtId="0" fontId="13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  <xf numFmtId="0" fontId="2" fillId="0" borderId="0" xfId="2"/>
    <xf numFmtId="0" fontId="2" fillId="0" borderId="0" xfId="2" applyBorder="1" applyProtection="1">
      <protection locked="0"/>
    </xf>
    <xf numFmtId="0" fontId="2" fillId="0" borderId="1" xfId="2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4" xfId="1" applyFont="1" applyFill="1" applyBorder="1" applyAlignment="1" applyProtection="1">
      <alignment horizontal="left" vertical="center" wrapText="1" indent="2"/>
    </xf>
    <xf numFmtId="4" fontId="8" fillId="0" borderId="3" xfId="1" applyNumberFormat="1" applyFont="1" applyFill="1" applyBorder="1" applyAlignment="1" applyProtection="1">
      <alignment horizontal="right" vertical="center"/>
      <protection locked="0"/>
    </xf>
    <xf numFmtId="0" fontId="10" fillId="0" borderId="10" xfId="3" applyFont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1" fillId="2" borderId="0" xfId="3" applyFont="1" applyFill="1" applyProtection="1"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18" xfId="0" applyFill="1" applyBorder="1"/>
    <xf numFmtId="0" fontId="7" fillId="4" borderId="10" xfId="2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Protection="1">
      <protection locked="0"/>
    </xf>
    <xf numFmtId="0" fontId="7" fillId="4" borderId="0" xfId="0" applyFont="1" applyFill="1" applyBorder="1"/>
    <xf numFmtId="0" fontId="23" fillId="4" borderId="0" xfId="0" applyFont="1" applyFill="1" applyBorder="1" applyAlignment="1" applyProtection="1">
      <alignment horizontal="left"/>
    </xf>
    <xf numFmtId="0" fontId="24" fillId="4" borderId="0" xfId="0" applyFont="1" applyFill="1" applyBorder="1" applyProtection="1"/>
    <xf numFmtId="0" fontId="24" fillId="4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13" fillId="0" borderId="1" xfId="11" applyFont="1" applyFill="1" applyBorder="1" applyAlignment="1" applyProtection="1">
      <alignment horizontal="left" vertical="center" wrapText="1"/>
    </xf>
    <xf numFmtId="0" fontId="13" fillId="2" borderId="0" xfId="11" applyFont="1" applyFill="1" applyAlignment="1" applyProtection="1">
      <alignment horizontal="center" vertical="center"/>
      <protection locked="0"/>
    </xf>
    <xf numFmtId="3" fontId="8" fillId="2" borderId="0" xfId="11" applyNumberFormat="1" applyFont="1" applyFill="1" applyAlignment="1" applyProtection="1">
      <alignment horizontal="center" vertical="center"/>
      <protection locked="0"/>
    </xf>
    <xf numFmtId="3" fontId="8" fillId="0" borderId="0" xfId="11" applyNumberFormat="1" applyFont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8" fillId="0" borderId="1" xfId="11" applyFont="1" applyFill="1" applyBorder="1" applyAlignment="1" applyProtection="1">
      <alignment horizontal="left" vertical="center" wrapText="1" indent="4"/>
    </xf>
    <xf numFmtId="0" fontId="8" fillId="0" borderId="4" xfId="0" applyFont="1" applyFill="1" applyBorder="1" applyAlignment="1" applyProtection="1">
      <alignment horizontal="left" vertical="center" indent="1"/>
    </xf>
    <xf numFmtId="0" fontId="8" fillId="4" borderId="0" xfId="11" applyFont="1" applyFill="1" applyAlignment="1" applyProtection="1">
      <alignment wrapText="1"/>
    </xf>
    <xf numFmtId="0" fontId="8" fillId="4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1" xfId="0" applyFont="1" applyFill="1" applyBorder="1" applyAlignment="1" applyProtection="1">
      <alignment horizontal="left" vertical="center" wrapText="1" indent="2"/>
    </xf>
    <xf numFmtId="0" fontId="26" fillId="4" borderId="0" xfId="11" applyFont="1" applyFill="1" applyAlignment="1" applyProtection="1">
      <alignment horizontal="right" vertical="center"/>
    </xf>
    <xf numFmtId="0" fontId="2" fillId="4" borderId="0" xfId="2" applyFill="1" applyBorder="1" applyAlignment="1" applyProtection="1">
      <alignment horizontal="left"/>
      <protection locked="0"/>
    </xf>
    <xf numFmtId="0" fontId="2" fillId="4" borderId="24" xfId="2" applyFill="1" applyBorder="1" applyProtection="1"/>
    <xf numFmtId="0" fontId="2" fillId="4" borderId="1" xfId="2" applyFont="1" applyFill="1" applyBorder="1" applyAlignment="1" applyProtection="1">
      <alignment horizontal="center" vertical="center"/>
    </xf>
    <xf numFmtId="0" fontId="2" fillId="4" borderId="1" xfId="2" applyFill="1" applyBorder="1" applyAlignment="1" applyProtection="1">
      <alignment horizontal="center" vertical="center" wrapText="1"/>
    </xf>
    <xf numFmtId="0" fontId="2" fillId="4" borderId="10" xfId="2" applyFill="1" applyBorder="1" applyAlignment="1" applyProtection="1">
      <alignment horizontal="center" vertical="center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10" xfId="2" applyFont="1" applyFill="1" applyBorder="1" applyAlignment="1" applyProtection="1">
      <alignment horizontal="center" vertical="center" wrapText="1"/>
    </xf>
    <xf numFmtId="0" fontId="18" fillId="0" borderId="1" xfId="6" applyFont="1" applyBorder="1" applyAlignment="1" applyProtection="1">
      <alignment wrapText="1"/>
      <protection locked="0"/>
    </xf>
    <xf numFmtId="14" fontId="2" fillId="4" borderId="1" xfId="2" applyNumberFormat="1" applyFill="1" applyBorder="1" applyProtection="1"/>
    <xf numFmtId="0" fontId="2" fillId="0" borderId="1" xfId="2" applyBorder="1" applyAlignment="1" applyProtection="1">
      <alignment horizontal="left" vertical="center"/>
      <protection locked="0"/>
    </xf>
    <xf numFmtId="0" fontId="15" fillId="0" borderId="25" xfId="1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center" wrapText="1" indent="1"/>
    </xf>
    <xf numFmtId="0" fontId="15" fillId="0" borderId="26" xfId="1" applyFont="1" applyFill="1" applyBorder="1" applyAlignment="1" applyProtection="1">
      <alignment horizontal="left" vertical="top" wrapText="1"/>
      <protection locked="0"/>
    </xf>
    <xf numFmtId="0" fontId="15" fillId="0" borderId="27" xfId="1" applyFon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Protection="1">
      <protection locked="0"/>
    </xf>
    <xf numFmtId="0" fontId="13" fillId="2" borderId="1" xfId="11" applyFont="1" applyFill="1" applyBorder="1" applyAlignment="1" applyProtection="1">
      <alignment vertical="center" wrapText="1"/>
    </xf>
    <xf numFmtId="0" fontId="13" fillId="0" borderId="4" xfId="11" applyFont="1" applyFill="1" applyBorder="1" applyAlignment="1" applyProtection="1">
      <alignment horizontal="left" vertical="center" wrapText="1"/>
    </xf>
    <xf numFmtId="0" fontId="13" fillId="2" borderId="3" xfId="0" applyFont="1" applyFill="1" applyBorder="1" applyProtection="1"/>
    <xf numFmtId="3" fontId="8" fillId="4" borderId="28" xfId="11" applyNumberFormat="1" applyFont="1" applyFill="1" applyBorder="1" applyAlignment="1" applyProtection="1">
      <alignment horizontal="right" vertical="center" wrapText="1"/>
    </xf>
    <xf numFmtId="0" fontId="13" fillId="4" borderId="10" xfId="0" applyFont="1" applyFill="1" applyBorder="1" applyProtection="1"/>
    <xf numFmtId="3" fontId="8" fillId="4" borderId="29" xfId="11" applyNumberFormat="1" applyFont="1" applyFill="1" applyBorder="1" applyAlignment="1" applyProtection="1">
      <alignment horizontal="right" vertical="center" wrapText="1"/>
    </xf>
    <xf numFmtId="14" fontId="10" fillId="0" borderId="0" xfId="4" applyNumberFormat="1" applyFont="1" applyBorder="1" applyProtection="1">
      <protection locked="0"/>
    </xf>
    <xf numFmtId="0" fontId="10" fillId="4" borderId="0" xfId="4" applyFont="1" applyFill="1" applyBorder="1" applyAlignment="1" applyProtection="1">
      <alignment horizontal="right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0" fontId="8" fillId="4" borderId="18" xfId="0" applyFont="1" applyFill="1" applyBorder="1" applyProtection="1">
      <protection locked="0"/>
    </xf>
    <xf numFmtId="0" fontId="0" fillId="4" borderId="18" xfId="0" applyFill="1" applyBorder="1"/>
    <xf numFmtId="14" fontId="10" fillId="0" borderId="10" xfId="9" applyNumberFormat="1" applyFont="1" applyBorder="1" applyAlignment="1" applyProtection="1">
      <alignment wrapText="1"/>
      <protection locked="0"/>
    </xf>
    <xf numFmtId="0" fontId="10" fillId="0" borderId="10" xfId="9" applyFont="1" applyBorder="1" applyAlignment="1" applyProtection="1">
      <alignment wrapText="1"/>
      <protection locked="0"/>
    </xf>
    <xf numFmtId="0" fontId="10" fillId="0" borderId="30" xfId="9" applyFont="1" applyBorder="1" applyAlignment="1" applyProtection="1">
      <alignment horizontal="right"/>
      <protection locked="0"/>
    </xf>
    <xf numFmtId="0" fontId="10" fillId="0" borderId="9" xfId="9" applyFont="1" applyBorder="1" applyAlignment="1" applyProtection="1">
      <alignment wrapText="1"/>
      <protection locked="0"/>
    </xf>
    <xf numFmtId="49" fontId="10" fillId="0" borderId="1" xfId="9" applyNumberFormat="1" applyFont="1" applyBorder="1" applyProtection="1">
      <protection locked="0"/>
    </xf>
    <xf numFmtId="0" fontId="10" fillId="0" borderId="31" xfId="9" quotePrefix="1" applyFont="1" applyBorder="1" applyProtection="1">
      <protection locked="0"/>
    </xf>
    <xf numFmtId="0" fontId="10" fillId="0" borderId="11" xfId="9" applyFont="1" applyBorder="1" applyAlignment="1" applyProtection="1">
      <alignment wrapText="1"/>
      <protection locked="0"/>
    </xf>
    <xf numFmtId="0" fontId="29" fillId="0" borderId="1" xfId="11" applyFont="1" applyFill="1" applyBorder="1" applyAlignment="1" applyProtection="1">
      <alignment horizontal="left" vertical="center" wrapText="1" indent="1"/>
    </xf>
    <xf numFmtId="49" fontId="13" fillId="0" borderId="1" xfId="11" applyNumberFormat="1" applyFont="1" applyFill="1" applyBorder="1" applyAlignment="1" applyProtection="1">
      <alignment horizontal="left" vertical="center" wrapText="1" indent="1"/>
    </xf>
    <xf numFmtId="49" fontId="29" fillId="0" borderId="1" xfId="11" applyNumberFormat="1" applyFont="1" applyFill="1" applyBorder="1" applyAlignment="1" applyProtection="1">
      <alignment horizontal="left" vertical="center" wrapText="1" indent="1"/>
    </xf>
    <xf numFmtId="3" fontId="13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0" applyFont="1" applyFill="1" applyBorder="1" applyAlignment="1">
      <alignment vertical="top" wrapText="1"/>
    </xf>
    <xf numFmtId="3" fontId="29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Protection="1">
      <protection locked="0"/>
    </xf>
    <xf numFmtId="0" fontId="10" fillId="0" borderId="32" xfId="1" applyFont="1" applyFill="1" applyBorder="1" applyAlignment="1" applyProtection="1">
      <alignment horizontal="center" vertical="top" wrapText="1"/>
      <protection locked="0"/>
    </xf>
    <xf numFmtId="0" fontId="18" fillId="0" borderId="29" xfId="4" applyFont="1" applyBorder="1" applyAlignment="1" applyProtection="1">
      <alignment vertical="top" wrapText="1"/>
      <protection locked="0"/>
    </xf>
    <xf numFmtId="0" fontId="10" fillId="0" borderId="25" xfId="1" applyFont="1" applyFill="1" applyBorder="1" applyAlignment="1" applyProtection="1">
      <alignment horizontal="left" vertical="top" wrapText="1"/>
      <protection locked="0"/>
    </xf>
    <xf numFmtId="1" fontId="10" fillId="0" borderId="33" xfId="1" applyNumberFormat="1" applyFont="1" applyFill="1" applyBorder="1" applyAlignment="1" applyProtection="1">
      <alignment horizontal="left" vertical="top" wrapText="1"/>
      <protection locked="0"/>
    </xf>
    <xf numFmtId="14" fontId="10" fillId="0" borderId="25" xfId="1" applyNumberFormat="1" applyFont="1" applyFill="1" applyBorder="1" applyAlignment="1" applyProtection="1">
      <alignment horizontal="left" vertical="top" wrapText="1"/>
      <protection locked="0"/>
    </xf>
    <xf numFmtId="0" fontId="16" fillId="0" borderId="25" xfId="1" applyFont="1" applyFill="1" applyBorder="1" applyAlignment="1" applyProtection="1">
      <alignment horizontal="right" vertical="top" wrapText="1"/>
      <protection locked="0"/>
    </xf>
    <xf numFmtId="0" fontId="10" fillId="0" borderId="1" xfId="1" applyFont="1" applyFill="1" applyBorder="1" applyAlignment="1" applyProtection="1">
      <alignment horizontal="center" vertical="top" wrapText="1"/>
      <protection locked="0"/>
    </xf>
    <xf numFmtId="0" fontId="18" fillId="0" borderId="1" xfId="4" applyFont="1" applyBorder="1" applyAlignment="1" applyProtection="1">
      <alignment vertical="top" wrapText="1"/>
      <protection locked="0"/>
    </xf>
    <xf numFmtId="0" fontId="10" fillId="0" borderId="2" xfId="1" applyFont="1" applyFill="1" applyBorder="1" applyAlignment="1" applyProtection="1">
      <alignment horizontal="left" vertical="top" wrapText="1"/>
      <protection locked="0"/>
    </xf>
    <xf numFmtId="1" fontId="10" fillId="0" borderId="27" xfId="1" applyNumberFormat="1" applyFont="1" applyFill="1" applyBorder="1" applyAlignment="1" applyProtection="1">
      <alignment horizontal="left" vertical="top" wrapText="1"/>
      <protection locked="0"/>
    </xf>
    <xf numFmtId="14" fontId="10" fillId="0" borderId="2" xfId="1" applyNumberFormat="1" applyFont="1" applyFill="1" applyBorder="1" applyAlignment="1" applyProtection="1">
      <alignment horizontal="left" vertical="top" wrapText="1"/>
      <protection locked="0"/>
    </xf>
    <xf numFmtId="0" fontId="16" fillId="0" borderId="1" xfId="1" applyFont="1" applyFill="1" applyBorder="1" applyAlignment="1" applyProtection="1">
      <alignment horizontal="right" vertical="top" wrapText="1"/>
      <protection locked="0"/>
    </xf>
    <xf numFmtId="167" fontId="18" fillId="0" borderId="10" xfId="4" applyNumberFormat="1" applyFont="1" applyBorder="1" applyProtection="1">
      <protection locked="0"/>
    </xf>
    <xf numFmtId="1" fontId="10" fillId="0" borderId="2" xfId="1" applyNumberFormat="1" applyFont="1" applyFill="1" applyBorder="1" applyAlignment="1" applyProtection="1">
      <alignment horizontal="left" vertical="top" wrapText="1"/>
      <protection locked="0"/>
    </xf>
    <xf numFmtId="168" fontId="29" fillId="0" borderId="1" xfId="11" applyNumberFormat="1" applyFont="1" applyFill="1" applyBorder="1" applyAlignment="1" applyProtection="1">
      <alignment horizontal="center" vertical="center" wrapText="1"/>
      <protection locked="0"/>
    </xf>
    <xf numFmtId="14" fontId="29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2" applyFont="1" applyFill="1" applyProtection="1"/>
    <xf numFmtId="0" fontId="15" fillId="0" borderId="34" xfId="1" applyFont="1" applyFill="1" applyBorder="1" applyAlignment="1" applyProtection="1">
      <alignment horizontal="center" vertical="top" wrapText="1"/>
      <protection locked="0"/>
    </xf>
    <xf numFmtId="0" fontId="15" fillId="0" borderId="25" xfId="1" applyFont="1" applyFill="1" applyBorder="1" applyAlignment="1" applyProtection="1">
      <alignment horizontal="center" vertical="top" wrapText="1"/>
      <protection locked="0"/>
    </xf>
    <xf numFmtId="0" fontId="15" fillId="4" borderId="35" xfId="1" applyFont="1" applyFill="1" applyBorder="1" applyAlignment="1" applyProtection="1">
      <alignment horizontal="left" vertical="top" wrapText="1"/>
      <protection locked="0"/>
    </xf>
    <xf numFmtId="0" fontId="15" fillId="4" borderId="18" xfId="1" applyFont="1" applyFill="1" applyBorder="1" applyAlignment="1" applyProtection="1">
      <alignment horizontal="left" vertical="top" wrapText="1"/>
      <protection locked="0"/>
    </xf>
    <xf numFmtId="1" fontId="15" fillId="4" borderId="18" xfId="1" applyNumberFormat="1" applyFont="1" applyFill="1" applyBorder="1" applyAlignment="1" applyProtection="1">
      <alignment horizontal="left" vertical="top" wrapText="1"/>
      <protection locked="0"/>
    </xf>
    <xf numFmtId="0" fontId="36" fillId="0" borderId="4" xfId="0" applyFont="1" applyBorder="1" applyAlignment="1">
      <alignment horizontal="right" vertical="top"/>
    </xf>
    <xf numFmtId="1" fontId="15" fillId="4" borderId="36" xfId="1" applyNumberFormat="1" applyFont="1" applyFill="1" applyBorder="1" applyAlignment="1" applyProtection="1">
      <alignment horizontal="left" vertical="top" wrapText="1"/>
      <protection locked="0"/>
    </xf>
    <xf numFmtId="0" fontId="37" fillId="0" borderId="1" xfId="0" applyFont="1" applyBorder="1" applyAlignment="1">
      <alignment horizontal="left" vertical="top"/>
    </xf>
    <xf numFmtId="2" fontId="15" fillId="4" borderId="2" xfId="1" applyNumberFormat="1" applyFont="1" applyFill="1" applyBorder="1" applyAlignment="1" applyProtection="1">
      <alignment horizontal="center" vertical="top" wrapText="1"/>
      <protection locked="0"/>
    </xf>
    <xf numFmtId="0" fontId="8" fillId="4" borderId="0" xfId="0" applyFont="1" applyFill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1" fontId="15" fillId="4" borderId="37" xfId="1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" fontId="15" fillId="0" borderId="38" xfId="1" applyNumberFormat="1" applyFont="1" applyFill="1" applyBorder="1" applyAlignment="1" applyProtection="1">
      <alignment horizontal="center" vertical="top" wrapText="1"/>
      <protection locked="0"/>
    </xf>
    <xf numFmtId="0" fontId="16" fillId="4" borderId="27" xfId="1" applyFont="1" applyFill="1" applyBorder="1" applyAlignment="1" applyProtection="1">
      <alignment horizontal="right" vertical="top" wrapText="1"/>
      <protection locked="0"/>
    </xf>
    <xf numFmtId="169" fontId="36" fillId="0" borderId="1" xfId="0" applyNumberFormat="1" applyFont="1" applyBorder="1" applyAlignment="1">
      <alignment horizontal="center" vertical="top"/>
    </xf>
    <xf numFmtId="2" fontId="36" fillId="0" borderId="1" xfId="0" applyNumberFormat="1" applyFont="1" applyBorder="1" applyAlignment="1">
      <alignment horizontal="right" vertical="top"/>
    </xf>
    <xf numFmtId="2" fontId="13" fillId="4" borderId="1" xfId="0" applyNumberFormat="1" applyFont="1" applyFill="1" applyBorder="1" applyAlignment="1" applyProtection="1">
      <alignment horizontal="right" vertical="center" wrapText="1"/>
    </xf>
    <xf numFmtId="2" fontId="13" fillId="4" borderId="1" xfId="0" applyNumberFormat="1" applyFont="1" applyFill="1" applyBorder="1" applyProtection="1"/>
    <xf numFmtId="0" fontId="8" fillId="4" borderId="0" xfId="0" applyFont="1" applyFill="1" applyAlignment="1" applyProtection="1"/>
    <xf numFmtId="0" fontId="8" fillId="2" borderId="0" xfId="0" applyFont="1" applyFill="1" applyAlignment="1" applyProtection="1"/>
    <xf numFmtId="3" fontId="8" fillId="4" borderId="1" xfId="11" applyNumberFormat="1" applyFont="1" applyFill="1" applyBorder="1" applyAlignment="1" applyProtection="1">
      <alignment vertical="center" wrapText="1"/>
    </xf>
    <xf numFmtId="4" fontId="8" fillId="2" borderId="1" xfId="11" applyNumberFormat="1" applyFont="1" applyFill="1" applyBorder="1" applyAlignment="1" applyProtection="1">
      <alignment vertical="center" wrapText="1"/>
      <protection locked="0"/>
    </xf>
    <xf numFmtId="3" fontId="8" fillId="2" borderId="1" xfId="11" applyNumberFormat="1" applyFont="1" applyFill="1" applyBorder="1" applyAlignment="1" applyProtection="1">
      <alignment vertical="center" wrapText="1"/>
      <protection locked="0"/>
    </xf>
    <xf numFmtId="3" fontId="8" fillId="2" borderId="1" xfId="11" applyNumberFormat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vertical="top"/>
      <protection locked="0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166" fontId="8" fillId="0" borderId="1" xfId="1" applyNumberFormat="1" applyFont="1" applyFill="1" applyBorder="1" applyAlignment="1" applyProtection="1">
      <alignment vertical="center"/>
      <protection locked="0"/>
    </xf>
    <xf numFmtId="4" fontId="8" fillId="0" borderId="1" xfId="1" applyNumberFormat="1" applyFont="1" applyFill="1" applyBorder="1" applyAlignment="1" applyProtection="1">
      <alignment vertical="center"/>
      <protection locked="0"/>
    </xf>
    <xf numFmtId="2" fontId="8" fillId="0" borderId="1" xfId="1" applyNumberFormat="1" applyFont="1" applyFill="1" applyBorder="1" applyAlignment="1" applyProtection="1">
      <alignment vertical="top"/>
      <protection locked="0"/>
    </xf>
    <xf numFmtId="2" fontId="8" fillId="0" borderId="1" xfId="1" applyNumberFormat="1" applyFont="1" applyFill="1" applyBorder="1" applyAlignment="1" applyProtection="1">
      <alignment vertical="center"/>
      <protection locked="0"/>
    </xf>
    <xf numFmtId="164" fontId="8" fillId="0" borderId="1" xfId="1" applyNumberFormat="1" applyFont="1" applyFill="1" applyBorder="1" applyAlignment="1" applyProtection="1">
      <alignment vertical="center"/>
      <protection locked="0"/>
    </xf>
    <xf numFmtId="4" fontId="8" fillId="2" borderId="1" xfId="11" applyNumberFormat="1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/>
    <xf numFmtId="0" fontId="8" fillId="4" borderId="29" xfId="0" applyFont="1" applyFill="1" applyBorder="1" applyAlignment="1" applyProtection="1"/>
    <xf numFmtId="0" fontId="8" fillId="0" borderId="3" xfId="0" applyFont="1" applyBorder="1" applyAlignment="1" applyProtection="1">
      <protection locked="0"/>
    </xf>
    <xf numFmtId="0" fontId="8" fillId="4" borderId="10" xfId="0" applyFont="1" applyFill="1" applyBorder="1" applyAlignment="1" applyProtection="1"/>
    <xf numFmtId="0" fontId="8" fillId="0" borderId="1" xfId="0" applyFont="1" applyBorder="1" applyAlignment="1" applyProtection="1">
      <protection locked="0"/>
    </xf>
    <xf numFmtId="0" fontId="8" fillId="0" borderId="1" xfId="0" applyFont="1" applyFill="1" applyBorder="1" applyAlignment="1" applyProtection="1"/>
    <xf numFmtId="0" fontId="8" fillId="0" borderId="0" xfId="0" applyFont="1" applyAlignment="1" applyProtection="1">
      <protection locked="0"/>
    </xf>
    <xf numFmtId="0" fontId="27" fillId="0" borderId="0" xfId="0" applyFont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27" fillId="0" borderId="0" xfId="0" applyFont="1" applyAlignment="1"/>
    <xf numFmtId="4" fontId="38" fillId="4" borderId="1" xfId="11" applyNumberFormat="1" applyFont="1" applyFill="1" applyBorder="1" applyAlignment="1" applyProtection="1">
      <alignment vertical="center"/>
    </xf>
    <xf numFmtId="4" fontId="38" fillId="4" borderId="1" xfId="11" applyNumberFormat="1" applyFont="1" applyFill="1" applyBorder="1" applyAlignment="1" applyProtection="1">
      <alignment vertical="center" wrapText="1"/>
    </xf>
    <xf numFmtId="4" fontId="38" fillId="2" borderId="1" xfId="11" applyNumberFormat="1" applyFont="1" applyFill="1" applyBorder="1" applyAlignment="1" applyProtection="1">
      <alignment vertical="center" wrapText="1"/>
      <protection locked="0"/>
    </xf>
    <xf numFmtId="4" fontId="38" fillId="2" borderId="1" xfId="11" applyNumberFormat="1" applyFont="1" applyFill="1" applyBorder="1" applyAlignment="1" applyProtection="1">
      <alignment vertical="center"/>
      <protection locked="0"/>
    </xf>
    <xf numFmtId="3" fontId="38" fillId="2" borderId="1" xfId="11" applyNumberFormat="1" applyFont="1" applyFill="1" applyBorder="1" applyAlignment="1" applyProtection="1">
      <alignment vertical="center"/>
      <protection locked="0"/>
    </xf>
    <xf numFmtId="0" fontId="38" fillId="4" borderId="1" xfId="0" applyFont="1" applyFill="1" applyBorder="1" applyAlignment="1" applyProtection="1"/>
    <xf numFmtId="4" fontId="38" fillId="0" borderId="1" xfId="1" applyNumberFormat="1" applyFont="1" applyFill="1" applyBorder="1" applyAlignment="1" applyProtection="1">
      <alignment vertical="center"/>
      <protection locked="0"/>
    </xf>
    <xf numFmtId="0" fontId="38" fillId="0" borderId="1" xfId="1" applyFont="1" applyFill="1" applyBorder="1" applyAlignment="1" applyProtection="1">
      <alignment vertical="top"/>
      <protection locked="0"/>
    </xf>
    <xf numFmtId="4" fontId="29" fillId="0" borderId="1" xfId="11" applyNumberFormat="1" applyFont="1" applyFill="1" applyBorder="1" applyAlignment="1" applyProtection="1">
      <alignment horizontal="center" vertical="center" wrapText="1"/>
      <protection locked="0"/>
    </xf>
    <xf numFmtId="4" fontId="13" fillId="4" borderId="1" xfId="0" applyNumberFormat="1" applyFont="1" applyFill="1" applyBorder="1" applyProtection="1"/>
    <xf numFmtId="4" fontId="29" fillId="2" borderId="1" xfId="11" applyNumberFormat="1" applyFont="1" applyFill="1" applyBorder="1" applyAlignment="1" applyProtection="1">
      <alignment horizontal="right" vertical="center" wrapText="1"/>
      <protection locked="0"/>
    </xf>
    <xf numFmtId="4" fontId="29" fillId="0" borderId="1" xfId="11" applyNumberFormat="1" applyFont="1" applyFill="1" applyBorder="1" applyAlignment="1" applyProtection="1">
      <alignment horizontal="right" vertical="center" wrapText="1"/>
      <protection locked="0"/>
    </xf>
    <xf numFmtId="4" fontId="29" fillId="0" borderId="1" xfId="11" applyNumberFormat="1" applyFont="1" applyFill="1" applyBorder="1" applyAlignment="1" applyProtection="1">
      <alignment vertical="center" wrapText="1"/>
    </xf>
    <xf numFmtId="4" fontId="38" fillId="4" borderId="1" xfId="0" applyNumberFormat="1" applyFont="1" applyFill="1" applyBorder="1" applyAlignment="1" applyProtection="1"/>
    <xf numFmtId="2" fontId="8" fillId="0" borderId="1" xfId="0" applyNumberFormat="1" applyFont="1" applyBorder="1" applyProtection="1">
      <protection locked="0"/>
    </xf>
    <xf numFmtId="0" fontId="20" fillId="4" borderId="39" xfId="4" applyFont="1" applyFill="1" applyBorder="1" applyAlignment="1" applyProtection="1">
      <alignment horizontal="center"/>
    </xf>
    <xf numFmtId="0" fontId="20" fillId="4" borderId="40" xfId="4" applyFont="1" applyFill="1" applyBorder="1" applyAlignment="1" applyProtection="1">
      <alignment horizontal="center"/>
    </xf>
    <xf numFmtId="0" fontId="20" fillId="4" borderId="41" xfId="4" applyFont="1" applyFill="1" applyBorder="1" applyAlignment="1" applyProtection="1">
      <alignment horizontal="center"/>
    </xf>
    <xf numFmtId="14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8" fillId="4" borderId="0" xfId="11" applyFont="1" applyFill="1" applyAlignment="1" applyProtection="1">
      <alignment horizontal="center" vertical="center"/>
    </xf>
    <xf numFmtId="0" fontId="8" fillId="4" borderId="0" xfId="11" applyFont="1" applyFill="1" applyAlignment="1" applyProtection="1">
      <alignment vertical="center"/>
    </xf>
    <xf numFmtId="14" fontId="8" fillId="0" borderId="0" xfId="11" applyNumberFormat="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2" fontId="8" fillId="0" borderId="0" xfId="11" applyNumberFormat="1" applyFont="1" applyFill="1" applyBorder="1" applyAlignment="1" applyProtection="1">
      <alignment horizontal="center" vertical="center"/>
    </xf>
    <xf numFmtId="0" fontId="8" fillId="4" borderId="0" xfId="11" applyFont="1" applyFill="1" applyBorder="1" applyAlignment="1" applyProtection="1">
      <alignment horizontal="center" vertical="center"/>
    </xf>
    <xf numFmtId="0" fontId="8" fillId="4" borderId="0" xfId="11" applyFont="1" applyFill="1" applyAlignment="1" applyProtection="1">
      <alignment horizontal="right" vertical="center"/>
    </xf>
    <xf numFmtId="0" fontId="10" fillId="4" borderId="1" xfId="3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/>
      <protection locked="0"/>
    </xf>
  </cellXfs>
  <cellStyles count="12">
    <cellStyle name="Normal" xfId="0" builtinId="0"/>
    <cellStyle name="Normal 2" xfId="1"/>
    <cellStyle name="Normal 3" xfId="2"/>
    <cellStyle name="Normal 4" xfId="3"/>
    <cellStyle name="Normal 5" xfId="4"/>
    <cellStyle name="Normal 5 2" xfId="5"/>
    <cellStyle name="Normal 5 2 2" xfId="6"/>
    <cellStyle name="Normal 5 2 3" xfId="7"/>
    <cellStyle name="Normal 5_cliuri-forma-n1-9" xfId="8"/>
    <cellStyle name="Normal 5_Maisi Ivnisi 2012. forma-n1-9" xfId="9"/>
    <cellStyle name="Normal_Budget-1" xfId="10"/>
    <cellStyle name="Normal_FORMEBI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180975</xdr:rowOff>
    </xdr:from>
    <xdr:to>
      <xdr:col>1</xdr:col>
      <xdr:colOff>1495425</xdr:colOff>
      <xdr:row>34</xdr:row>
      <xdr:rowOff>180975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0"/>
  </sheetPr>
  <dimension ref="A1:M51"/>
  <sheetViews>
    <sheetView showGridLines="0" tabSelected="1" view="pageBreakPreview" zoomScaleNormal="100" zoomScaleSheetLayoutView="70" workbookViewId="0">
      <selection activeCell="P17" sqref="P17"/>
    </sheetView>
  </sheetViews>
  <sheetFormatPr defaultRowHeight="15" x14ac:dyDescent="0.25"/>
  <cols>
    <col min="1" max="1" width="6.28515625" style="64" bestFit="1" customWidth="1"/>
    <col min="2" max="2" width="15.5703125" style="64" customWidth="1"/>
    <col min="3" max="3" width="17.5703125" style="64" bestFit="1" customWidth="1"/>
    <col min="4" max="4" width="15.140625" style="64" customWidth="1"/>
    <col min="5" max="6" width="18.5703125" style="64" customWidth="1"/>
    <col min="7" max="9" width="19.140625" style="97" customWidth="1"/>
    <col min="10" max="11" width="17.42578125" style="64" customWidth="1"/>
    <col min="12" max="12" width="16.7109375" style="64" customWidth="1"/>
    <col min="13" max="13" width="28.140625" style="64" customWidth="1"/>
    <col min="14" max="16384" width="9.140625" style="64"/>
  </cols>
  <sheetData>
    <row r="1" spans="1:13" s="111" customFormat="1" x14ac:dyDescent="0.3">
      <c r="A1" s="114" t="s">
        <v>312</v>
      </c>
      <c r="B1" s="141"/>
      <c r="C1" s="141"/>
      <c r="D1" s="141"/>
      <c r="E1" s="142"/>
      <c r="F1" s="143"/>
      <c r="G1" s="145"/>
      <c r="H1" s="155"/>
      <c r="I1" s="114"/>
      <c r="J1" s="141"/>
      <c r="K1" s="142"/>
      <c r="L1" s="142"/>
      <c r="M1" s="338" t="s">
        <v>110</v>
      </c>
    </row>
    <row r="2" spans="1:13" s="111" customFormat="1" x14ac:dyDescent="0.3">
      <c r="A2" s="116" t="s">
        <v>141</v>
      </c>
      <c r="B2" s="141"/>
      <c r="C2" s="141"/>
      <c r="D2" s="141"/>
      <c r="E2" s="142"/>
      <c r="F2" s="143"/>
      <c r="G2" s="145"/>
      <c r="H2" s="155"/>
      <c r="I2" s="116"/>
      <c r="J2" s="141"/>
      <c r="K2" s="142"/>
      <c r="L2" s="142"/>
      <c r="M2" s="337" t="s">
        <v>549</v>
      </c>
    </row>
    <row r="3" spans="1:13" s="111" customFormat="1" x14ac:dyDescent="0.3">
      <c r="A3" s="141"/>
      <c r="B3" s="141"/>
      <c r="C3" s="144"/>
      <c r="D3" s="146"/>
      <c r="E3" s="142"/>
      <c r="F3" s="142"/>
      <c r="G3" s="147"/>
      <c r="H3" s="142"/>
      <c r="I3" s="142"/>
      <c r="J3" s="143"/>
      <c r="K3" s="141"/>
      <c r="L3" s="141"/>
      <c r="M3" s="142"/>
    </row>
    <row r="4" spans="1:13" s="111" customFormat="1" x14ac:dyDescent="0.3">
      <c r="A4" s="143" t="s">
        <v>277</v>
      </c>
      <c r="B4" s="156"/>
      <c r="C4" s="156"/>
      <c r="D4" s="156" t="s">
        <v>548</v>
      </c>
      <c r="E4" s="164"/>
      <c r="F4" s="142"/>
      <c r="G4" s="149"/>
      <c r="H4" s="142"/>
      <c r="I4" s="163"/>
      <c r="J4" s="164"/>
      <c r="K4" s="141"/>
      <c r="L4" s="142"/>
      <c r="M4" s="142"/>
    </row>
    <row r="5" spans="1:13" s="111" customFormat="1" x14ac:dyDescent="0.3">
      <c r="A5" s="143"/>
      <c r="B5" s="143"/>
      <c r="C5" s="143"/>
      <c r="D5" s="156"/>
      <c r="E5" s="142"/>
      <c r="F5" s="142"/>
      <c r="G5" s="149"/>
      <c r="H5" s="149"/>
      <c r="I5" s="149"/>
      <c r="J5" s="148"/>
      <c r="K5" s="155"/>
      <c r="L5" s="141"/>
      <c r="M5" s="142"/>
    </row>
    <row r="6" spans="1:13" s="111" customFormat="1" ht="15.75" thickBot="1" x14ac:dyDescent="0.35">
      <c r="A6" s="150"/>
      <c r="B6" s="142"/>
      <c r="C6" s="148"/>
      <c r="D6" s="151"/>
      <c r="E6" s="142"/>
      <c r="F6" s="142"/>
      <c r="G6" s="149"/>
      <c r="H6" s="149"/>
      <c r="I6" s="149"/>
      <c r="J6" s="142"/>
      <c r="K6" s="141"/>
      <c r="L6" s="141"/>
      <c r="M6" s="142"/>
    </row>
    <row r="7" spans="1:13" ht="15.75" thickBot="1" x14ac:dyDescent="0.3">
      <c r="A7" s="152"/>
      <c r="B7" s="153"/>
      <c r="C7" s="152"/>
      <c r="D7" s="152"/>
      <c r="E7" s="154"/>
      <c r="F7" s="154"/>
      <c r="G7" s="143"/>
      <c r="H7" s="143"/>
      <c r="I7" s="143"/>
      <c r="J7" s="433" t="s">
        <v>446</v>
      </c>
      <c r="K7" s="434"/>
      <c r="L7" s="435"/>
      <c r="M7" s="152"/>
    </row>
    <row r="8" spans="1:13" s="72" customFormat="1" ht="39" thickBot="1" x14ac:dyDescent="0.25">
      <c r="A8" s="70" t="s">
        <v>64</v>
      </c>
      <c r="B8" s="71" t="s">
        <v>142</v>
      </c>
      <c r="C8" s="71" t="s">
        <v>279</v>
      </c>
      <c r="D8" s="225" t="s">
        <v>285</v>
      </c>
      <c r="E8" s="65" t="s">
        <v>227</v>
      </c>
      <c r="F8" s="66" t="s">
        <v>226</v>
      </c>
      <c r="G8" s="67" t="s">
        <v>230</v>
      </c>
      <c r="H8" s="68" t="s">
        <v>231</v>
      </c>
      <c r="I8" s="69" t="s">
        <v>228</v>
      </c>
      <c r="J8" s="70" t="s">
        <v>281</v>
      </c>
      <c r="K8" s="71" t="s">
        <v>282</v>
      </c>
      <c r="L8" s="71" t="s">
        <v>232</v>
      </c>
      <c r="M8" s="226" t="s">
        <v>233</v>
      </c>
    </row>
    <row r="9" spans="1:13" s="102" customFormat="1" ht="15.75" thickBot="1" x14ac:dyDescent="0.3">
      <c r="A9" s="218">
        <v>1</v>
      </c>
      <c r="B9" s="219">
        <v>2</v>
      </c>
      <c r="C9" s="219">
        <v>3</v>
      </c>
      <c r="D9" s="220">
        <v>4</v>
      </c>
      <c r="E9" s="221">
        <v>7</v>
      </c>
      <c r="F9" s="219">
        <v>8</v>
      </c>
      <c r="G9" s="223">
        <v>9</v>
      </c>
      <c r="H9" s="224">
        <v>12</v>
      </c>
      <c r="I9" s="222">
        <v>13</v>
      </c>
      <c r="J9" s="221">
        <v>14</v>
      </c>
      <c r="K9" s="219">
        <v>15</v>
      </c>
      <c r="L9" s="219">
        <v>16</v>
      </c>
      <c r="M9" s="222">
        <v>17</v>
      </c>
    </row>
    <row r="10" spans="1:13" ht="30" x14ac:dyDescent="0.3">
      <c r="A10" s="73">
        <v>1</v>
      </c>
      <c r="B10" s="342">
        <v>41073</v>
      </c>
      <c r="C10" s="343" t="s">
        <v>479</v>
      </c>
      <c r="D10" s="344">
        <v>200</v>
      </c>
      <c r="E10" s="345" t="s">
        <v>480</v>
      </c>
      <c r="F10" s="343" t="s">
        <v>481</v>
      </c>
      <c r="G10" s="346"/>
      <c r="H10" s="347" t="s">
        <v>485</v>
      </c>
      <c r="I10" s="348" t="s">
        <v>486</v>
      </c>
      <c r="J10" s="76"/>
      <c r="K10" s="77"/>
      <c r="L10" s="78"/>
      <c r="M10" s="75"/>
    </row>
    <row r="11" spans="1:13" x14ac:dyDescent="0.25">
      <c r="A11" s="79">
        <v>2</v>
      </c>
      <c r="B11" s="217"/>
      <c r="C11" s="74"/>
      <c r="D11" s="81"/>
      <c r="E11" s="82"/>
      <c r="F11" s="80"/>
      <c r="G11" s="83"/>
      <c r="H11" s="83"/>
      <c r="I11" s="83"/>
      <c r="J11" s="85"/>
      <c r="K11" s="86"/>
      <c r="L11" s="87"/>
      <c r="M11" s="84"/>
    </row>
    <row r="12" spans="1:13" x14ac:dyDescent="0.25">
      <c r="A12" s="79">
        <v>3</v>
      </c>
      <c r="B12" s="217"/>
      <c r="C12" s="74"/>
      <c r="D12" s="81"/>
      <c r="E12" s="82"/>
      <c r="F12" s="80"/>
      <c r="G12" s="83"/>
      <c r="H12" s="83"/>
      <c r="I12" s="83"/>
      <c r="J12" s="85"/>
      <c r="K12" s="86"/>
      <c r="L12" s="87"/>
      <c r="M12" s="84"/>
    </row>
    <row r="13" spans="1:13" x14ac:dyDescent="0.25">
      <c r="A13" s="79">
        <v>4</v>
      </c>
      <c r="B13" s="217"/>
      <c r="C13" s="74"/>
      <c r="D13" s="81"/>
      <c r="E13" s="82"/>
      <c r="F13" s="80"/>
      <c r="G13" s="83"/>
      <c r="H13" s="83"/>
      <c r="I13" s="83"/>
      <c r="J13" s="85"/>
      <c r="K13" s="86"/>
      <c r="L13" s="87"/>
      <c r="M13" s="84"/>
    </row>
    <row r="14" spans="1:13" x14ac:dyDescent="0.25">
      <c r="A14" s="79">
        <v>5</v>
      </c>
      <c r="B14" s="217"/>
      <c r="C14" s="74"/>
      <c r="D14" s="81"/>
      <c r="E14" s="82"/>
      <c r="F14" s="80"/>
      <c r="G14" s="83"/>
      <c r="H14" s="83"/>
      <c r="I14" s="83"/>
      <c r="J14" s="85"/>
      <c r="K14" s="86"/>
      <c r="L14" s="87"/>
      <c r="M14" s="84"/>
    </row>
    <row r="15" spans="1:13" x14ac:dyDescent="0.25">
      <c r="A15" s="79">
        <v>6</v>
      </c>
      <c r="B15" s="217"/>
      <c r="C15" s="74"/>
      <c r="D15" s="81"/>
      <c r="E15" s="82"/>
      <c r="F15" s="80"/>
      <c r="G15" s="83"/>
      <c r="H15" s="83"/>
      <c r="I15" s="83"/>
      <c r="J15" s="85"/>
      <c r="K15" s="86"/>
      <c r="L15" s="87"/>
      <c r="M15" s="84"/>
    </row>
    <row r="16" spans="1:13" x14ac:dyDescent="0.25">
      <c r="A16" s="79">
        <v>7</v>
      </c>
      <c r="B16" s="217"/>
      <c r="C16" s="74"/>
      <c r="D16" s="81"/>
      <c r="E16" s="82"/>
      <c r="F16" s="80"/>
      <c r="G16" s="83"/>
      <c r="H16" s="83"/>
      <c r="I16" s="83"/>
      <c r="J16" s="85"/>
      <c r="K16" s="86"/>
      <c r="L16" s="87"/>
      <c r="M16" s="84"/>
    </row>
    <row r="17" spans="1:13" x14ac:dyDescent="0.25">
      <c r="A17" s="79">
        <v>8</v>
      </c>
      <c r="B17" s="217"/>
      <c r="C17" s="74"/>
      <c r="D17" s="81"/>
      <c r="E17" s="82"/>
      <c r="F17" s="80"/>
      <c r="G17" s="83"/>
      <c r="H17" s="83"/>
      <c r="I17" s="83"/>
      <c r="J17" s="85"/>
      <c r="K17" s="86"/>
      <c r="L17" s="87"/>
      <c r="M17" s="84"/>
    </row>
    <row r="18" spans="1:13" x14ac:dyDescent="0.25">
      <c r="A18" s="79">
        <v>9</v>
      </c>
      <c r="B18" s="217"/>
      <c r="C18" s="74"/>
      <c r="D18" s="81"/>
      <c r="E18" s="82"/>
      <c r="F18" s="80"/>
      <c r="G18" s="83"/>
      <c r="H18" s="83"/>
      <c r="I18" s="83"/>
      <c r="J18" s="85"/>
      <c r="K18" s="86"/>
      <c r="L18" s="87"/>
      <c r="M18" s="84"/>
    </row>
    <row r="19" spans="1:13" x14ac:dyDescent="0.25">
      <c r="A19" s="79">
        <v>10</v>
      </c>
      <c r="B19" s="217"/>
      <c r="C19" s="74"/>
      <c r="D19" s="81"/>
      <c r="E19" s="82"/>
      <c r="F19" s="80"/>
      <c r="G19" s="83"/>
      <c r="H19" s="83"/>
      <c r="I19" s="83"/>
      <c r="J19" s="85"/>
      <c r="K19" s="86"/>
      <c r="L19" s="87"/>
      <c r="M19" s="84"/>
    </row>
    <row r="20" spans="1:13" x14ac:dyDescent="0.25">
      <c r="A20" s="79">
        <v>11</v>
      </c>
      <c r="B20" s="217"/>
      <c r="C20" s="74"/>
      <c r="D20" s="81"/>
      <c r="E20" s="82"/>
      <c r="F20" s="80"/>
      <c r="G20" s="83"/>
      <c r="H20" s="83"/>
      <c r="I20" s="83"/>
      <c r="J20" s="85"/>
      <c r="K20" s="86"/>
      <c r="L20" s="87"/>
      <c r="M20" s="84"/>
    </row>
    <row r="21" spans="1:13" x14ac:dyDescent="0.25">
      <c r="A21" s="79">
        <v>12</v>
      </c>
      <c r="B21" s="217"/>
      <c r="C21" s="74"/>
      <c r="D21" s="81"/>
      <c r="E21" s="82"/>
      <c r="F21" s="80"/>
      <c r="G21" s="83"/>
      <c r="H21" s="83"/>
      <c r="I21" s="83"/>
      <c r="J21" s="85"/>
      <c r="K21" s="86"/>
      <c r="L21" s="87"/>
      <c r="M21" s="84"/>
    </row>
    <row r="22" spans="1:13" x14ac:dyDescent="0.25">
      <c r="A22" s="79">
        <v>13</v>
      </c>
      <c r="B22" s="217"/>
      <c r="C22" s="74"/>
      <c r="D22" s="81"/>
      <c r="E22" s="82"/>
      <c r="F22" s="80"/>
      <c r="G22" s="83"/>
      <c r="H22" s="83"/>
      <c r="I22" s="83"/>
      <c r="J22" s="85"/>
      <c r="K22" s="86"/>
      <c r="L22" s="87"/>
      <c r="M22" s="84"/>
    </row>
    <row r="23" spans="1:13" x14ac:dyDescent="0.25">
      <c r="A23" s="79">
        <v>14</v>
      </c>
      <c r="B23" s="217"/>
      <c r="C23" s="74"/>
      <c r="D23" s="81"/>
      <c r="E23" s="82"/>
      <c r="F23" s="80"/>
      <c r="G23" s="83"/>
      <c r="H23" s="83"/>
      <c r="I23" s="83"/>
      <c r="J23" s="85"/>
      <c r="K23" s="86"/>
      <c r="L23" s="87"/>
      <c r="M23" s="84"/>
    </row>
    <row r="24" spans="1:13" x14ac:dyDescent="0.25">
      <c r="A24" s="79">
        <v>15</v>
      </c>
      <c r="B24" s="217"/>
      <c r="C24" s="74"/>
      <c r="D24" s="81"/>
      <c r="E24" s="82"/>
      <c r="F24" s="80"/>
      <c r="G24" s="83"/>
      <c r="H24" s="83"/>
      <c r="I24" s="83"/>
      <c r="J24" s="85"/>
      <c r="K24" s="86"/>
      <c r="L24" s="87"/>
      <c r="M24" s="84"/>
    </row>
    <row r="25" spans="1:13" x14ac:dyDescent="0.25">
      <c r="A25" s="79">
        <v>16</v>
      </c>
      <c r="B25" s="217"/>
      <c r="C25" s="74"/>
      <c r="D25" s="81"/>
      <c r="E25" s="82"/>
      <c r="F25" s="80"/>
      <c r="G25" s="83"/>
      <c r="H25" s="83"/>
      <c r="I25" s="83"/>
      <c r="J25" s="85"/>
      <c r="K25" s="86"/>
      <c r="L25" s="87"/>
      <c r="M25" s="84"/>
    </row>
    <row r="26" spans="1:13" x14ac:dyDescent="0.25">
      <c r="A26" s="79">
        <v>17</v>
      </c>
      <c r="B26" s="217"/>
      <c r="C26" s="74"/>
      <c r="D26" s="81"/>
      <c r="E26" s="82"/>
      <c r="F26" s="80"/>
      <c r="G26" s="83"/>
      <c r="H26" s="83"/>
      <c r="I26" s="83"/>
      <c r="J26" s="85"/>
      <c r="K26" s="86"/>
      <c r="L26" s="87"/>
      <c r="M26" s="84"/>
    </row>
    <row r="27" spans="1:13" x14ac:dyDescent="0.25">
      <c r="A27" s="79">
        <v>18</v>
      </c>
      <c r="B27" s="217"/>
      <c r="C27" s="74"/>
      <c r="D27" s="81"/>
      <c r="E27" s="82"/>
      <c r="F27" s="80"/>
      <c r="G27" s="83"/>
      <c r="H27" s="83"/>
      <c r="I27" s="83"/>
      <c r="J27" s="85"/>
      <c r="K27" s="86"/>
      <c r="L27" s="87"/>
      <c r="M27" s="84"/>
    </row>
    <row r="28" spans="1:13" x14ac:dyDescent="0.25">
      <c r="A28" s="79">
        <v>19</v>
      </c>
      <c r="B28" s="217"/>
      <c r="C28" s="74"/>
      <c r="D28" s="81"/>
      <c r="E28" s="82"/>
      <c r="F28" s="80"/>
      <c r="G28" s="83"/>
      <c r="H28" s="83"/>
      <c r="I28" s="83"/>
      <c r="J28" s="85"/>
      <c r="K28" s="86"/>
      <c r="L28" s="87"/>
      <c r="M28" s="84"/>
    </row>
    <row r="29" spans="1:13" ht="15.75" thickBot="1" x14ac:dyDescent="0.3">
      <c r="A29" s="88" t="s">
        <v>280</v>
      </c>
      <c r="B29" s="230"/>
      <c r="C29" s="89"/>
      <c r="D29" s="90"/>
      <c r="E29" s="91"/>
      <c r="F29" s="89"/>
      <c r="G29" s="92"/>
      <c r="H29" s="92"/>
      <c r="I29" s="92"/>
      <c r="J29" s="94"/>
      <c r="K29" s="95"/>
      <c r="L29" s="96"/>
      <c r="M29" s="93"/>
    </row>
    <row r="33" spans="1:11" s="111" customFormat="1" x14ac:dyDescent="0.3">
      <c r="A33" s="112" t="s">
        <v>438</v>
      </c>
      <c r="G33" s="113"/>
      <c r="H33" s="113"/>
      <c r="I33" s="113"/>
    </row>
    <row r="34" spans="1:11" s="111" customFormat="1" x14ac:dyDescent="0.3">
      <c r="A34" s="112" t="s">
        <v>452</v>
      </c>
      <c r="G34" s="113"/>
      <c r="H34" s="113"/>
      <c r="I34" s="113"/>
    </row>
    <row r="35" spans="1:11" s="111" customFormat="1" x14ac:dyDescent="0.3">
      <c r="A35" s="112" t="s">
        <v>451</v>
      </c>
      <c r="G35" s="113"/>
      <c r="H35" s="113"/>
      <c r="I35" s="113"/>
    </row>
    <row r="36" spans="1:11" s="111" customFormat="1" x14ac:dyDescent="0.3">
      <c r="B36" s="112"/>
      <c r="G36" s="113"/>
      <c r="H36" s="113"/>
      <c r="I36" s="113"/>
    </row>
    <row r="37" spans="1:11" s="111" customFormat="1" x14ac:dyDescent="0.3">
      <c r="B37" s="112"/>
      <c r="G37" s="113"/>
      <c r="H37" s="113"/>
      <c r="I37" s="113"/>
    </row>
    <row r="38" spans="1:11" s="111" customFormat="1" x14ac:dyDescent="0.3">
      <c r="B38" s="112"/>
      <c r="G38" s="113"/>
      <c r="H38" s="113"/>
      <c r="I38" s="113"/>
    </row>
    <row r="39" spans="1:11" s="111" customFormat="1" x14ac:dyDescent="0.3">
      <c r="B39" s="112"/>
      <c r="G39" s="113"/>
      <c r="H39" s="113"/>
      <c r="I39" s="113"/>
    </row>
    <row r="40" spans="1:11" s="111" customFormat="1" x14ac:dyDescent="0.3">
      <c r="B40" s="112"/>
      <c r="G40" s="113"/>
      <c r="H40" s="113"/>
      <c r="I40" s="113"/>
    </row>
    <row r="41" spans="1:11" x14ac:dyDescent="0.25">
      <c r="B41" s="63"/>
      <c r="G41" s="64"/>
      <c r="H41" s="64"/>
    </row>
    <row r="42" spans="1:11" s="2" customFormat="1" x14ac:dyDescent="0.3">
      <c r="B42" s="108" t="s">
        <v>107</v>
      </c>
      <c r="C42" s="2" t="s">
        <v>550</v>
      </c>
      <c r="G42" s="2" t="s">
        <v>551</v>
      </c>
    </row>
    <row r="43" spans="1:11" s="2" customFormat="1" x14ac:dyDescent="0.3">
      <c r="C43" s="107"/>
      <c r="G43" s="107"/>
      <c r="H43" s="110"/>
      <c r="I43"/>
    </row>
    <row r="44" spans="1:11" s="2" customFormat="1" x14ac:dyDescent="0.3">
      <c r="A44"/>
      <c r="C44" s="106" t="s">
        <v>271</v>
      </c>
      <c r="G44" s="12" t="s">
        <v>276</v>
      </c>
      <c r="H44" s="109"/>
      <c r="I44"/>
      <c r="K44" s="12"/>
    </row>
    <row r="45" spans="1:11" s="2" customFormat="1" x14ac:dyDescent="0.3">
      <c r="A45"/>
      <c r="G45" s="2" t="s">
        <v>272</v>
      </c>
      <c r="H45"/>
      <c r="I45"/>
    </row>
    <row r="46" spans="1:11" customFormat="1" ht="15.75" x14ac:dyDescent="0.3">
      <c r="B46" s="2"/>
      <c r="C46" s="101" t="s">
        <v>140</v>
      </c>
      <c r="E46" s="64"/>
      <c r="F46" s="64"/>
      <c r="K46" s="64"/>
    </row>
    <row r="47" spans="1:11" customFormat="1" x14ac:dyDescent="0.25">
      <c r="E47" s="64"/>
      <c r="F47" s="64"/>
    </row>
    <row r="48" spans="1:11" customFormat="1" x14ac:dyDescent="0.25">
      <c r="E48" s="64"/>
      <c r="F48" s="64"/>
    </row>
    <row r="49" spans="5:6" customFormat="1" x14ac:dyDescent="0.25">
      <c r="E49" s="64"/>
      <c r="F49" s="64"/>
    </row>
    <row r="50" spans="5:6" customFormat="1" x14ac:dyDescent="0.25">
      <c r="E50" s="64"/>
      <c r="F50" s="64"/>
    </row>
    <row r="51" spans="5:6" customFormat="1" ht="12.75" x14ac:dyDescent="0.2"/>
  </sheetData>
  <mergeCells count="1">
    <mergeCell ref="J7:L7"/>
  </mergeCells>
  <phoneticPr fontId="28" type="noConversion"/>
  <dataValidations count="6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G29 H11:I2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1:C29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1:B29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I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დღე/თვე/წელი" sqref="B10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</dataValidations>
  <printOptions gridLines="1"/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I41"/>
  <sheetViews>
    <sheetView showGridLines="0" view="pageBreakPreview" zoomScaleNormal="100" zoomScaleSheetLayoutView="70" workbookViewId="0">
      <selection activeCell="C24" sqref="C24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114" t="s">
        <v>306</v>
      </c>
      <c r="B1" s="116"/>
      <c r="C1" s="438" t="s">
        <v>110</v>
      </c>
      <c r="D1" s="438"/>
      <c r="E1" s="165"/>
    </row>
    <row r="2" spans="1:7" x14ac:dyDescent="0.3">
      <c r="A2" s="116" t="s">
        <v>141</v>
      </c>
      <c r="B2" s="116"/>
      <c r="C2" s="436" t="str">
        <f>'ფორმა N1'!M2</f>
        <v>01/11/2011 - 01/12/2012</v>
      </c>
      <c r="D2" s="437"/>
      <c r="E2" s="165"/>
    </row>
    <row r="3" spans="1:7" x14ac:dyDescent="0.3">
      <c r="A3" s="114"/>
      <c r="B3" s="116"/>
      <c r="C3" s="115"/>
      <c r="D3" s="115"/>
      <c r="E3" s="165"/>
    </row>
    <row r="4" spans="1:7" x14ac:dyDescent="0.3">
      <c r="A4" s="117" t="s">
        <v>277</v>
      </c>
      <c r="B4" s="157"/>
      <c r="C4" s="158"/>
      <c r="D4" s="116"/>
      <c r="E4" s="165"/>
    </row>
    <row r="5" spans="1:7" x14ac:dyDescent="0.3">
      <c r="A5" s="169" t="str">
        <f>'ფორმა N1'!D4</f>
        <v>საქართველოს მწვანეთა პარტია</v>
      </c>
      <c r="B5" s="12"/>
      <c r="C5" s="12"/>
      <c r="E5" s="165"/>
    </row>
    <row r="6" spans="1:7" x14ac:dyDescent="0.3">
      <c r="A6" s="159"/>
      <c r="B6" s="159"/>
      <c r="C6" s="159"/>
      <c r="D6" s="160"/>
      <c r="E6" s="165"/>
    </row>
    <row r="7" spans="1:7" x14ac:dyDescent="0.3">
      <c r="A7" s="116"/>
      <c r="B7" s="116"/>
      <c r="C7" s="116"/>
      <c r="D7" s="116"/>
      <c r="E7" s="165"/>
    </row>
    <row r="8" spans="1:7" s="6" customFormat="1" ht="39" customHeight="1" x14ac:dyDescent="0.3">
      <c r="A8" s="161" t="s">
        <v>64</v>
      </c>
      <c r="B8" s="119" t="s">
        <v>252</v>
      </c>
      <c r="C8" s="119" t="s">
        <v>66</v>
      </c>
      <c r="D8" s="119" t="s">
        <v>67</v>
      </c>
      <c r="E8" s="165"/>
    </row>
    <row r="9" spans="1:7" s="7" customFormat="1" ht="16.5" customHeight="1" x14ac:dyDescent="0.3">
      <c r="A9" s="296">
        <v>1</v>
      </c>
      <c r="B9" s="296" t="s">
        <v>65</v>
      </c>
      <c r="C9" s="125">
        <f>SUM(C10,C25)</f>
        <v>200</v>
      </c>
      <c r="D9" s="125">
        <f>SUM(D10,D25)</f>
        <v>200</v>
      </c>
      <c r="E9" s="165"/>
    </row>
    <row r="10" spans="1:7" s="7" customFormat="1" ht="16.5" customHeight="1" x14ac:dyDescent="0.3">
      <c r="A10" s="127">
        <v>1.1000000000000001</v>
      </c>
      <c r="B10" s="127" t="s">
        <v>80</v>
      </c>
      <c r="C10" s="125">
        <f>SUM(C11,C12,C15,C18,C24)</f>
        <v>200</v>
      </c>
      <c r="D10" s="125">
        <f>SUM(D11,D12,D15,D18,D23,D24)</f>
        <v>200</v>
      </c>
      <c r="E10" s="165"/>
    </row>
    <row r="11" spans="1:7" s="9" customFormat="1" ht="16.5" customHeight="1" x14ac:dyDescent="0.3">
      <c r="A11" s="128" t="s">
        <v>30</v>
      </c>
      <c r="B11" s="128" t="s">
        <v>79</v>
      </c>
      <c r="C11" s="8"/>
      <c r="D11" s="8"/>
      <c r="E11" s="165"/>
    </row>
    <row r="12" spans="1:7" s="10" customFormat="1" ht="16.5" customHeight="1" x14ac:dyDescent="0.3">
      <c r="A12" s="128" t="s">
        <v>31</v>
      </c>
      <c r="B12" s="128" t="s">
        <v>313</v>
      </c>
      <c r="C12" s="162">
        <f>SUM(C13:C14)</f>
        <v>200</v>
      </c>
      <c r="D12" s="162">
        <f>SUM(D13:D14)</f>
        <v>200</v>
      </c>
      <c r="E12" s="165"/>
      <c r="G12" s="105"/>
    </row>
    <row r="13" spans="1:7" s="3" customFormat="1" ht="16.5" customHeight="1" x14ac:dyDescent="0.3">
      <c r="A13" s="137" t="s">
        <v>81</v>
      </c>
      <c r="B13" s="137" t="s">
        <v>316</v>
      </c>
      <c r="C13" s="8">
        <v>200</v>
      </c>
      <c r="D13" s="8">
        <v>200</v>
      </c>
      <c r="E13" s="165"/>
    </row>
    <row r="14" spans="1:7" s="3" customFormat="1" ht="16.5" customHeight="1" x14ac:dyDescent="0.3">
      <c r="A14" s="137" t="s">
        <v>109</v>
      </c>
      <c r="B14" s="137" t="s">
        <v>97</v>
      </c>
      <c r="C14" s="8"/>
      <c r="D14" s="8"/>
      <c r="E14" s="165"/>
    </row>
    <row r="15" spans="1:7" s="3" customFormat="1" ht="16.5" customHeight="1" x14ac:dyDescent="0.3">
      <c r="A15" s="128" t="s">
        <v>82</v>
      </c>
      <c r="B15" s="128" t="s">
        <v>83</v>
      </c>
      <c r="C15" s="162">
        <f>SUM(C16:C17)</f>
        <v>0</v>
      </c>
      <c r="D15" s="162">
        <f>SUM(D16:D17)</f>
        <v>0</v>
      </c>
      <c r="E15" s="165"/>
    </row>
    <row r="16" spans="1:7" s="3" customFormat="1" ht="16.5" customHeight="1" x14ac:dyDescent="0.3">
      <c r="A16" s="137" t="s">
        <v>84</v>
      </c>
      <c r="B16" s="137" t="s">
        <v>86</v>
      </c>
      <c r="C16" s="8"/>
      <c r="D16" s="8"/>
      <c r="E16" s="165"/>
    </row>
    <row r="17" spans="1:6" s="3" customFormat="1" ht="30" x14ac:dyDescent="0.3">
      <c r="A17" s="137" t="s">
        <v>85</v>
      </c>
      <c r="B17" s="137" t="s">
        <v>111</v>
      </c>
      <c r="C17" s="8"/>
      <c r="D17" s="8"/>
      <c r="E17" s="165"/>
    </row>
    <row r="18" spans="1:6" s="3" customFormat="1" ht="16.5" customHeight="1" x14ac:dyDescent="0.3">
      <c r="A18" s="128" t="s">
        <v>87</v>
      </c>
      <c r="B18" s="128" t="s">
        <v>423</v>
      </c>
      <c r="C18" s="162">
        <f>SUM(C19:C22)</f>
        <v>0</v>
      </c>
      <c r="D18" s="162">
        <f>SUM(D19:D22)</f>
        <v>0</v>
      </c>
      <c r="E18" s="165"/>
    </row>
    <row r="19" spans="1:6" s="3" customFormat="1" ht="16.5" customHeight="1" x14ac:dyDescent="0.3">
      <c r="A19" s="137" t="s">
        <v>88</v>
      </c>
      <c r="B19" s="137" t="s">
        <v>89</v>
      </c>
      <c r="C19" s="8"/>
      <c r="D19" s="8"/>
      <c r="E19" s="165"/>
    </row>
    <row r="20" spans="1:6" s="3" customFormat="1" ht="30" x14ac:dyDescent="0.3">
      <c r="A20" s="137" t="s">
        <v>92</v>
      </c>
      <c r="B20" s="137" t="s">
        <v>90</v>
      </c>
      <c r="C20" s="8"/>
      <c r="D20" s="8"/>
      <c r="E20" s="165"/>
    </row>
    <row r="21" spans="1:6" s="3" customFormat="1" ht="16.5" customHeight="1" x14ac:dyDescent="0.3">
      <c r="A21" s="137" t="s">
        <v>93</v>
      </c>
      <c r="B21" s="137" t="s">
        <v>91</v>
      </c>
      <c r="C21" s="8"/>
      <c r="D21" s="8"/>
      <c r="E21" s="165"/>
    </row>
    <row r="22" spans="1:6" s="3" customFormat="1" ht="16.5" customHeight="1" x14ac:dyDescent="0.3">
      <c r="A22" s="137" t="s">
        <v>94</v>
      </c>
      <c r="B22" s="137" t="s">
        <v>454</v>
      </c>
      <c r="C22" s="8"/>
      <c r="D22" s="8"/>
      <c r="E22" s="165"/>
    </row>
    <row r="23" spans="1:6" s="3" customFormat="1" ht="16.5" customHeight="1" x14ac:dyDescent="0.3">
      <c r="A23" s="128" t="s">
        <v>95</v>
      </c>
      <c r="B23" s="128" t="s">
        <v>455</v>
      </c>
      <c r="C23" s="330"/>
      <c r="D23" s="8"/>
      <c r="E23" s="165"/>
    </row>
    <row r="24" spans="1:6" s="3" customFormat="1" x14ac:dyDescent="0.3">
      <c r="A24" s="128" t="s">
        <v>254</v>
      </c>
      <c r="B24" s="128" t="s">
        <v>461</v>
      </c>
      <c r="C24" s="8"/>
      <c r="D24" s="8"/>
      <c r="E24" s="165"/>
    </row>
    <row r="25" spans="1:6" ht="16.5" customHeight="1" x14ac:dyDescent="0.3">
      <c r="A25" s="127">
        <v>1.2</v>
      </c>
      <c r="B25" s="127" t="s">
        <v>96</v>
      </c>
      <c r="C25" s="125">
        <f>SUM(C26,C30)</f>
        <v>0</v>
      </c>
      <c r="D25" s="125">
        <f>SUM(D26,D30)</f>
        <v>0</v>
      </c>
      <c r="E25" s="165"/>
    </row>
    <row r="26" spans="1:6" ht="16.5" customHeight="1" x14ac:dyDescent="0.3">
      <c r="A26" s="128" t="s">
        <v>32</v>
      </c>
      <c r="B26" s="128" t="s">
        <v>316</v>
      </c>
      <c r="C26" s="162">
        <f>SUM(C27:C29)</f>
        <v>0</v>
      </c>
      <c r="D26" s="162">
        <f>SUM(D27:D29)</f>
        <v>0</v>
      </c>
      <c r="E26" s="165"/>
    </row>
    <row r="27" spans="1:6" x14ac:dyDescent="0.3">
      <c r="A27" s="302" t="s">
        <v>98</v>
      </c>
      <c r="B27" s="302" t="s">
        <v>314</v>
      </c>
      <c r="C27" s="8"/>
      <c r="D27" s="8"/>
      <c r="E27" s="165"/>
    </row>
    <row r="28" spans="1:6" x14ac:dyDescent="0.3">
      <c r="A28" s="302" t="s">
        <v>99</v>
      </c>
      <c r="B28" s="302" t="s">
        <v>317</v>
      </c>
      <c r="C28" s="8"/>
      <c r="D28" s="8"/>
      <c r="E28" s="165"/>
    </row>
    <row r="29" spans="1:6" x14ac:dyDescent="0.3">
      <c r="A29" s="302" t="s">
        <v>464</v>
      </c>
      <c r="B29" s="302" t="s">
        <v>315</v>
      </c>
      <c r="C29" s="8"/>
      <c r="D29" s="8"/>
      <c r="E29" s="165"/>
    </row>
    <row r="30" spans="1:6" x14ac:dyDescent="0.3">
      <c r="A30" s="128" t="s">
        <v>33</v>
      </c>
      <c r="B30" s="314" t="s">
        <v>460</v>
      </c>
      <c r="C30" s="8"/>
      <c r="D30" s="8"/>
      <c r="E30" s="165"/>
    </row>
    <row r="31" spans="1:6" x14ac:dyDescent="0.3">
      <c r="D31" s="26"/>
      <c r="E31" s="166"/>
      <c r="F31" s="26"/>
    </row>
    <row r="32" spans="1:6" x14ac:dyDescent="0.3">
      <c r="A32" s="1"/>
      <c r="D32" s="26"/>
      <c r="E32" s="166"/>
      <c r="F32" s="26"/>
    </row>
    <row r="33" spans="1:9" x14ac:dyDescent="0.3">
      <c r="D33" s="26"/>
      <c r="E33" s="166"/>
      <c r="F33" s="26"/>
    </row>
    <row r="34" spans="1:9" x14ac:dyDescent="0.3">
      <c r="D34" s="26"/>
      <c r="E34" s="166"/>
      <c r="F34" s="26"/>
    </row>
    <row r="35" spans="1:9" x14ac:dyDescent="0.3">
      <c r="A35" s="106" t="s">
        <v>107</v>
      </c>
      <c r="B35" s="2" t="s">
        <v>550</v>
      </c>
      <c r="C35" s="2" t="s">
        <v>551</v>
      </c>
      <c r="E35" s="2"/>
    </row>
    <row r="36" spans="1:9" x14ac:dyDescent="0.3">
      <c r="D36" s="26"/>
      <c r="E36" s="167"/>
      <c r="F36" s="167"/>
      <c r="G36"/>
      <c r="H36"/>
      <c r="I36"/>
    </row>
    <row r="37" spans="1:9" x14ac:dyDescent="0.3">
      <c r="D37" s="168"/>
      <c r="E37" s="167"/>
      <c r="F37" s="167"/>
      <c r="G37"/>
      <c r="H37"/>
      <c r="I37"/>
    </row>
    <row r="38" spans="1:9" x14ac:dyDescent="0.3">
      <c r="A38"/>
      <c r="B38" s="106" t="s">
        <v>274</v>
      </c>
      <c r="D38" s="168"/>
      <c r="E38" s="167"/>
      <c r="F38" s="167"/>
      <c r="G38"/>
      <c r="H38"/>
      <c r="I38"/>
    </row>
    <row r="39" spans="1:9" x14ac:dyDescent="0.3">
      <c r="A39"/>
      <c r="B39" s="2" t="s">
        <v>273</v>
      </c>
      <c r="D39" s="168"/>
      <c r="E39" s="167"/>
      <c r="F39" s="167"/>
      <c r="G39"/>
      <c r="H39"/>
      <c r="I39"/>
    </row>
    <row r="40" spans="1:9" customFormat="1" ht="12.75" x14ac:dyDescent="0.2">
      <c r="B40" s="101" t="s">
        <v>140</v>
      </c>
      <c r="D40" s="167"/>
      <c r="E40" s="167"/>
      <c r="F40" s="167"/>
    </row>
    <row r="41" spans="1:9" x14ac:dyDescent="0.3">
      <c r="D41" s="26"/>
      <c r="E41" s="166"/>
      <c r="F41" s="26"/>
    </row>
  </sheetData>
  <mergeCells count="2">
    <mergeCell ref="C2:D2"/>
    <mergeCell ref="C1:D1"/>
  </mergeCells>
  <phoneticPr fontId="28" type="noConversion"/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Normal="100" zoomScaleSheetLayoutView="70" workbookViewId="0">
      <selection activeCell="C39" sqref="C39"/>
    </sheetView>
  </sheetViews>
  <sheetFormatPr defaultRowHeight="15" x14ac:dyDescent="0.3"/>
  <cols>
    <col min="1" max="1" width="14.28515625" style="21" bestFit="1" customWidth="1"/>
    <col min="2" max="2" width="80" style="30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114" t="s">
        <v>275</v>
      </c>
      <c r="B1" s="304"/>
      <c r="C1" s="438" t="s">
        <v>110</v>
      </c>
      <c r="D1" s="438"/>
      <c r="E1" s="171"/>
    </row>
    <row r="2" spans="1:12" s="6" customFormat="1" x14ac:dyDescent="0.3">
      <c r="A2" s="116" t="s">
        <v>141</v>
      </c>
      <c r="B2" s="304"/>
      <c r="C2" s="436" t="str">
        <f>'ფორმა N1'!M2</f>
        <v>01/11/2011 - 01/12/2012</v>
      </c>
      <c r="D2" s="437"/>
      <c r="E2" s="171"/>
    </row>
    <row r="3" spans="1:12" s="6" customFormat="1" x14ac:dyDescent="0.3">
      <c r="A3" s="116"/>
      <c r="B3" s="304"/>
      <c r="C3" s="115"/>
      <c r="D3" s="115"/>
      <c r="E3" s="171"/>
    </row>
    <row r="4" spans="1:12" s="2" customFormat="1" x14ac:dyDescent="0.3">
      <c r="A4" s="117" t="str">
        <f>'ფორმა N2'!A4</f>
        <v>ანგარიშვალდებული პირის დასახელება:</v>
      </c>
      <c r="B4" s="305"/>
      <c r="C4" s="116"/>
      <c r="D4" s="116"/>
      <c r="E4" s="165"/>
      <c r="L4" s="6"/>
    </row>
    <row r="5" spans="1:12" s="2" customFormat="1" x14ac:dyDescent="0.3">
      <c r="A5" s="177" t="str">
        <f>'ფორმა N1'!D4</f>
        <v>საქართველოს მწვანეთა პარტია</v>
      </c>
      <c r="B5" s="306"/>
      <c r="C5" s="59"/>
      <c r="D5" s="59"/>
      <c r="E5" s="165"/>
    </row>
    <row r="6" spans="1:12" s="2" customFormat="1" x14ac:dyDescent="0.3">
      <c r="A6" s="117"/>
      <c r="B6" s="305"/>
      <c r="C6" s="116"/>
      <c r="D6" s="116"/>
      <c r="E6" s="165"/>
    </row>
    <row r="7" spans="1:12" s="6" customFormat="1" ht="18" x14ac:dyDescent="0.3">
      <c r="A7" s="140"/>
      <c r="B7" s="170"/>
      <c r="C7" s="118"/>
      <c r="D7" s="118"/>
      <c r="E7" s="171"/>
    </row>
    <row r="8" spans="1:12" s="6" customFormat="1" ht="30" x14ac:dyDescent="0.3">
      <c r="A8" s="161" t="s">
        <v>64</v>
      </c>
      <c r="B8" s="119" t="s">
        <v>252</v>
      </c>
      <c r="C8" s="119" t="s">
        <v>66</v>
      </c>
      <c r="D8" s="119" t="s">
        <v>67</v>
      </c>
      <c r="E8" s="171"/>
      <c r="F8" s="20"/>
    </row>
    <row r="9" spans="1:12" s="7" customFormat="1" x14ac:dyDescent="0.3">
      <c r="A9" s="296">
        <v>1</v>
      </c>
      <c r="B9" s="296" t="s">
        <v>65</v>
      </c>
      <c r="C9" s="125">
        <f>SUM(C10,C25)</f>
        <v>0</v>
      </c>
      <c r="D9" s="125">
        <f>SUM(D10,D25)</f>
        <v>0</v>
      </c>
      <c r="E9" s="171"/>
    </row>
    <row r="10" spans="1:12" s="7" customFormat="1" x14ac:dyDescent="0.3">
      <c r="A10" s="127">
        <v>1.1000000000000001</v>
      </c>
      <c r="B10" s="127" t="s">
        <v>80</v>
      </c>
      <c r="C10" s="125">
        <f>SUM(C11,C12,C15,C18,C24)</f>
        <v>0</v>
      </c>
      <c r="D10" s="125">
        <f>SUM(D11,D12,D15,D18,D23,D24)</f>
        <v>0</v>
      </c>
      <c r="E10" s="171"/>
    </row>
    <row r="11" spans="1:12" s="9" customFormat="1" ht="18" x14ac:dyDescent="0.3">
      <c r="A11" s="128" t="s">
        <v>30</v>
      </c>
      <c r="B11" s="128" t="s">
        <v>79</v>
      </c>
      <c r="C11" s="8"/>
      <c r="D11" s="8"/>
      <c r="E11" s="171"/>
    </row>
    <row r="12" spans="1:12" s="10" customFormat="1" x14ac:dyDescent="0.3">
      <c r="A12" s="128" t="s">
        <v>31</v>
      </c>
      <c r="B12" s="128" t="s">
        <v>313</v>
      </c>
      <c r="C12" s="162">
        <f>SUM(C13:C14)</f>
        <v>0</v>
      </c>
      <c r="D12" s="162">
        <f>SUM(D13:D14)</f>
        <v>0</v>
      </c>
      <c r="E12" s="171"/>
    </row>
    <row r="13" spans="1:12" s="3" customFormat="1" x14ac:dyDescent="0.3">
      <c r="A13" s="137" t="s">
        <v>81</v>
      </c>
      <c r="B13" s="137" t="s">
        <v>316</v>
      </c>
      <c r="C13" s="8"/>
      <c r="D13" s="8"/>
      <c r="E13" s="171"/>
    </row>
    <row r="14" spans="1:12" s="3" customFormat="1" x14ac:dyDescent="0.3">
      <c r="A14" s="137" t="s">
        <v>109</v>
      </c>
      <c r="B14" s="137" t="s">
        <v>97</v>
      </c>
      <c r="C14" s="8"/>
      <c r="D14" s="8"/>
      <c r="E14" s="171"/>
    </row>
    <row r="15" spans="1:12" s="3" customFormat="1" x14ac:dyDescent="0.3">
      <c r="A15" s="128" t="s">
        <v>82</v>
      </c>
      <c r="B15" s="128" t="s">
        <v>83</v>
      </c>
      <c r="C15" s="162">
        <f>SUM(C16:C17)</f>
        <v>0</v>
      </c>
      <c r="D15" s="162">
        <f>SUM(D16:D17)</f>
        <v>0</v>
      </c>
      <c r="E15" s="171"/>
    </row>
    <row r="16" spans="1:12" s="3" customFormat="1" x14ac:dyDescent="0.3">
      <c r="A16" s="137" t="s">
        <v>84</v>
      </c>
      <c r="B16" s="137" t="s">
        <v>86</v>
      </c>
      <c r="C16" s="8"/>
      <c r="D16" s="8"/>
      <c r="E16" s="171"/>
    </row>
    <row r="17" spans="1:5" s="3" customFormat="1" ht="30" x14ac:dyDescent="0.3">
      <c r="A17" s="137" t="s">
        <v>85</v>
      </c>
      <c r="B17" s="137" t="s">
        <v>111</v>
      </c>
      <c r="C17" s="8"/>
      <c r="D17" s="8"/>
      <c r="E17" s="171"/>
    </row>
    <row r="18" spans="1:5" s="3" customFormat="1" x14ac:dyDescent="0.3">
      <c r="A18" s="128" t="s">
        <v>87</v>
      </c>
      <c r="B18" s="128" t="s">
        <v>423</v>
      </c>
      <c r="C18" s="162">
        <f>SUM(C19:C22)</f>
        <v>0</v>
      </c>
      <c r="D18" s="162">
        <f>SUM(D19:D22)</f>
        <v>0</v>
      </c>
      <c r="E18" s="171"/>
    </row>
    <row r="19" spans="1:5" s="3" customFormat="1" x14ac:dyDescent="0.3">
      <c r="A19" s="137" t="s">
        <v>88</v>
      </c>
      <c r="B19" s="137" t="s">
        <v>89</v>
      </c>
      <c r="C19" s="8"/>
      <c r="D19" s="8"/>
      <c r="E19" s="171"/>
    </row>
    <row r="20" spans="1:5" s="3" customFormat="1" ht="30" x14ac:dyDescent="0.3">
      <c r="A20" s="137" t="s">
        <v>92</v>
      </c>
      <c r="B20" s="137" t="s">
        <v>90</v>
      </c>
      <c r="C20" s="8"/>
      <c r="D20" s="8"/>
      <c r="E20" s="171"/>
    </row>
    <row r="21" spans="1:5" s="3" customFormat="1" x14ac:dyDescent="0.3">
      <c r="A21" s="137" t="s">
        <v>93</v>
      </c>
      <c r="B21" s="137" t="s">
        <v>91</v>
      </c>
      <c r="C21" s="8"/>
      <c r="D21" s="8"/>
      <c r="E21" s="171"/>
    </row>
    <row r="22" spans="1:5" s="3" customFormat="1" x14ac:dyDescent="0.3">
      <c r="A22" s="137" t="s">
        <v>94</v>
      </c>
      <c r="B22" s="137" t="s">
        <v>454</v>
      </c>
      <c r="C22" s="8"/>
      <c r="D22" s="8"/>
      <c r="E22" s="171"/>
    </row>
    <row r="23" spans="1:5" s="3" customFormat="1" x14ac:dyDescent="0.3">
      <c r="A23" s="128" t="s">
        <v>95</v>
      </c>
      <c r="B23" s="128" t="s">
        <v>455</v>
      </c>
      <c r="C23" s="330"/>
      <c r="D23" s="8"/>
      <c r="E23" s="171"/>
    </row>
    <row r="24" spans="1:5" s="3" customFormat="1" x14ac:dyDescent="0.3">
      <c r="A24" s="128" t="s">
        <v>254</v>
      </c>
      <c r="B24" s="128" t="s">
        <v>461</v>
      </c>
      <c r="C24" s="8"/>
      <c r="D24" s="8"/>
      <c r="E24" s="171"/>
    </row>
    <row r="25" spans="1:5" s="3" customFormat="1" x14ac:dyDescent="0.3">
      <c r="A25" s="127">
        <v>1.2</v>
      </c>
      <c r="B25" s="296" t="s">
        <v>96</v>
      </c>
      <c r="C25" s="125">
        <f>SUM(C26,C30)</f>
        <v>0</v>
      </c>
      <c r="D25" s="125">
        <f>SUM(D26,D30)</f>
        <v>0</v>
      </c>
      <c r="E25" s="171"/>
    </row>
    <row r="26" spans="1:5" x14ac:dyDescent="0.3">
      <c r="A26" s="128" t="s">
        <v>32</v>
      </c>
      <c r="B26" s="128" t="s">
        <v>316</v>
      </c>
      <c r="C26" s="162">
        <f>SUM(C27:C29)</f>
        <v>0</v>
      </c>
      <c r="D26" s="162">
        <f>SUM(D27:D29)</f>
        <v>0</v>
      </c>
      <c r="E26" s="171"/>
    </row>
    <row r="27" spans="1:5" x14ac:dyDescent="0.3">
      <c r="A27" s="302" t="s">
        <v>98</v>
      </c>
      <c r="B27" s="137" t="s">
        <v>314</v>
      </c>
      <c r="C27" s="8"/>
      <c r="D27" s="8"/>
      <c r="E27" s="171"/>
    </row>
    <row r="28" spans="1:5" x14ac:dyDescent="0.3">
      <c r="A28" s="302" t="s">
        <v>99</v>
      </c>
      <c r="B28" s="137" t="s">
        <v>317</v>
      </c>
      <c r="C28" s="8"/>
      <c r="D28" s="8"/>
      <c r="E28" s="171"/>
    </row>
    <row r="29" spans="1:5" x14ac:dyDescent="0.3">
      <c r="A29" s="302" t="s">
        <v>464</v>
      </c>
      <c r="B29" s="137" t="s">
        <v>315</v>
      </c>
      <c r="C29" s="8"/>
      <c r="D29" s="8"/>
      <c r="E29" s="171"/>
    </row>
    <row r="30" spans="1:5" x14ac:dyDescent="0.3">
      <c r="A30" s="128" t="s">
        <v>33</v>
      </c>
      <c r="B30" s="327" t="s">
        <v>462</v>
      </c>
      <c r="C30" s="8"/>
      <c r="D30" s="8"/>
      <c r="E30" s="171"/>
    </row>
    <row r="31" spans="1:5" s="22" customFormat="1" ht="12.75" x14ac:dyDescent="0.2">
      <c r="B31" s="307"/>
    </row>
    <row r="32" spans="1:5" s="2" customFormat="1" x14ac:dyDescent="0.3">
      <c r="A32" s="1"/>
      <c r="B32" s="308"/>
      <c r="E32" s="5"/>
    </row>
    <row r="33" spans="1:9" s="2" customFormat="1" x14ac:dyDescent="0.3">
      <c r="B33" s="308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106" t="s">
        <v>107</v>
      </c>
      <c r="B36" s="308"/>
      <c r="E36" s="5"/>
    </row>
    <row r="37" spans="1:9" s="2" customFormat="1" x14ac:dyDescent="0.3">
      <c r="B37" s="2" t="s">
        <v>550</v>
      </c>
      <c r="C37" s="2" t="s">
        <v>551</v>
      </c>
      <c r="G37"/>
      <c r="H37"/>
      <c r="I37"/>
    </row>
    <row r="38" spans="1:9" s="2" customFormat="1" x14ac:dyDescent="0.3">
      <c r="B38" s="308"/>
      <c r="D38" s="12"/>
      <c r="E38"/>
      <c r="F38"/>
      <c r="G38"/>
      <c r="H38"/>
      <c r="I38"/>
    </row>
    <row r="39" spans="1:9" s="2" customFormat="1" x14ac:dyDescent="0.3">
      <c r="A39"/>
      <c r="B39" s="310" t="s">
        <v>458</v>
      </c>
      <c r="D39" s="12"/>
      <c r="E39"/>
      <c r="F39"/>
      <c r="G39"/>
      <c r="H39"/>
      <c r="I39"/>
    </row>
    <row r="40" spans="1:9" s="2" customFormat="1" x14ac:dyDescent="0.3">
      <c r="A40"/>
      <c r="B40" s="308" t="s">
        <v>273</v>
      </c>
      <c r="D40" s="12"/>
      <c r="E40"/>
      <c r="F40"/>
      <c r="G40"/>
      <c r="H40"/>
      <c r="I40"/>
    </row>
    <row r="41" spans="1:9" customFormat="1" ht="12.75" x14ac:dyDescent="0.2">
      <c r="B41" s="311" t="s">
        <v>140</v>
      </c>
    </row>
    <row r="42" spans="1:9" customFormat="1" ht="12.75" x14ac:dyDescent="0.2">
      <c r="B42" s="312"/>
    </row>
  </sheetData>
  <mergeCells count="2">
    <mergeCell ref="C1:D1"/>
    <mergeCell ref="C2:D2"/>
  </mergeCells>
  <phoneticPr fontId="28" type="noConversion"/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88"/>
  <sheetViews>
    <sheetView showGridLines="0" view="pageBreakPreview" zoomScaleNormal="100" zoomScaleSheetLayoutView="70" workbookViewId="0">
      <selection activeCell="C11" sqref="C11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414" customWidth="1"/>
    <col min="4" max="4" width="13.5703125" style="414" customWidth="1"/>
    <col min="5" max="5" width="0.7109375" style="2" customWidth="1"/>
    <col min="6" max="16384" width="9.140625" style="2"/>
  </cols>
  <sheetData>
    <row r="1" spans="1:5" s="6" customFormat="1" x14ac:dyDescent="0.3">
      <c r="A1" s="114" t="s">
        <v>411</v>
      </c>
      <c r="B1" s="140"/>
      <c r="C1" s="439" t="s">
        <v>110</v>
      </c>
      <c r="D1" s="439"/>
      <c r="E1" s="131"/>
    </row>
    <row r="2" spans="1:5" s="6" customFormat="1" x14ac:dyDescent="0.3">
      <c r="A2" s="114" t="s">
        <v>412</v>
      </c>
      <c r="B2" s="140"/>
      <c r="C2" s="440" t="str">
        <f>'ფორმა N1'!M2</f>
        <v>01/11/2011 - 01/12/2012</v>
      </c>
      <c r="D2" s="441"/>
      <c r="E2" s="131"/>
    </row>
    <row r="3" spans="1:5" s="6" customFormat="1" x14ac:dyDescent="0.3">
      <c r="A3" s="114" t="s">
        <v>413</v>
      </c>
      <c r="B3" s="140"/>
      <c r="C3" s="199"/>
      <c r="D3" s="199"/>
      <c r="E3" s="131"/>
    </row>
    <row r="4" spans="1:5" s="6" customFormat="1" x14ac:dyDescent="0.3">
      <c r="A4" s="116" t="s">
        <v>141</v>
      </c>
      <c r="B4" s="140"/>
      <c r="C4" s="199"/>
      <c r="D4" s="199"/>
      <c r="E4" s="131"/>
    </row>
    <row r="5" spans="1:5" s="6" customFormat="1" x14ac:dyDescent="0.3">
      <c r="A5" s="116"/>
      <c r="B5" s="140"/>
      <c r="C5" s="199"/>
      <c r="D5" s="199"/>
      <c r="E5" s="131"/>
    </row>
    <row r="6" spans="1:5" x14ac:dyDescent="0.3">
      <c r="A6" s="117" t="str">
        <f>'[1]ფორმა N2'!A4</f>
        <v>ანგარიშვალდებული პირის დასახელება:</v>
      </c>
      <c r="B6" s="117"/>
      <c r="C6" s="394"/>
      <c r="D6" s="394"/>
      <c r="E6" s="132"/>
    </row>
    <row r="7" spans="1:5" x14ac:dyDescent="0.3">
      <c r="A7" s="295" t="str">
        <f>'ფორმა N1'!D4</f>
        <v>საქართველოს მწვანეთა პარტია</v>
      </c>
      <c r="B7" s="120"/>
      <c r="C7" s="395"/>
      <c r="D7" s="395"/>
      <c r="E7" s="132"/>
    </row>
    <row r="8" spans="1:5" x14ac:dyDescent="0.3">
      <c r="A8" s="117"/>
      <c r="B8" s="117"/>
      <c r="C8" s="394"/>
      <c r="D8" s="394"/>
      <c r="E8" s="132"/>
    </row>
    <row r="9" spans="1:5" s="6" customFormat="1" x14ac:dyDescent="0.3">
      <c r="A9" s="140"/>
      <c r="B9" s="140"/>
      <c r="C9" s="118"/>
      <c r="D9" s="118"/>
      <c r="E9" s="131"/>
    </row>
    <row r="10" spans="1:5" s="6" customFormat="1" ht="30" x14ac:dyDescent="0.3">
      <c r="A10" s="129" t="s">
        <v>64</v>
      </c>
      <c r="B10" s="130" t="s">
        <v>11</v>
      </c>
      <c r="C10" s="396" t="s">
        <v>10</v>
      </c>
      <c r="D10" s="396" t="s">
        <v>9</v>
      </c>
      <c r="E10" s="131"/>
    </row>
    <row r="11" spans="1:5" s="7" customFormat="1" x14ac:dyDescent="0.2">
      <c r="A11" s="296">
        <v>1</v>
      </c>
      <c r="B11" s="296" t="s">
        <v>57</v>
      </c>
      <c r="C11" s="418">
        <f>SUM(C12,C15,C54,C57,C58,C59,C77)</f>
        <v>25662.11</v>
      </c>
      <c r="D11" s="418">
        <f>SUM(D12,D15,D54,D57,D58,D59,D65,D73,D74)</f>
        <v>25662.11</v>
      </c>
      <c r="E11" s="297"/>
    </row>
    <row r="12" spans="1:5" s="9" customFormat="1" ht="18" x14ac:dyDescent="0.2">
      <c r="A12" s="127">
        <v>1.1000000000000001</v>
      </c>
      <c r="B12" s="127" t="s">
        <v>58</v>
      </c>
      <c r="C12" s="419">
        <f>SUM(C13:C14)</f>
        <v>5120.1000000000004</v>
      </c>
      <c r="D12" s="419">
        <f>SUM(D13:D14)</f>
        <v>5120.1000000000004</v>
      </c>
      <c r="E12" s="133"/>
    </row>
    <row r="13" spans="1:5" s="10" customFormat="1" x14ac:dyDescent="0.2">
      <c r="A13" s="128" t="s">
        <v>30</v>
      </c>
      <c r="B13" s="128" t="s">
        <v>59</v>
      </c>
      <c r="C13" s="397">
        <v>5120.1000000000004</v>
      </c>
      <c r="D13" s="397">
        <v>5120.1000000000004</v>
      </c>
      <c r="E13" s="134"/>
    </row>
    <row r="14" spans="1:5" s="3" customFormat="1" x14ac:dyDescent="0.2">
      <c r="A14" s="128" t="s">
        <v>31</v>
      </c>
      <c r="B14" s="128" t="s">
        <v>0</v>
      </c>
      <c r="C14" s="398"/>
      <c r="D14" s="398"/>
      <c r="E14" s="135"/>
    </row>
    <row r="15" spans="1:5" s="7" customFormat="1" x14ac:dyDescent="0.2">
      <c r="A15" s="127">
        <v>1.2</v>
      </c>
      <c r="B15" s="127" t="s">
        <v>60</v>
      </c>
      <c r="C15" s="419">
        <f>SUM(C16,C19,C31,C32,C33,C34,C37,C38,C44:C48,C52,C53)</f>
        <v>20344.480000000003</v>
      </c>
      <c r="D15" s="419">
        <f>SUM(D16,D19,D31,D32,D33,D34,D37,D38,D44:D48,D52,D53)</f>
        <v>20344.480000000003</v>
      </c>
      <c r="E15" s="297"/>
    </row>
    <row r="16" spans="1:5" s="3" customFormat="1" x14ac:dyDescent="0.2">
      <c r="A16" s="128" t="s">
        <v>32</v>
      </c>
      <c r="B16" s="128" t="s">
        <v>1</v>
      </c>
      <c r="C16" s="396">
        <f>SUM(C17:C18)</f>
        <v>0</v>
      </c>
      <c r="D16" s="396">
        <f>SUM(D17:D18)</f>
        <v>0</v>
      </c>
      <c r="E16" s="135"/>
    </row>
    <row r="17" spans="1:6" s="3" customFormat="1" x14ac:dyDescent="0.2">
      <c r="A17" s="137" t="s">
        <v>98</v>
      </c>
      <c r="B17" s="137" t="s">
        <v>61</v>
      </c>
      <c r="C17" s="398"/>
      <c r="D17" s="399"/>
      <c r="E17" s="135"/>
    </row>
    <row r="18" spans="1:6" s="3" customFormat="1" x14ac:dyDescent="0.2">
      <c r="A18" s="137" t="s">
        <v>99</v>
      </c>
      <c r="B18" s="137" t="s">
        <v>62</v>
      </c>
      <c r="C18" s="398"/>
      <c r="D18" s="399"/>
      <c r="E18" s="135"/>
    </row>
    <row r="19" spans="1:6" s="3" customFormat="1" x14ac:dyDescent="0.2">
      <c r="A19" s="128" t="s">
        <v>33</v>
      </c>
      <c r="B19" s="128" t="s">
        <v>2</v>
      </c>
      <c r="C19" s="419">
        <f>SUM(C20:C25,C30)</f>
        <v>1507.83</v>
      </c>
      <c r="D19" s="419">
        <f>SUM(D20:D25,D30)</f>
        <v>1507.83</v>
      </c>
      <c r="E19" s="298"/>
      <c r="F19" s="299"/>
    </row>
    <row r="20" spans="1:6" s="301" customFormat="1" ht="30" x14ac:dyDescent="0.2">
      <c r="A20" s="137" t="s">
        <v>12</v>
      </c>
      <c r="B20" s="137" t="s">
        <v>253</v>
      </c>
      <c r="C20" s="400"/>
      <c r="D20" s="401"/>
      <c r="E20" s="300"/>
    </row>
    <row r="21" spans="1:6" s="301" customFormat="1" x14ac:dyDescent="0.2">
      <c r="A21" s="137" t="s">
        <v>13</v>
      </c>
      <c r="B21" s="137" t="s">
        <v>14</v>
      </c>
      <c r="C21" s="400"/>
      <c r="D21" s="402"/>
      <c r="E21" s="300"/>
    </row>
    <row r="22" spans="1:6" s="301" customFormat="1" ht="30" x14ac:dyDescent="0.2">
      <c r="A22" s="137" t="s">
        <v>286</v>
      </c>
      <c r="B22" s="137" t="s">
        <v>22</v>
      </c>
      <c r="C22" s="400"/>
      <c r="D22" s="403"/>
      <c r="E22" s="300"/>
    </row>
    <row r="23" spans="1:6" s="301" customFormat="1" ht="16.5" customHeight="1" x14ac:dyDescent="0.2">
      <c r="A23" s="137" t="s">
        <v>287</v>
      </c>
      <c r="B23" s="137" t="s">
        <v>15</v>
      </c>
      <c r="C23" s="400">
        <v>562.08000000000004</v>
      </c>
      <c r="D23" s="403">
        <v>562.08000000000004</v>
      </c>
      <c r="E23" s="300"/>
    </row>
    <row r="24" spans="1:6" s="301" customFormat="1" ht="16.5" customHeight="1" x14ac:dyDescent="0.2">
      <c r="A24" s="137" t="s">
        <v>288</v>
      </c>
      <c r="B24" s="137" t="s">
        <v>16</v>
      </c>
      <c r="C24" s="400"/>
      <c r="D24" s="403"/>
      <c r="E24" s="300"/>
    </row>
    <row r="25" spans="1:6" s="301" customFormat="1" ht="16.5" customHeight="1" x14ac:dyDescent="0.2">
      <c r="A25" s="137" t="s">
        <v>289</v>
      </c>
      <c r="B25" s="137" t="s">
        <v>17</v>
      </c>
      <c r="C25" s="419">
        <f>SUM(C26:C29)</f>
        <v>945.75</v>
      </c>
      <c r="D25" s="419">
        <f>SUM(D26:D29)</f>
        <v>945.75</v>
      </c>
      <c r="E25" s="300"/>
    </row>
    <row r="26" spans="1:6" s="301" customFormat="1" ht="16.5" customHeight="1" x14ac:dyDescent="0.2">
      <c r="A26" s="302" t="s">
        <v>290</v>
      </c>
      <c r="B26" s="302" t="s">
        <v>18</v>
      </c>
      <c r="C26" s="404">
        <v>331.2</v>
      </c>
      <c r="D26" s="405">
        <v>331.2</v>
      </c>
      <c r="E26" s="300"/>
    </row>
    <row r="27" spans="1:6" s="301" customFormat="1" ht="16.5" customHeight="1" x14ac:dyDescent="0.2">
      <c r="A27" s="302" t="s">
        <v>291</v>
      </c>
      <c r="B27" s="302" t="s">
        <v>19</v>
      </c>
      <c r="C27" s="404">
        <v>48.35</v>
      </c>
      <c r="D27" s="405">
        <v>48.35</v>
      </c>
      <c r="E27" s="300"/>
    </row>
    <row r="28" spans="1:6" s="301" customFormat="1" ht="16.5" customHeight="1" x14ac:dyDescent="0.2">
      <c r="A28" s="302" t="s">
        <v>292</v>
      </c>
      <c r="B28" s="302" t="s">
        <v>20</v>
      </c>
      <c r="C28" s="404">
        <v>406.2</v>
      </c>
      <c r="D28" s="405">
        <v>406.2</v>
      </c>
      <c r="E28" s="300"/>
    </row>
    <row r="29" spans="1:6" s="301" customFormat="1" ht="16.5" customHeight="1" x14ac:dyDescent="0.2">
      <c r="A29" s="302" t="s">
        <v>293</v>
      </c>
      <c r="B29" s="302" t="s">
        <v>23</v>
      </c>
      <c r="C29" s="404">
        <v>160</v>
      </c>
      <c r="D29" s="405">
        <v>160</v>
      </c>
      <c r="E29" s="300"/>
    </row>
    <row r="30" spans="1:6" s="301" customFormat="1" ht="16.5" customHeight="1" x14ac:dyDescent="0.2">
      <c r="A30" s="137" t="s">
        <v>294</v>
      </c>
      <c r="B30" s="137" t="s">
        <v>21</v>
      </c>
      <c r="C30" s="400"/>
      <c r="D30" s="406"/>
      <c r="E30" s="300"/>
    </row>
    <row r="31" spans="1:6" s="3" customFormat="1" ht="16.5" customHeight="1" x14ac:dyDescent="0.2">
      <c r="A31" s="128" t="s">
        <v>34</v>
      </c>
      <c r="B31" s="128" t="s">
        <v>3</v>
      </c>
      <c r="C31" s="398"/>
      <c r="D31" s="399"/>
      <c r="E31" s="298"/>
    </row>
    <row r="32" spans="1:6" s="3" customFormat="1" ht="16.5" customHeight="1" x14ac:dyDescent="0.2">
      <c r="A32" s="128" t="s">
        <v>35</v>
      </c>
      <c r="B32" s="128" t="s">
        <v>4</v>
      </c>
      <c r="C32" s="398"/>
      <c r="D32" s="399"/>
      <c r="E32" s="135"/>
    </row>
    <row r="33" spans="1:5" s="3" customFormat="1" ht="16.5" customHeight="1" x14ac:dyDescent="0.2">
      <c r="A33" s="128" t="s">
        <v>36</v>
      </c>
      <c r="B33" s="128" t="s">
        <v>5</v>
      </c>
      <c r="C33" s="398"/>
      <c r="D33" s="399"/>
      <c r="E33" s="135"/>
    </row>
    <row r="34" spans="1:5" s="3" customFormat="1" x14ac:dyDescent="0.2">
      <c r="A34" s="128" t="s">
        <v>37</v>
      </c>
      <c r="B34" s="128" t="s">
        <v>63</v>
      </c>
      <c r="C34" s="396">
        <f>SUM(C35:C36)</f>
        <v>0</v>
      </c>
      <c r="D34" s="396">
        <f>SUM(D35:D36)</f>
        <v>0</v>
      </c>
      <c r="E34" s="135"/>
    </row>
    <row r="35" spans="1:5" s="3" customFormat="1" ht="16.5" customHeight="1" x14ac:dyDescent="0.2">
      <c r="A35" s="137" t="s">
        <v>295</v>
      </c>
      <c r="B35" s="137" t="s">
        <v>56</v>
      </c>
      <c r="C35" s="398"/>
      <c r="D35" s="399"/>
      <c r="E35" s="135"/>
    </row>
    <row r="36" spans="1:5" s="3" customFormat="1" ht="16.5" customHeight="1" x14ac:dyDescent="0.2">
      <c r="A36" s="137" t="s">
        <v>296</v>
      </c>
      <c r="B36" s="137" t="s">
        <v>55</v>
      </c>
      <c r="C36" s="398"/>
      <c r="D36" s="399"/>
      <c r="E36" s="135"/>
    </row>
    <row r="37" spans="1:5" s="3" customFormat="1" ht="16.5" customHeight="1" x14ac:dyDescent="0.2">
      <c r="A37" s="128" t="s">
        <v>38</v>
      </c>
      <c r="B37" s="128" t="s">
        <v>49</v>
      </c>
      <c r="C37" s="420">
        <v>187.68</v>
      </c>
      <c r="D37" s="421">
        <v>187.68</v>
      </c>
      <c r="E37" s="135"/>
    </row>
    <row r="38" spans="1:5" s="3" customFormat="1" ht="16.5" customHeight="1" x14ac:dyDescent="0.2">
      <c r="A38" s="128" t="s">
        <v>39</v>
      </c>
      <c r="B38" s="128" t="s">
        <v>414</v>
      </c>
      <c r="C38" s="396">
        <f>SUM(C39:C43)</f>
        <v>0</v>
      </c>
      <c r="D38" s="396">
        <f>SUM(D39:D43)</f>
        <v>0</v>
      </c>
      <c r="E38" s="135"/>
    </row>
    <row r="39" spans="1:5" s="3" customFormat="1" ht="16.5" customHeight="1" x14ac:dyDescent="0.2">
      <c r="A39" s="17" t="s">
        <v>360</v>
      </c>
      <c r="B39" s="17" t="s">
        <v>364</v>
      </c>
      <c r="C39" s="398"/>
      <c r="D39" s="399"/>
      <c r="E39" s="135"/>
    </row>
    <row r="40" spans="1:5" s="3" customFormat="1" ht="16.5" customHeight="1" x14ac:dyDescent="0.2">
      <c r="A40" s="17" t="s">
        <v>361</v>
      </c>
      <c r="B40" s="17" t="s">
        <v>365</v>
      </c>
      <c r="C40" s="398"/>
      <c r="D40" s="399"/>
      <c r="E40" s="135"/>
    </row>
    <row r="41" spans="1:5" s="3" customFormat="1" ht="16.5" customHeight="1" x14ac:dyDescent="0.2">
      <c r="A41" s="17" t="s">
        <v>362</v>
      </c>
      <c r="B41" s="17" t="s">
        <v>368</v>
      </c>
      <c r="C41" s="398"/>
      <c r="D41" s="399"/>
      <c r="E41" s="135"/>
    </row>
    <row r="42" spans="1:5" s="3" customFormat="1" ht="16.5" customHeight="1" x14ac:dyDescent="0.2">
      <c r="A42" s="17" t="s">
        <v>367</v>
      </c>
      <c r="B42" s="17" t="s">
        <v>369</v>
      </c>
      <c r="C42" s="398"/>
      <c r="D42" s="399"/>
      <c r="E42" s="135"/>
    </row>
    <row r="43" spans="1:5" s="3" customFormat="1" ht="16.5" customHeight="1" x14ac:dyDescent="0.2">
      <c r="A43" s="17" t="s">
        <v>370</v>
      </c>
      <c r="B43" s="17" t="s">
        <v>366</v>
      </c>
      <c r="C43" s="398"/>
      <c r="D43" s="399"/>
      <c r="E43" s="135"/>
    </row>
    <row r="44" spans="1:5" s="3" customFormat="1" ht="30" x14ac:dyDescent="0.2">
      <c r="A44" s="128" t="s">
        <v>40</v>
      </c>
      <c r="B44" s="128" t="s">
        <v>28</v>
      </c>
      <c r="C44" s="420">
        <v>11155.12</v>
      </c>
      <c r="D44" s="421">
        <f>C44</f>
        <v>11155.12</v>
      </c>
      <c r="E44" s="135"/>
    </row>
    <row r="45" spans="1:5" s="3" customFormat="1" ht="16.5" customHeight="1" x14ac:dyDescent="0.2">
      <c r="A45" s="128" t="s">
        <v>41</v>
      </c>
      <c r="B45" s="128" t="s">
        <v>24</v>
      </c>
      <c r="C45" s="398"/>
      <c r="D45" s="399"/>
      <c r="E45" s="135"/>
    </row>
    <row r="46" spans="1:5" s="3" customFormat="1" ht="16.5" customHeight="1" x14ac:dyDescent="0.2">
      <c r="A46" s="128" t="s">
        <v>42</v>
      </c>
      <c r="B46" s="128" t="s">
        <v>25</v>
      </c>
      <c r="C46" s="398"/>
      <c r="D46" s="399"/>
      <c r="E46" s="135"/>
    </row>
    <row r="47" spans="1:5" s="3" customFormat="1" ht="16.5" customHeight="1" x14ac:dyDescent="0.2">
      <c r="A47" s="128" t="s">
        <v>43</v>
      </c>
      <c r="B47" s="128" t="s">
        <v>26</v>
      </c>
      <c r="C47" s="398"/>
      <c r="D47" s="399"/>
      <c r="E47" s="135"/>
    </row>
    <row r="48" spans="1:5" s="3" customFormat="1" ht="16.5" customHeight="1" x14ac:dyDescent="0.2">
      <c r="A48" s="128" t="s">
        <v>44</v>
      </c>
      <c r="B48" s="128" t="s">
        <v>415</v>
      </c>
      <c r="C48" s="419">
        <f>SUM(C49:C51)</f>
        <v>1837.6</v>
      </c>
      <c r="D48" s="419">
        <f>SUM(D49:D51)</f>
        <v>1837.6</v>
      </c>
      <c r="E48" s="135"/>
    </row>
    <row r="49" spans="1:6" s="3" customFormat="1" ht="16.5" customHeight="1" x14ac:dyDescent="0.2">
      <c r="A49" s="137" t="s">
        <v>376</v>
      </c>
      <c r="B49" s="137" t="s">
        <v>379</v>
      </c>
      <c r="C49" s="397">
        <v>1837.6</v>
      </c>
      <c r="D49" s="407">
        <v>1837.6</v>
      </c>
      <c r="E49" s="135"/>
    </row>
    <row r="50" spans="1:6" s="3" customFormat="1" ht="16.5" customHeight="1" x14ac:dyDescent="0.2">
      <c r="A50" s="137" t="s">
        <v>377</v>
      </c>
      <c r="B50" s="137" t="s">
        <v>378</v>
      </c>
      <c r="C50" s="398"/>
      <c r="D50" s="399"/>
      <c r="E50" s="135"/>
    </row>
    <row r="51" spans="1:6" s="3" customFormat="1" ht="16.5" customHeight="1" x14ac:dyDescent="0.2">
      <c r="A51" s="137" t="s">
        <v>380</v>
      </c>
      <c r="B51" s="137" t="s">
        <v>381</v>
      </c>
      <c r="C51" s="398"/>
      <c r="D51" s="399"/>
      <c r="E51" s="135"/>
    </row>
    <row r="52" spans="1:6" s="3" customFormat="1" x14ac:dyDescent="0.2">
      <c r="A52" s="128" t="s">
        <v>45</v>
      </c>
      <c r="B52" s="128" t="s">
        <v>29</v>
      </c>
      <c r="C52" s="398"/>
      <c r="D52" s="399"/>
      <c r="E52" s="135"/>
    </row>
    <row r="53" spans="1:6" s="3" customFormat="1" ht="16.5" customHeight="1" x14ac:dyDescent="0.2">
      <c r="A53" s="128" t="s">
        <v>46</v>
      </c>
      <c r="B53" s="128" t="s">
        <v>6</v>
      </c>
      <c r="C53" s="420">
        <v>5656.25</v>
      </c>
      <c r="D53" s="422">
        <v>5656.25</v>
      </c>
      <c r="E53" s="298"/>
      <c r="F53" s="299"/>
    </row>
    <row r="54" spans="1:6" s="3" customFormat="1" ht="30" x14ac:dyDescent="0.2">
      <c r="A54" s="127">
        <v>1.3</v>
      </c>
      <c r="B54" s="127" t="s">
        <v>420</v>
      </c>
      <c r="C54" s="396">
        <f>SUM(C55:C56)</f>
        <v>0</v>
      </c>
      <c r="D54" s="396">
        <f>SUM(D55:D56)</f>
        <v>0</v>
      </c>
      <c r="E54" s="298"/>
      <c r="F54" s="299"/>
    </row>
    <row r="55" spans="1:6" s="3" customFormat="1" ht="30" x14ac:dyDescent="0.2">
      <c r="A55" s="128" t="s">
        <v>50</v>
      </c>
      <c r="B55" s="128" t="s">
        <v>48</v>
      </c>
      <c r="C55" s="398"/>
      <c r="D55" s="399"/>
      <c r="E55" s="298"/>
      <c r="F55" s="299"/>
    </row>
    <row r="56" spans="1:6" s="3" customFormat="1" ht="16.5" customHeight="1" x14ac:dyDescent="0.2">
      <c r="A56" s="128" t="s">
        <v>51</v>
      </c>
      <c r="B56" s="128" t="s">
        <v>47</v>
      </c>
      <c r="C56" s="398"/>
      <c r="D56" s="399"/>
      <c r="E56" s="298"/>
      <c r="F56" s="299"/>
    </row>
    <row r="57" spans="1:6" s="3" customFormat="1" x14ac:dyDescent="0.2">
      <c r="A57" s="127">
        <v>1.4</v>
      </c>
      <c r="B57" s="127" t="s">
        <v>422</v>
      </c>
      <c r="C57" s="398"/>
      <c r="D57" s="399"/>
      <c r="E57" s="298"/>
      <c r="F57" s="299"/>
    </row>
    <row r="58" spans="1:6" s="301" customFormat="1" x14ac:dyDescent="0.2">
      <c r="A58" s="127">
        <v>1.5</v>
      </c>
      <c r="B58" s="127" t="s">
        <v>7</v>
      </c>
      <c r="C58" s="400"/>
      <c r="D58" s="403"/>
      <c r="E58" s="300"/>
    </row>
    <row r="59" spans="1:6" s="301" customFormat="1" x14ac:dyDescent="0.3">
      <c r="A59" s="127">
        <v>1.6</v>
      </c>
      <c r="B59" s="45" t="s">
        <v>8</v>
      </c>
      <c r="C59" s="423">
        <f>SUM(C60:C64)</f>
        <v>197.53</v>
      </c>
      <c r="D59" s="431">
        <f>SUM(D60:D64)</f>
        <v>197.53</v>
      </c>
      <c r="E59" s="300"/>
    </row>
    <row r="60" spans="1:6" s="301" customFormat="1" x14ac:dyDescent="0.2">
      <c r="A60" s="128" t="s">
        <v>302</v>
      </c>
      <c r="B60" s="46" t="s">
        <v>52</v>
      </c>
      <c r="C60" s="400"/>
      <c r="D60" s="403"/>
      <c r="E60" s="300"/>
    </row>
    <row r="61" spans="1:6" s="301" customFormat="1" ht="30" x14ac:dyDescent="0.2">
      <c r="A61" s="128" t="s">
        <v>303</v>
      </c>
      <c r="B61" s="46" t="s">
        <v>54</v>
      </c>
      <c r="C61" s="400"/>
      <c r="D61" s="403"/>
      <c r="E61" s="300"/>
    </row>
    <row r="62" spans="1:6" s="301" customFormat="1" x14ac:dyDescent="0.2">
      <c r="A62" s="128" t="s">
        <v>304</v>
      </c>
      <c r="B62" s="46" t="s">
        <v>53</v>
      </c>
      <c r="C62" s="424">
        <v>197.53</v>
      </c>
      <c r="D62" s="424">
        <v>197.53</v>
      </c>
      <c r="E62" s="300"/>
    </row>
    <row r="63" spans="1:6" s="301" customFormat="1" x14ac:dyDescent="0.2">
      <c r="A63" s="128" t="s">
        <v>305</v>
      </c>
      <c r="B63" s="46" t="s">
        <v>27</v>
      </c>
      <c r="C63" s="400"/>
      <c r="D63" s="403"/>
      <c r="E63" s="300"/>
    </row>
    <row r="64" spans="1:6" s="301" customFormat="1" x14ac:dyDescent="0.2">
      <c r="A64" s="128" t="s">
        <v>342</v>
      </c>
      <c r="B64" s="46" t="s">
        <v>343</v>
      </c>
      <c r="C64" s="425">
        <v>0</v>
      </c>
      <c r="D64" s="424">
        <v>0</v>
      </c>
      <c r="E64" s="300"/>
    </row>
    <row r="65" spans="1:5" x14ac:dyDescent="0.3">
      <c r="A65" s="296">
        <v>2</v>
      </c>
      <c r="B65" s="296" t="s">
        <v>416</v>
      </c>
      <c r="C65" s="408"/>
      <c r="D65" s="408">
        <f>SUM(D66:D72)</f>
        <v>0</v>
      </c>
      <c r="E65" s="136"/>
    </row>
    <row r="66" spans="1:5" x14ac:dyDescent="0.3">
      <c r="A66" s="138">
        <v>2.1</v>
      </c>
      <c r="B66" s="303" t="s">
        <v>100</v>
      </c>
      <c r="C66" s="409"/>
      <c r="D66" s="410"/>
      <c r="E66" s="136"/>
    </row>
    <row r="67" spans="1:5" x14ac:dyDescent="0.3">
      <c r="A67" s="138">
        <v>2.2000000000000002</v>
      </c>
      <c r="B67" s="303" t="s">
        <v>417</v>
      </c>
      <c r="C67" s="409"/>
      <c r="D67" s="410"/>
      <c r="E67" s="136"/>
    </row>
    <row r="68" spans="1:5" x14ac:dyDescent="0.3">
      <c r="A68" s="138">
        <v>2.2999999999999998</v>
      </c>
      <c r="B68" s="303" t="s">
        <v>104</v>
      </c>
      <c r="C68" s="409"/>
      <c r="D68" s="410"/>
      <c r="E68" s="136"/>
    </row>
    <row r="69" spans="1:5" x14ac:dyDescent="0.3">
      <c r="A69" s="138">
        <v>2.4</v>
      </c>
      <c r="B69" s="303" t="s">
        <v>103</v>
      </c>
      <c r="C69" s="409"/>
      <c r="D69" s="410"/>
      <c r="E69" s="136"/>
    </row>
    <row r="70" spans="1:5" x14ac:dyDescent="0.3">
      <c r="A70" s="138">
        <v>2.5</v>
      </c>
      <c r="B70" s="303" t="s">
        <v>418</v>
      </c>
      <c r="C70" s="409"/>
      <c r="D70" s="410"/>
      <c r="E70" s="136"/>
    </row>
    <row r="71" spans="1:5" x14ac:dyDescent="0.3">
      <c r="A71" s="138">
        <v>2.6</v>
      </c>
      <c r="B71" s="303" t="s">
        <v>101</v>
      </c>
      <c r="C71" s="409"/>
      <c r="D71" s="410"/>
      <c r="E71" s="136"/>
    </row>
    <row r="72" spans="1:5" x14ac:dyDescent="0.3">
      <c r="A72" s="138">
        <v>2.7</v>
      </c>
      <c r="B72" s="303" t="s">
        <v>102</v>
      </c>
      <c r="C72" s="411"/>
      <c r="D72" s="410"/>
      <c r="E72" s="136"/>
    </row>
    <row r="73" spans="1:5" x14ac:dyDescent="0.3">
      <c r="A73" s="296">
        <v>3</v>
      </c>
      <c r="B73" s="296" t="s">
        <v>459</v>
      </c>
      <c r="C73" s="408"/>
      <c r="D73" s="410"/>
      <c r="E73" s="136"/>
    </row>
    <row r="74" spans="1:5" x14ac:dyDescent="0.3">
      <c r="A74" s="296">
        <v>4</v>
      </c>
      <c r="B74" s="296" t="s">
        <v>255</v>
      </c>
      <c r="C74" s="408"/>
      <c r="D74" s="408">
        <f>SUM(D75:D76)</f>
        <v>0</v>
      </c>
      <c r="E74" s="136"/>
    </row>
    <row r="75" spans="1:5" x14ac:dyDescent="0.3">
      <c r="A75" s="138">
        <v>4.0999999999999996</v>
      </c>
      <c r="B75" s="138" t="s">
        <v>256</v>
      </c>
      <c r="C75" s="409"/>
      <c r="D75" s="412"/>
      <c r="E75" s="136"/>
    </row>
    <row r="76" spans="1:5" x14ac:dyDescent="0.3">
      <c r="A76" s="138">
        <v>4.2</v>
      </c>
      <c r="B76" s="138" t="s">
        <v>257</v>
      </c>
      <c r="C76" s="411"/>
      <c r="D76" s="412"/>
      <c r="E76" s="136"/>
    </row>
    <row r="77" spans="1:5" x14ac:dyDescent="0.3">
      <c r="A77" s="296">
        <v>5</v>
      </c>
      <c r="B77" s="296" t="s">
        <v>284</v>
      </c>
      <c r="C77" s="413"/>
      <c r="D77" s="411"/>
      <c r="E77" s="136"/>
    </row>
    <row r="78" spans="1:5" x14ac:dyDescent="0.3">
      <c r="B78" s="44"/>
    </row>
    <row r="79" spans="1:5" x14ac:dyDescent="0.3">
      <c r="E79" s="5"/>
    </row>
    <row r="80" spans="1:5" x14ac:dyDescent="0.3">
      <c r="B80" s="44"/>
    </row>
    <row r="81" spans="1:9" s="22" customFormat="1" ht="12.75" x14ac:dyDescent="0.2">
      <c r="C81" s="415"/>
      <c r="D81" s="415"/>
    </row>
    <row r="82" spans="1:9" x14ac:dyDescent="0.3">
      <c r="A82" s="106" t="s">
        <v>107</v>
      </c>
      <c r="E82" s="5"/>
    </row>
    <row r="83" spans="1:9" x14ac:dyDescent="0.3">
      <c r="B83" s="2" t="s">
        <v>552</v>
      </c>
      <c r="E83"/>
      <c r="F83"/>
      <c r="G83"/>
      <c r="H83"/>
      <c r="I83"/>
    </row>
    <row r="84" spans="1:9" x14ac:dyDescent="0.3">
      <c r="D84" s="416"/>
      <c r="E84"/>
      <c r="F84"/>
      <c r="G84"/>
      <c r="H84"/>
      <c r="I84"/>
    </row>
    <row r="85" spans="1:9" x14ac:dyDescent="0.3">
      <c r="A85"/>
      <c r="B85" s="106" t="s">
        <v>456</v>
      </c>
      <c r="D85" s="416"/>
      <c r="E85"/>
      <c r="F85"/>
      <c r="G85"/>
      <c r="H85"/>
      <c r="I85"/>
    </row>
    <row r="86" spans="1:9" x14ac:dyDescent="0.3">
      <c r="A86"/>
      <c r="B86" s="2" t="s">
        <v>457</v>
      </c>
      <c r="D86" s="416"/>
      <c r="E86"/>
      <c r="F86"/>
      <c r="G86"/>
      <c r="H86"/>
      <c r="I86"/>
    </row>
    <row r="87" spans="1:9" customFormat="1" ht="12.75" x14ac:dyDescent="0.2">
      <c r="B87" s="101" t="s">
        <v>140</v>
      </c>
      <c r="C87" s="417"/>
      <c r="D87" s="417"/>
    </row>
    <row r="88" spans="1:9" s="22" customFormat="1" ht="12.75" x14ac:dyDescent="0.2">
      <c r="C88" s="415"/>
      <c r="D88" s="415"/>
    </row>
  </sheetData>
  <mergeCells count="2">
    <mergeCell ref="C1:D1"/>
    <mergeCell ref="C2:D2"/>
  </mergeCells>
  <phoneticPr fontId="28" type="noConversion"/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D38"/>
  <sheetViews>
    <sheetView showGridLines="0" view="pageBreakPreview" zoomScaleNormal="100" zoomScaleSheetLayoutView="70" workbookViewId="0">
      <selection activeCell="C24" sqref="C24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16384" width="9.140625" style="2"/>
  </cols>
  <sheetData>
    <row r="1" spans="1:4" s="6" customFormat="1" x14ac:dyDescent="0.3">
      <c r="A1" s="114" t="s">
        <v>332</v>
      </c>
      <c r="B1" s="117"/>
      <c r="C1" s="438" t="s">
        <v>110</v>
      </c>
      <c r="D1" s="438"/>
    </row>
    <row r="2" spans="1:4" s="6" customFormat="1" x14ac:dyDescent="0.3">
      <c r="A2" s="114" t="s">
        <v>333</v>
      </c>
      <c r="B2" s="117"/>
      <c r="C2" s="436" t="str">
        <f>'ფორმა N1'!M2</f>
        <v>01/11/2011 - 01/12/2012</v>
      </c>
      <c r="D2" s="437"/>
    </row>
    <row r="3" spans="1:4" s="6" customFormat="1" x14ac:dyDescent="0.3">
      <c r="A3" s="116" t="s">
        <v>141</v>
      </c>
      <c r="B3" s="114"/>
      <c r="C3" s="115"/>
      <c r="D3" s="115"/>
    </row>
    <row r="4" spans="1:4" s="6" customFormat="1" x14ac:dyDescent="0.3">
      <c r="A4" s="116"/>
      <c r="B4" s="116"/>
      <c r="C4" s="115"/>
      <c r="D4" s="115"/>
    </row>
    <row r="5" spans="1:4" x14ac:dyDescent="0.3">
      <c r="A5" s="117" t="str">
        <f>'ფორმა N2'!A4</f>
        <v>ანგარიშვალდებული პირის დასახელება:</v>
      </c>
      <c r="B5" s="117"/>
      <c r="C5" s="116"/>
      <c r="D5" s="116"/>
    </row>
    <row r="6" spans="1:4" x14ac:dyDescent="0.3">
      <c r="A6" s="120"/>
      <c r="B6" s="120"/>
      <c r="C6" s="121"/>
      <c r="D6" s="121"/>
    </row>
    <row r="7" spans="1:4" x14ac:dyDescent="0.3">
      <c r="A7" s="117"/>
      <c r="B7" s="117"/>
      <c r="C7" s="116"/>
      <c r="D7" s="116"/>
    </row>
    <row r="8" spans="1:4" s="6" customFormat="1" x14ac:dyDescent="0.3">
      <c r="A8" s="140"/>
      <c r="B8" s="140"/>
      <c r="C8" s="118"/>
      <c r="D8" s="118"/>
    </row>
    <row r="9" spans="1:4" s="6" customFormat="1" ht="30" x14ac:dyDescent="0.3">
      <c r="A9" s="129" t="s">
        <v>64</v>
      </c>
      <c r="B9" s="129" t="s">
        <v>338</v>
      </c>
      <c r="C9" s="119" t="s">
        <v>10</v>
      </c>
      <c r="D9" s="119" t="s">
        <v>9</v>
      </c>
    </row>
    <row r="10" spans="1:4" s="9" customFormat="1" ht="18" x14ac:dyDescent="0.2">
      <c r="A10" s="138" t="s">
        <v>334</v>
      </c>
      <c r="B10" s="138"/>
      <c r="C10" s="4"/>
      <c r="D10" s="4"/>
    </row>
    <row r="11" spans="1:4" s="10" customFormat="1" x14ac:dyDescent="0.2">
      <c r="A11" s="138" t="s">
        <v>335</v>
      </c>
      <c r="B11" s="138"/>
      <c r="C11" s="4"/>
      <c r="D11" s="4"/>
    </row>
    <row r="12" spans="1:4" s="10" customFormat="1" x14ac:dyDescent="0.2">
      <c r="A12" s="127" t="s">
        <v>283</v>
      </c>
      <c r="B12" s="127"/>
      <c r="C12" s="4"/>
      <c r="D12" s="4"/>
    </row>
    <row r="13" spans="1:4" s="10" customFormat="1" x14ac:dyDescent="0.2">
      <c r="A13" s="127" t="s">
        <v>283</v>
      </c>
      <c r="B13" s="127"/>
      <c r="C13" s="4"/>
      <c r="D13" s="4"/>
    </row>
    <row r="14" spans="1:4" s="10" customFormat="1" x14ac:dyDescent="0.2">
      <c r="A14" s="127" t="s">
        <v>283</v>
      </c>
      <c r="B14" s="127"/>
      <c r="C14" s="4"/>
      <c r="D14" s="4"/>
    </row>
    <row r="15" spans="1:4" s="10" customFormat="1" x14ac:dyDescent="0.2">
      <c r="A15" s="127" t="s">
        <v>283</v>
      </c>
      <c r="B15" s="127"/>
      <c r="C15" s="4"/>
      <c r="D15" s="4"/>
    </row>
    <row r="16" spans="1:4" s="10" customFormat="1" x14ac:dyDescent="0.2">
      <c r="A16" s="127" t="s">
        <v>283</v>
      </c>
      <c r="B16" s="127"/>
      <c r="C16" s="354"/>
      <c r="D16" s="354"/>
    </row>
    <row r="17" spans="1:4" s="10" customFormat="1" ht="17.25" customHeight="1" x14ac:dyDescent="0.2">
      <c r="A17" s="138" t="s">
        <v>336</v>
      </c>
      <c r="B17" s="353" t="s">
        <v>531</v>
      </c>
      <c r="C17" s="428">
        <v>198</v>
      </c>
      <c r="D17" s="428">
        <v>198</v>
      </c>
    </row>
    <row r="18" spans="1:4" s="10" customFormat="1" ht="18" customHeight="1" x14ac:dyDescent="0.2">
      <c r="A18" s="138" t="s">
        <v>337</v>
      </c>
      <c r="B18" s="353" t="s">
        <v>525</v>
      </c>
      <c r="C18" s="428">
        <v>3750</v>
      </c>
      <c r="D18" s="428">
        <v>3750</v>
      </c>
    </row>
    <row r="19" spans="1:4" s="10" customFormat="1" ht="20.25" customHeight="1" x14ac:dyDescent="0.2">
      <c r="A19" s="138" t="s">
        <v>526</v>
      </c>
      <c r="B19" s="353" t="s">
        <v>530</v>
      </c>
      <c r="C19" s="429">
        <v>437.5</v>
      </c>
      <c r="D19" s="429">
        <v>437.5</v>
      </c>
    </row>
    <row r="20" spans="1:4" s="10" customFormat="1" ht="21.75" customHeight="1" x14ac:dyDescent="0.2">
      <c r="A20" s="138" t="s">
        <v>527</v>
      </c>
      <c r="B20" s="353" t="s">
        <v>532</v>
      </c>
      <c r="C20" s="430">
        <v>1218.75</v>
      </c>
      <c r="D20" s="430">
        <v>1218.75</v>
      </c>
    </row>
    <row r="21" spans="1:4" s="10" customFormat="1" ht="16.5" customHeight="1" x14ac:dyDescent="0.2">
      <c r="A21" s="138" t="s">
        <v>528</v>
      </c>
      <c r="B21" s="353" t="s">
        <v>533</v>
      </c>
      <c r="C21" s="430">
        <v>250</v>
      </c>
      <c r="D21" s="430">
        <v>250</v>
      </c>
    </row>
    <row r="22" spans="1:4" s="10" customFormat="1" x14ac:dyDescent="0.2">
      <c r="A22" s="138"/>
      <c r="B22" s="127"/>
      <c r="C22" s="349"/>
      <c r="D22" s="349"/>
    </row>
    <row r="23" spans="1:4" s="10" customFormat="1" ht="30" x14ac:dyDescent="0.2">
      <c r="A23" s="138" t="s">
        <v>529</v>
      </c>
      <c r="B23" s="127"/>
      <c r="C23" s="4"/>
      <c r="D23" s="4"/>
    </row>
    <row r="24" spans="1:4" x14ac:dyDescent="0.3">
      <c r="A24" s="139"/>
      <c r="B24" s="139" t="s">
        <v>341</v>
      </c>
      <c r="C24" s="427">
        <f>SUM(C10:C23)</f>
        <v>5854.25</v>
      </c>
      <c r="D24" s="427">
        <f>SUM(D10:D23)</f>
        <v>5854.25</v>
      </c>
    </row>
    <row r="25" spans="1:4" x14ac:dyDescent="0.3">
      <c r="A25" s="44"/>
      <c r="B25" s="44"/>
    </row>
    <row r="26" spans="1:4" x14ac:dyDescent="0.3">
      <c r="A26" s="313" t="s">
        <v>447</v>
      </c>
    </row>
    <row r="27" spans="1:4" x14ac:dyDescent="0.3">
      <c r="A27" s="2" t="s">
        <v>448</v>
      </c>
    </row>
    <row r="28" spans="1:4" x14ac:dyDescent="0.3">
      <c r="A28" s="274" t="s">
        <v>449</v>
      </c>
    </row>
    <row r="29" spans="1:4" x14ac:dyDescent="0.3">
      <c r="A29" s="274"/>
    </row>
    <row r="30" spans="1:4" x14ac:dyDescent="0.3">
      <c r="A30" s="274" t="s">
        <v>356</v>
      </c>
    </row>
    <row r="31" spans="1:4" s="22" customFormat="1" ht="12.75" x14ac:dyDescent="0.2"/>
    <row r="32" spans="1:4" x14ac:dyDescent="0.3">
      <c r="A32" s="106" t="s">
        <v>107</v>
      </c>
    </row>
    <row r="34" spans="1:4" x14ac:dyDescent="0.3">
      <c r="B34" s="2" t="s">
        <v>553</v>
      </c>
      <c r="D34" s="12"/>
    </row>
    <row r="35" spans="1:4" x14ac:dyDescent="0.3">
      <c r="A35" s="106"/>
      <c r="B35" s="106" t="s">
        <v>274</v>
      </c>
      <c r="D35" s="12"/>
    </row>
    <row r="36" spans="1:4" x14ac:dyDescent="0.3">
      <c r="B36" s="2" t="s">
        <v>273</v>
      </c>
      <c r="D36" s="12"/>
    </row>
    <row r="37" spans="1:4" customFormat="1" ht="12.75" x14ac:dyDescent="0.2">
      <c r="A37" s="101"/>
      <c r="B37" s="101" t="s">
        <v>140</v>
      </c>
    </row>
    <row r="38" spans="1:4" s="22" customFormat="1" ht="12.75" x14ac:dyDescent="0.2"/>
  </sheetData>
  <mergeCells count="2">
    <mergeCell ref="C1:D1"/>
    <mergeCell ref="C2:D2"/>
  </mergeCells>
  <phoneticPr fontId="28" type="noConversion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J46"/>
  <sheetViews>
    <sheetView view="pageBreakPreview" topLeftCell="A7" zoomScaleNormal="100" zoomScaleSheetLayoutView="70" workbookViewId="0">
      <selection activeCell="F18" sqref="F18"/>
    </sheetView>
  </sheetViews>
  <sheetFormatPr defaultRowHeight="12.75" x14ac:dyDescent="0.2"/>
  <cols>
    <col min="1" max="1" width="5.42578125" style="245" customWidth="1"/>
    <col min="2" max="2" width="20.85546875" style="245" customWidth="1"/>
    <col min="3" max="3" width="26" style="245" customWidth="1"/>
    <col min="4" max="4" width="17" style="245" customWidth="1"/>
    <col min="5" max="5" width="16.85546875" style="245" bestFit="1" customWidth="1"/>
    <col min="6" max="6" width="21" style="245" customWidth="1"/>
    <col min="7" max="7" width="15.5703125" style="245" customWidth="1"/>
    <col min="8" max="8" width="14.7109375" style="245" customWidth="1"/>
    <col min="9" max="9" width="29.7109375" style="245" customWidth="1"/>
    <col min="10" max="10" width="0" style="245" hidden="1" customWidth="1"/>
    <col min="11" max="16384" width="9.140625" style="245"/>
  </cols>
  <sheetData>
    <row r="1" spans="1:10" ht="15" x14ac:dyDescent="0.3">
      <c r="A1" s="114" t="s">
        <v>419</v>
      </c>
      <c r="B1" s="114"/>
      <c r="C1" s="117"/>
      <c r="D1" s="117"/>
      <c r="E1" s="117"/>
      <c r="F1" s="117"/>
      <c r="G1" s="115"/>
      <c r="H1" s="115"/>
      <c r="I1" s="438" t="s">
        <v>110</v>
      </c>
      <c r="J1" s="438"/>
    </row>
    <row r="2" spans="1:10" ht="15" x14ac:dyDescent="0.3">
      <c r="A2" s="116" t="s">
        <v>141</v>
      </c>
      <c r="B2" s="114"/>
      <c r="C2" s="117"/>
      <c r="D2" s="117"/>
      <c r="E2" s="117"/>
      <c r="F2" s="117"/>
      <c r="G2" s="115"/>
      <c r="H2" s="115"/>
      <c r="I2" s="442" t="e">
        <f>'ფორმა N4.1'!C2:D2</f>
        <v>#VALUE!</v>
      </c>
      <c r="J2" s="442"/>
    </row>
    <row r="3" spans="1:10" ht="15" x14ac:dyDescent="0.3">
      <c r="A3" s="116"/>
      <c r="B3" s="116"/>
      <c r="C3" s="114"/>
      <c r="D3" s="114"/>
      <c r="E3" s="114"/>
      <c r="F3" s="114"/>
      <c r="G3" s="115"/>
      <c r="H3" s="115"/>
      <c r="I3" s="115"/>
    </row>
    <row r="4" spans="1:10" ht="1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17"/>
      <c r="F4" s="117"/>
      <c r="G4" s="116"/>
      <c r="H4" s="116"/>
      <c r="I4" s="116"/>
    </row>
    <row r="5" spans="1:10" ht="15" x14ac:dyDescent="0.3">
      <c r="A5" s="120"/>
      <c r="B5" s="120" t="str">
        <f>'ფორმა N2'!A5</f>
        <v>საქართველოს მწვანეთა პარტია</v>
      </c>
      <c r="C5" s="120"/>
      <c r="D5" s="120"/>
      <c r="E5" s="120"/>
      <c r="F5" s="120"/>
      <c r="G5" s="121"/>
      <c r="H5" s="121"/>
      <c r="I5" s="121"/>
    </row>
    <row r="6" spans="1:10" ht="15" x14ac:dyDescent="0.3">
      <c r="A6" s="117"/>
      <c r="B6" s="117"/>
      <c r="C6" s="117"/>
      <c r="D6" s="117"/>
      <c r="E6" s="117"/>
      <c r="F6" s="117"/>
      <c r="G6" s="116"/>
      <c r="H6" s="116"/>
      <c r="I6" s="116"/>
    </row>
    <row r="7" spans="1:10" ht="15" x14ac:dyDescent="0.2">
      <c r="A7" s="140"/>
      <c r="B7" s="140"/>
      <c r="C7" s="140"/>
      <c r="D7" s="140"/>
      <c r="E7" s="140"/>
      <c r="F7" s="140"/>
      <c r="G7" s="118"/>
      <c r="H7" s="118"/>
      <c r="I7" s="118"/>
    </row>
    <row r="8" spans="1:10" ht="45" x14ac:dyDescent="0.2">
      <c r="A8" s="130" t="s">
        <v>64</v>
      </c>
      <c r="B8" s="130" t="s">
        <v>345</v>
      </c>
      <c r="C8" s="130" t="s">
        <v>346</v>
      </c>
      <c r="D8" s="130" t="s">
        <v>230</v>
      </c>
      <c r="E8" s="130" t="s">
        <v>350</v>
      </c>
      <c r="F8" s="130" t="s">
        <v>354</v>
      </c>
      <c r="G8" s="119" t="s">
        <v>10</v>
      </c>
      <c r="H8" s="119" t="s">
        <v>9</v>
      </c>
      <c r="I8" s="119" t="s">
        <v>401</v>
      </c>
      <c r="J8" s="285" t="s">
        <v>353</v>
      </c>
    </row>
    <row r="9" spans="1:10" ht="30" x14ac:dyDescent="0.2">
      <c r="A9" s="138">
        <v>1</v>
      </c>
      <c r="B9" s="138" t="s">
        <v>483</v>
      </c>
      <c r="C9" s="138" t="s">
        <v>482</v>
      </c>
      <c r="D9" s="351" t="s">
        <v>484</v>
      </c>
      <c r="E9" s="138" t="s">
        <v>487</v>
      </c>
      <c r="F9" s="138" t="s">
        <v>353</v>
      </c>
      <c r="G9" s="4">
        <v>1660</v>
      </c>
      <c r="H9" s="4">
        <f t="shared" ref="H9:H14" si="0">G9</f>
        <v>1660</v>
      </c>
      <c r="I9" s="4">
        <f t="shared" ref="I9:I14" si="1">H9*0.2</f>
        <v>332</v>
      </c>
      <c r="J9" s="285" t="s">
        <v>0</v>
      </c>
    </row>
    <row r="10" spans="1:10" ht="15" x14ac:dyDescent="0.2">
      <c r="A10" s="138">
        <v>2</v>
      </c>
      <c r="B10" s="138" t="s">
        <v>488</v>
      </c>
      <c r="C10" s="138" t="s">
        <v>489</v>
      </c>
      <c r="D10" s="351"/>
      <c r="E10" s="138" t="s">
        <v>512</v>
      </c>
      <c r="F10" s="138" t="s">
        <v>353</v>
      </c>
      <c r="G10" s="4">
        <v>1000</v>
      </c>
      <c r="H10" s="4">
        <f t="shared" si="0"/>
        <v>1000</v>
      </c>
      <c r="I10" s="4">
        <f t="shared" si="1"/>
        <v>200</v>
      </c>
    </row>
    <row r="11" spans="1:10" ht="30" x14ac:dyDescent="0.2">
      <c r="A11" s="138">
        <v>3</v>
      </c>
      <c r="B11" s="349" t="s">
        <v>490</v>
      </c>
      <c r="C11" s="349" t="s">
        <v>491</v>
      </c>
      <c r="D11" s="351" t="s">
        <v>516</v>
      </c>
      <c r="E11" s="349" t="s">
        <v>511</v>
      </c>
      <c r="F11" s="138" t="s">
        <v>353</v>
      </c>
      <c r="G11" s="4">
        <v>600</v>
      </c>
      <c r="H11" s="4">
        <f t="shared" si="0"/>
        <v>600</v>
      </c>
      <c r="I11" s="4">
        <f t="shared" si="1"/>
        <v>120</v>
      </c>
    </row>
    <row r="12" spans="1:10" ht="30" x14ac:dyDescent="0.2">
      <c r="A12" s="138">
        <v>4</v>
      </c>
      <c r="B12" s="349" t="s">
        <v>492</v>
      </c>
      <c r="C12" s="349" t="s">
        <v>493</v>
      </c>
      <c r="D12" s="351" t="s">
        <v>515</v>
      </c>
      <c r="E12" s="349" t="s">
        <v>510</v>
      </c>
      <c r="F12" s="138" t="s">
        <v>353</v>
      </c>
      <c r="G12" s="4">
        <v>800</v>
      </c>
      <c r="H12" s="4">
        <f t="shared" si="0"/>
        <v>800</v>
      </c>
      <c r="I12" s="4">
        <f t="shared" si="1"/>
        <v>160</v>
      </c>
    </row>
    <row r="13" spans="1:10" ht="30" x14ac:dyDescent="0.2">
      <c r="A13" s="138">
        <v>5</v>
      </c>
      <c r="B13" s="349" t="s">
        <v>494</v>
      </c>
      <c r="C13" s="349" t="s">
        <v>502</v>
      </c>
      <c r="D13" s="351" t="s">
        <v>517</v>
      </c>
      <c r="E13" s="349" t="s">
        <v>509</v>
      </c>
      <c r="F13" s="138" t="s">
        <v>353</v>
      </c>
      <c r="G13" s="4">
        <v>500</v>
      </c>
      <c r="H13" s="4">
        <f t="shared" si="0"/>
        <v>500</v>
      </c>
      <c r="I13" s="4">
        <f t="shared" si="1"/>
        <v>100</v>
      </c>
    </row>
    <row r="14" spans="1:10" ht="15" x14ac:dyDescent="0.2">
      <c r="A14" s="138">
        <v>6</v>
      </c>
      <c r="B14" s="349" t="s">
        <v>495</v>
      </c>
      <c r="C14" s="349" t="s">
        <v>496</v>
      </c>
      <c r="D14" s="351" t="s">
        <v>572</v>
      </c>
      <c r="E14" s="349" t="s">
        <v>508</v>
      </c>
      <c r="F14" s="138" t="s">
        <v>353</v>
      </c>
      <c r="G14" s="4">
        <v>560</v>
      </c>
      <c r="H14" s="4">
        <f t="shared" si="0"/>
        <v>560</v>
      </c>
      <c r="I14" s="4">
        <f t="shared" si="1"/>
        <v>112</v>
      </c>
    </row>
    <row r="15" spans="1:10" ht="15" x14ac:dyDescent="0.2">
      <c r="A15" s="138">
        <v>7</v>
      </c>
      <c r="B15" s="349"/>
      <c r="C15" s="349"/>
      <c r="D15" s="351"/>
      <c r="E15" s="349"/>
      <c r="F15" s="138"/>
      <c r="G15" s="352"/>
      <c r="H15" s="352"/>
      <c r="I15" s="352"/>
    </row>
    <row r="16" spans="1:10" ht="15" x14ac:dyDescent="0.2">
      <c r="A16" s="138">
        <v>8</v>
      </c>
      <c r="B16" s="349"/>
      <c r="C16" s="349"/>
      <c r="D16" s="351"/>
      <c r="E16" s="349"/>
      <c r="F16" s="138"/>
      <c r="G16" s="352"/>
      <c r="H16" s="352"/>
      <c r="I16" s="352"/>
    </row>
    <row r="17" spans="1:9" ht="15" x14ac:dyDescent="0.2">
      <c r="A17" s="138">
        <v>9</v>
      </c>
      <c r="B17" s="349"/>
      <c r="C17" s="349"/>
      <c r="D17" s="351"/>
      <c r="E17" s="349"/>
      <c r="F17" s="138"/>
      <c r="G17" s="352"/>
      <c r="H17" s="352"/>
      <c r="I17" s="352"/>
    </row>
    <row r="18" spans="1:9" ht="15" x14ac:dyDescent="0.2">
      <c r="A18" s="138">
        <v>10</v>
      </c>
      <c r="B18" s="349"/>
      <c r="C18" s="349"/>
      <c r="D18" s="351"/>
      <c r="E18" s="349"/>
      <c r="F18" s="138"/>
      <c r="G18" s="352"/>
      <c r="H18" s="352"/>
      <c r="I18" s="352"/>
    </row>
    <row r="19" spans="1:9" ht="15" x14ac:dyDescent="0.2">
      <c r="A19" s="138">
        <v>11</v>
      </c>
      <c r="B19" s="349"/>
      <c r="C19" s="349"/>
      <c r="D19" s="351"/>
      <c r="E19" s="349"/>
      <c r="F19" s="138"/>
      <c r="G19" s="352"/>
      <c r="H19" s="352"/>
      <c r="I19" s="352"/>
    </row>
    <row r="20" spans="1:9" ht="15" x14ac:dyDescent="0.2">
      <c r="A20" s="138">
        <v>12</v>
      </c>
      <c r="B20" s="349"/>
      <c r="C20" s="349"/>
      <c r="D20" s="351"/>
      <c r="E20" s="349"/>
      <c r="F20" s="138"/>
      <c r="G20" s="4"/>
      <c r="H20" s="4"/>
      <c r="I20" s="4"/>
    </row>
    <row r="21" spans="1:9" ht="15" x14ac:dyDescent="0.2">
      <c r="A21" s="138">
        <v>13</v>
      </c>
      <c r="B21" s="349"/>
      <c r="C21" s="349"/>
      <c r="D21" s="351"/>
      <c r="E21" s="349"/>
      <c r="F21" s="138"/>
      <c r="G21" s="4"/>
      <c r="H21" s="4"/>
      <c r="I21" s="4"/>
    </row>
    <row r="22" spans="1:9" ht="15" x14ac:dyDescent="0.2">
      <c r="A22" s="138">
        <v>14</v>
      </c>
      <c r="B22" s="349"/>
      <c r="C22" s="349"/>
      <c r="D22" s="351"/>
      <c r="E22" s="349"/>
      <c r="F22" s="138"/>
      <c r="G22" s="4"/>
      <c r="H22" s="4"/>
      <c r="I22" s="4"/>
    </row>
    <row r="23" spans="1:9" ht="15" x14ac:dyDescent="0.2">
      <c r="A23" s="138">
        <v>15</v>
      </c>
      <c r="B23" s="349"/>
      <c r="C23" s="349"/>
      <c r="D23" s="350"/>
      <c r="E23" s="127"/>
      <c r="F23" s="138"/>
      <c r="G23" s="4"/>
      <c r="H23" s="4"/>
      <c r="I23" s="4"/>
    </row>
    <row r="24" spans="1:9" ht="15" x14ac:dyDescent="0.2">
      <c r="A24" s="138">
        <v>16</v>
      </c>
      <c r="B24" s="349"/>
      <c r="C24" s="349"/>
      <c r="D24" s="350"/>
      <c r="E24" s="127"/>
      <c r="F24" s="138"/>
      <c r="G24" s="4"/>
      <c r="H24" s="4"/>
      <c r="I24" s="4"/>
    </row>
    <row r="25" spans="1:9" ht="15" x14ac:dyDescent="0.2">
      <c r="A25" s="138">
        <v>17</v>
      </c>
      <c r="B25" s="349"/>
      <c r="C25" s="349"/>
      <c r="D25" s="350"/>
      <c r="E25" s="127"/>
      <c r="F25" s="138"/>
      <c r="G25" s="4"/>
      <c r="H25" s="4"/>
      <c r="I25" s="4"/>
    </row>
    <row r="26" spans="1:9" ht="15" x14ac:dyDescent="0.2">
      <c r="A26" s="138">
        <v>18</v>
      </c>
      <c r="B26" s="349"/>
      <c r="C26" s="349"/>
      <c r="D26" s="350"/>
      <c r="E26" s="127"/>
      <c r="F26" s="138"/>
      <c r="G26" s="4"/>
      <c r="H26" s="4"/>
      <c r="I26" s="4"/>
    </row>
    <row r="27" spans="1:9" ht="15" x14ac:dyDescent="0.2">
      <c r="A27" s="138">
        <v>19</v>
      </c>
      <c r="B27" s="127"/>
      <c r="C27" s="127"/>
      <c r="D27" s="127"/>
      <c r="E27" s="127"/>
      <c r="F27" s="138"/>
      <c r="G27" s="4"/>
      <c r="H27" s="4"/>
      <c r="I27" s="4"/>
    </row>
    <row r="28" spans="1:9" ht="15" x14ac:dyDescent="0.2">
      <c r="A28" s="138">
        <v>20</v>
      </c>
      <c r="B28" s="127"/>
      <c r="C28" s="127"/>
      <c r="D28" s="127"/>
      <c r="E28" s="127"/>
      <c r="F28" s="138"/>
      <c r="G28" s="4"/>
      <c r="H28" s="4"/>
      <c r="I28" s="4"/>
    </row>
    <row r="29" spans="1:9" ht="15" x14ac:dyDescent="0.2">
      <c r="A29" s="138">
        <v>21</v>
      </c>
      <c r="B29" s="127"/>
      <c r="C29" s="127"/>
      <c r="D29" s="127"/>
      <c r="E29" s="127"/>
      <c r="F29" s="138"/>
      <c r="G29" s="4"/>
      <c r="H29" s="4"/>
      <c r="I29" s="4"/>
    </row>
    <row r="30" spans="1:9" ht="15" x14ac:dyDescent="0.2">
      <c r="A30" s="138">
        <v>22</v>
      </c>
      <c r="B30" s="127"/>
      <c r="C30" s="127"/>
      <c r="D30" s="127"/>
      <c r="E30" s="127"/>
      <c r="F30" s="138"/>
      <c r="G30" s="4"/>
      <c r="H30" s="4"/>
      <c r="I30" s="4"/>
    </row>
    <row r="31" spans="1:9" ht="15" x14ac:dyDescent="0.2">
      <c r="A31" s="138">
        <v>23</v>
      </c>
      <c r="B31" s="127"/>
      <c r="C31" s="127"/>
      <c r="D31" s="127"/>
      <c r="E31" s="127"/>
      <c r="F31" s="138"/>
      <c r="G31" s="4"/>
      <c r="H31" s="4"/>
      <c r="I31" s="4"/>
    </row>
    <row r="32" spans="1:9" ht="15" x14ac:dyDescent="0.2">
      <c r="A32" s="138">
        <v>24</v>
      </c>
      <c r="B32" s="127"/>
      <c r="C32" s="127"/>
      <c r="D32" s="127"/>
      <c r="E32" s="127"/>
      <c r="F32" s="138"/>
      <c r="G32" s="4"/>
      <c r="H32" s="4"/>
      <c r="I32" s="4"/>
    </row>
    <row r="33" spans="1:9" ht="15" x14ac:dyDescent="0.2">
      <c r="A33" s="127" t="s">
        <v>280</v>
      </c>
      <c r="B33" s="127"/>
      <c r="C33" s="127"/>
      <c r="D33" s="127"/>
      <c r="E33" s="127"/>
      <c r="F33" s="138"/>
      <c r="G33" s="4"/>
      <c r="H33" s="4"/>
      <c r="I33" s="4"/>
    </row>
    <row r="34" spans="1:9" ht="15" x14ac:dyDescent="0.3">
      <c r="A34" s="127"/>
      <c r="B34" s="139"/>
      <c r="C34" s="139"/>
      <c r="D34" s="139"/>
      <c r="E34" s="139"/>
      <c r="F34" s="127" t="s">
        <v>465</v>
      </c>
      <c r="G34" s="126">
        <f>SUM(G9:G33)</f>
        <v>5120</v>
      </c>
      <c r="H34" s="126">
        <f>SUM(H9:H33)</f>
        <v>5120</v>
      </c>
      <c r="I34" s="126">
        <f>SUM(I9:I33)</f>
        <v>1024</v>
      </c>
    </row>
    <row r="35" spans="1:9" ht="15" x14ac:dyDescent="0.3">
      <c r="A35" s="283"/>
      <c r="B35" s="283"/>
      <c r="C35" s="283"/>
      <c r="D35" s="283"/>
      <c r="E35" s="283"/>
      <c r="F35" s="283"/>
      <c r="G35" s="283"/>
      <c r="H35" s="136"/>
      <c r="I35" s="136"/>
    </row>
    <row r="36" spans="1:9" ht="15" x14ac:dyDescent="0.3">
      <c r="A36" s="284" t="s">
        <v>453</v>
      </c>
      <c r="B36" s="284"/>
      <c r="C36" s="283"/>
      <c r="D36" s="283"/>
      <c r="E36" s="283"/>
      <c r="F36" s="283"/>
      <c r="G36" s="283"/>
      <c r="H36" s="136"/>
      <c r="I36" s="136"/>
    </row>
    <row r="37" spans="1:9" ht="15" x14ac:dyDescent="0.3">
      <c r="A37" s="284"/>
      <c r="B37" s="284"/>
      <c r="C37" s="283"/>
      <c r="D37" s="283"/>
      <c r="E37" s="283"/>
      <c r="F37" s="283"/>
      <c r="G37" s="283"/>
      <c r="H37" s="136"/>
      <c r="I37" s="136"/>
    </row>
    <row r="38" spans="1:9" ht="15" x14ac:dyDescent="0.3">
      <c r="A38" s="284"/>
      <c r="B38" s="284"/>
      <c r="C38" s="136"/>
      <c r="D38" s="136"/>
      <c r="E38" s="136"/>
      <c r="F38" s="136"/>
      <c r="G38" s="136"/>
      <c r="H38" s="136"/>
      <c r="I38" s="136"/>
    </row>
    <row r="39" spans="1:9" ht="15" x14ac:dyDescent="0.3">
      <c r="A39" s="284"/>
      <c r="B39" s="284"/>
      <c r="C39" s="136"/>
      <c r="D39" s="136"/>
      <c r="E39" s="136"/>
      <c r="F39" s="136"/>
      <c r="G39" s="136"/>
      <c r="H39" s="136"/>
      <c r="I39" s="136"/>
    </row>
    <row r="40" spans="1:9" x14ac:dyDescent="0.2">
      <c r="A40" s="281"/>
      <c r="B40" s="281"/>
      <c r="C40" s="281"/>
      <c r="D40" s="281"/>
      <c r="E40" s="281"/>
      <c r="F40" s="281"/>
      <c r="G40" s="281"/>
      <c r="H40" s="281"/>
      <c r="I40" s="281"/>
    </row>
    <row r="41" spans="1:9" ht="15" x14ac:dyDescent="0.3">
      <c r="A41" s="249" t="s">
        <v>107</v>
      </c>
      <c r="B41" s="249"/>
      <c r="C41" s="136"/>
      <c r="D41" s="136"/>
      <c r="E41" s="136"/>
      <c r="F41" s="136"/>
      <c r="G41" s="136"/>
      <c r="H41" s="136"/>
      <c r="I41" s="136"/>
    </row>
    <row r="42" spans="1:9" ht="15" x14ac:dyDescent="0.3">
      <c r="A42" s="136"/>
      <c r="B42" s="136"/>
      <c r="C42" s="136" t="s">
        <v>553</v>
      </c>
      <c r="D42" s="136"/>
      <c r="E42" s="136"/>
      <c r="F42" s="136"/>
      <c r="G42" s="136"/>
      <c r="H42" s="136"/>
      <c r="I42" s="136"/>
    </row>
    <row r="43" spans="1:9" ht="15" x14ac:dyDescent="0.3">
      <c r="A43" s="136"/>
      <c r="B43" s="136"/>
      <c r="C43" s="136"/>
      <c r="D43" s="136"/>
      <c r="E43" s="247"/>
      <c r="F43" s="247"/>
      <c r="G43" s="247"/>
      <c r="H43" s="136"/>
      <c r="I43" s="136"/>
    </row>
    <row r="44" spans="1:9" ht="15" x14ac:dyDescent="0.3">
      <c r="A44" s="249"/>
      <c r="B44" s="249"/>
      <c r="C44" s="249" t="s">
        <v>400</v>
      </c>
      <c r="D44" s="249"/>
      <c r="E44" s="249"/>
      <c r="F44" s="249"/>
      <c r="G44" s="249"/>
      <c r="H44" s="136"/>
      <c r="I44" s="136"/>
    </row>
    <row r="45" spans="1:9" ht="15" x14ac:dyDescent="0.3">
      <c r="A45" s="136"/>
      <c r="B45" s="136"/>
      <c r="C45" s="136" t="s">
        <v>399</v>
      </c>
      <c r="D45" s="136"/>
      <c r="E45" s="136"/>
      <c r="F45" s="136"/>
      <c r="G45" s="136"/>
      <c r="H45" s="136"/>
      <c r="I45" s="136"/>
    </row>
    <row r="46" spans="1:9" x14ac:dyDescent="0.2">
      <c r="A46" s="251"/>
      <c r="B46" s="251"/>
      <c r="C46" s="251" t="s">
        <v>140</v>
      </c>
      <c r="D46" s="251"/>
      <c r="E46" s="251"/>
      <c r="F46" s="251"/>
      <c r="G46" s="251"/>
    </row>
  </sheetData>
  <mergeCells count="2">
    <mergeCell ref="I1:J1"/>
    <mergeCell ref="I2:J2"/>
  </mergeCells>
  <phoneticPr fontId="28" type="noConversion"/>
  <printOptions gridLines="1"/>
  <pageMargins left="0.25" right="0.25" top="0.75" bottom="0.75" header="0.3" footer="0.3"/>
  <pageSetup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Normal="100" zoomScaleSheetLayoutView="70" workbookViewId="0">
      <selection activeCell="G40" sqref="G40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114" t="s">
        <v>371</v>
      </c>
      <c r="B1" s="117"/>
      <c r="C1" s="117"/>
      <c r="D1" s="117"/>
      <c r="E1" s="117"/>
      <c r="F1" s="117"/>
      <c r="G1" s="438" t="s">
        <v>110</v>
      </c>
      <c r="H1" s="438"/>
    </row>
    <row r="2" spans="1:8" ht="15" x14ac:dyDescent="0.3">
      <c r="A2" s="116" t="s">
        <v>141</v>
      </c>
      <c r="B2" s="117"/>
      <c r="C2" s="117"/>
      <c r="D2" s="117"/>
      <c r="E2" s="117"/>
      <c r="F2" s="117"/>
      <c r="G2" s="436">
        <f>'ფორმა N1'!Q2</f>
        <v>0</v>
      </c>
      <c r="H2" s="437"/>
    </row>
    <row r="3" spans="1:8" ht="15" x14ac:dyDescent="0.3">
      <c r="A3" s="116"/>
      <c r="B3" s="116"/>
      <c r="C3" s="116"/>
      <c r="D3" s="116"/>
      <c r="E3" s="116"/>
      <c r="F3" s="116"/>
      <c r="G3" s="115"/>
      <c r="H3" s="115"/>
    </row>
    <row r="4" spans="1:8" ht="1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17"/>
      <c r="F4" s="117"/>
      <c r="G4" s="116"/>
      <c r="H4" s="116"/>
    </row>
    <row r="5" spans="1:8" ht="15" x14ac:dyDescent="0.3">
      <c r="A5" s="120"/>
      <c r="B5" s="120" t="str">
        <f>'ფორმა N2'!A5</f>
        <v>საქართველოს მწვანეთა პარტია</v>
      </c>
      <c r="C5" s="120"/>
      <c r="D5" s="120"/>
      <c r="E5" s="120"/>
      <c r="F5" s="120"/>
      <c r="G5" s="121"/>
      <c r="H5" s="121"/>
    </row>
    <row r="6" spans="1:8" ht="15" x14ac:dyDescent="0.3">
      <c r="A6" s="117"/>
      <c r="B6" s="117"/>
      <c r="C6" s="117"/>
      <c r="D6" s="117"/>
      <c r="E6" s="117"/>
      <c r="F6" s="117"/>
      <c r="G6" s="116"/>
      <c r="H6" s="116"/>
    </row>
    <row r="7" spans="1:8" ht="15" x14ac:dyDescent="0.2">
      <c r="A7" s="140"/>
      <c r="B7" s="140"/>
      <c r="C7" s="140"/>
      <c r="D7" s="140"/>
      <c r="E7" s="140"/>
      <c r="F7" s="140"/>
      <c r="G7" s="118"/>
      <c r="H7" s="118"/>
    </row>
    <row r="8" spans="1:8" ht="45" x14ac:dyDescent="0.2">
      <c r="A8" s="130" t="s">
        <v>345</v>
      </c>
      <c r="B8" s="130" t="s">
        <v>346</v>
      </c>
      <c r="C8" s="130" t="s">
        <v>230</v>
      </c>
      <c r="D8" s="130" t="s">
        <v>349</v>
      </c>
      <c r="E8" s="130" t="s">
        <v>348</v>
      </c>
      <c r="F8" s="130" t="s">
        <v>395</v>
      </c>
      <c r="G8" s="119" t="s">
        <v>10</v>
      </c>
      <c r="H8" s="119" t="s">
        <v>9</v>
      </c>
    </row>
    <row r="9" spans="1:8" ht="15" x14ac:dyDescent="0.2">
      <c r="A9" s="138"/>
      <c r="B9" s="138"/>
      <c r="C9" s="138"/>
      <c r="D9" s="138"/>
      <c r="E9" s="138"/>
      <c r="F9" s="138"/>
      <c r="G9" s="4"/>
      <c r="H9" s="4"/>
    </row>
    <row r="10" spans="1:8" ht="15" x14ac:dyDescent="0.2">
      <c r="A10" s="138"/>
      <c r="B10" s="138"/>
      <c r="C10" s="138"/>
      <c r="D10" s="138"/>
      <c r="E10" s="138"/>
      <c r="F10" s="138"/>
      <c r="G10" s="4"/>
      <c r="H10" s="4"/>
    </row>
    <row r="11" spans="1:8" ht="15" x14ac:dyDescent="0.2">
      <c r="A11" s="127"/>
      <c r="B11" s="127"/>
      <c r="C11" s="127"/>
      <c r="D11" s="127"/>
      <c r="E11" s="127"/>
      <c r="F11" s="127"/>
      <c r="G11" s="4"/>
      <c r="H11" s="4"/>
    </row>
    <row r="12" spans="1:8" ht="15" x14ac:dyDescent="0.2">
      <c r="A12" s="127"/>
      <c r="B12" s="127"/>
      <c r="C12" s="127"/>
      <c r="D12" s="127"/>
      <c r="E12" s="127"/>
      <c r="F12" s="127"/>
      <c r="G12" s="4"/>
      <c r="H12" s="4"/>
    </row>
    <row r="13" spans="1:8" ht="15" x14ac:dyDescent="0.2">
      <c r="A13" s="127"/>
      <c r="B13" s="127"/>
      <c r="C13" s="127"/>
      <c r="D13" s="127"/>
      <c r="E13" s="127"/>
      <c r="F13" s="127"/>
      <c r="G13" s="4"/>
      <c r="H13" s="4"/>
    </row>
    <row r="14" spans="1:8" ht="15" x14ac:dyDescent="0.2">
      <c r="A14" s="127"/>
      <c r="B14" s="127"/>
      <c r="C14" s="127"/>
      <c r="D14" s="127"/>
      <c r="E14" s="127"/>
      <c r="F14" s="127"/>
      <c r="G14" s="4"/>
      <c r="H14" s="4"/>
    </row>
    <row r="15" spans="1:8" ht="15" x14ac:dyDescent="0.2">
      <c r="A15" s="127"/>
      <c r="B15" s="127"/>
      <c r="C15" s="127"/>
      <c r="D15" s="127"/>
      <c r="E15" s="127"/>
      <c r="F15" s="127"/>
      <c r="G15" s="4"/>
      <c r="H15" s="4"/>
    </row>
    <row r="16" spans="1:8" ht="15" x14ac:dyDescent="0.2">
      <c r="A16" s="127"/>
      <c r="B16" s="127"/>
      <c r="C16" s="127"/>
      <c r="D16" s="127"/>
      <c r="E16" s="127"/>
      <c r="F16" s="127"/>
      <c r="G16" s="4"/>
      <c r="H16" s="4"/>
    </row>
    <row r="17" spans="1:8" ht="15" x14ac:dyDescent="0.2">
      <c r="A17" s="127"/>
      <c r="B17" s="127"/>
      <c r="C17" s="127"/>
      <c r="D17" s="127"/>
      <c r="E17" s="127"/>
      <c r="F17" s="127"/>
      <c r="G17" s="4"/>
      <c r="H17" s="4"/>
    </row>
    <row r="18" spans="1:8" ht="15" x14ac:dyDescent="0.2">
      <c r="A18" s="127"/>
      <c r="B18" s="127"/>
      <c r="C18" s="127"/>
      <c r="D18" s="127"/>
      <c r="E18" s="127"/>
      <c r="F18" s="127"/>
      <c r="G18" s="4"/>
      <c r="H18" s="4"/>
    </row>
    <row r="19" spans="1:8" ht="15" x14ac:dyDescent="0.2">
      <c r="A19" s="127"/>
      <c r="B19" s="127"/>
      <c r="C19" s="127"/>
      <c r="D19" s="127"/>
      <c r="E19" s="127"/>
      <c r="F19" s="127"/>
      <c r="G19" s="4"/>
      <c r="H19" s="4"/>
    </row>
    <row r="20" spans="1:8" ht="15" x14ac:dyDescent="0.2">
      <c r="A20" s="127"/>
      <c r="B20" s="127"/>
      <c r="C20" s="127"/>
      <c r="D20" s="127"/>
      <c r="E20" s="127"/>
      <c r="F20" s="127"/>
      <c r="G20" s="4"/>
      <c r="H20" s="4"/>
    </row>
    <row r="21" spans="1:8" ht="15" x14ac:dyDescent="0.2">
      <c r="A21" s="127"/>
      <c r="B21" s="127"/>
      <c r="C21" s="127"/>
      <c r="D21" s="127"/>
      <c r="E21" s="127"/>
      <c r="F21" s="127"/>
      <c r="G21" s="4"/>
      <c r="H21" s="4"/>
    </row>
    <row r="22" spans="1:8" ht="15" x14ac:dyDescent="0.2">
      <c r="A22" s="127"/>
      <c r="B22" s="127"/>
      <c r="C22" s="127"/>
      <c r="D22" s="127"/>
      <c r="E22" s="127"/>
      <c r="F22" s="127"/>
      <c r="G22" s="4"/>
      <c r="H22" s="4"/>
    </row>
    <row r="23" spans="1:8" ht="15" x14ac:dyDescent="0.2">
      <c r="A23" s="127"/>
      <c r="B23" s="127"/>
      <c r="C23" s="127"/>
      <c r="D23" s="127"/>
      <c r="E23" s="127"/>
      <c r="F23" s="127"/>
      <c r="G23" s="4"/>
      <c r="H23" s="4"/>
    </row>
    <row r="24" spans="1:8" ht="15" x14ac:dyDescent="0.2">
      <c r="A24" s="127"/>
      <c r="B24" s="127"/>
      <c r="C24" s="127"/>
      <c r="D24" s="127"/>
      <c r="E24" s="127"/>
      <c r="F24" s="127"/>
      <c r="G24" s="4"/>
      <c r="H24" s="4"/>
    </row>
    <row r="25" spans="1:8" ht="15" x14ac:dyDescent="0.2">
      <c r="A25" s="127"/>
      <c r="B25" s="127"/>
      <c r="C25" s="127"/>
      <c r="D25" s="127"/>
      <c r="E25" s="127"/>
      <c r="F25" s="127"/>
      <c r="G25" s="4"/>
      <c r="H25" s="4"/>
    </row>
    <row r="26" spans="1:8" ht="15" x14ac:dyDescent="0.2">
      <c r="A26" s="127"/>
      <c r="B26" s="127"/>
      <c r="C26" s="127"/>
      <c r="D26" s="127"/>
      <c r="E26" s="127"/>
      <c r="F26" s="127"/>
      <c r="G26" s="4"/>
      <c r="H26" s="4"/>
    </row>
    <row r="27" spans="1:8" ht="15" x14ac:dyDescent="0.2">
      <c r="A27" s="127"/>
      <c r="B27" s="127"/>
      <c r="C27" s="127"/>
      <c r="D27" s="127"/>
      <c r="E27" s="127"/>
      <c r="F27" s="127"/>
      <c r="G27" s="4"/>
      <c r="H27" s="4"/>
    </row>
    <row r="28" spans="1:8" ht="15" x14ac:dyDescent="0.2">
      <c r="A28" s="127"/>
      <c r="B28" s="127"/>
      <c r="C28" s="127"/>
      <c r="D28" s="127"/>
      <c r="E28" s="127"/>
      <c r="F28" s="127"/>
      <c r="G28" s="4"/>
      <c r="H28" s="4"/>
    </row>
    <row r="29" spans="1:8" ht="15" x14ac:dyDescent="0.2">
      <c r="A29" s="127"/>
      <c r="B29" s="127"/>
      <c r="C29" s="127"/>
      <c r="D29" s="127"/>
      <c r="E29" s="127"/>
      <c r="F29" s="127"/>
      <c r="G29" s="4"/>
      <c r="H29" s="4"/>
    </row>
    <row r="30" spans="1:8" ht="15" x14ac:dyDescent="0.2">
      <c r="A30" s="127"/>
      <c r="B30" s="127"/>
      <c r="C30" s="127"/>
      <c r="D30" s="127"/>
      <c r="E30" s="127"/>
      <c r="F30" s="127"/>
      <c r="G30" s="4"/>
      <c r="H30" s="4"/>
    </row>
    <row r="31" spans="1:8" ht="15" x14ac:dyDescent="0.2">
      <c r="A31" s="127"/>
      <c r="B31" s="127"/>
      <c r="C31" s="127"/>
      <c r="D31" s="127"/>
      <c r="E31" s="127"/>
      <c r="F31" s="127"/>
      <c r="G31" s="4"/>
      <c r="H31" s="4"/>
    </row>
    <row r="32" spans="1:8" ht="15" x14ac:dyDescent="0.2">
      <c r="A32" s="127"/>
      <c r="B32" s="127"/>
      <c r="C32" s="127"/>
      <c r="D32" s="127"/>
      <c r="E32" s="127"/>
      <c r="F32" s="127"/>
      <c r="G32" s="4"/>
      <c r="H32" s="4"/>
    </row>
    <row r="33" spans="1:8" ht="15" x14ac:dyDescent="0.2">
      <c r="A33" s="127"/>
      <c r="B33" s="127"/>
      <c r="C33" s="127"/>
      <c r="D33" s="127"/>
      <c r="E33" s="127"/>
      <c r="F33" s="127"/>
      <c r="G33" s="4"/>
      <c r="H33" s="4"/>
    </row>
    <row r="34" spans="1:8" ht="15" x14ac:dyDescent="0.3">
      <c r="A34" s="139"/>
      <c r="B34" s="139"/>
      <c r="C34" s="139"/>
      <c r="D34" s="139"/>
      <c r="E34" s="139"/>
      <c r="F34" s="139" t="s">
        <v>344</v>
      </c>
      <c r="G34" s="126">
        <f>SUM(G9:G33)</f>
        <v>0</v>
      </c>
      <c r="H34" s="126">
        <f>SUM(H9:H33)</f>
        <v>0</v>
      </c>
    </row>
    <row r="35" spans="1:8" ht="15" x14ac:dyDescent="0.3">
      <c r="A35" s="283"/>
      <c r="B35" s="283"/>
      <c r="C35" s="283"/>
      <c r="D35" s="283"/>
      <c r="E35" s="283"/>
      <c r="F35" s="283"/>
      <c r="G35" s="136"/>
      <c r="H35" s="136"/>
    </row>
    <row r="36" spans="1:8" ht="15" x14ac:dyDescent="0.3">
      <c r="A36" s="284" t="s">
        <v>355</v>
      </c>
      <c r="B36" s="283"/>
      <c r="C36" s="283"/>
      <c r="D36" s="283"/>
      <c r="E36" s="283"/>
      <c r="F36" s="283"/>
      <c r="G36" s="136"/>
      <c r="H36" s="136"/>
    </row>
    <row r="37" spans="1:8" ht="15" x14ac:dyDescent="0.3">
      <c r="A37" s="284" t="s">
        <v>358</v>
      </c>
      <c r="B37" s="283"/>
      <c r="C37" s="283"/>
      <c r="D37" s="283"/>
      <c r="E37" s="283"/>
      <c r="F37" s="283"/>
      <c r="G37" s="136"/>
      <c r="H37" s="136"/>
    </row>
    <row r="38" spans="1:8" ht="15" x14ac:dyDescent="0.3">
      <c r="A38" s="284"/>
      <c r="B38" s="136"/>
      <c r="C38" s="136"/>
      <c r="D38" s="136"/>
      <c r="E38" s="136"/>
      <c r="F38" s="136"/>
      <c r="G38" s="136"/>
      <c r="H38" s="136"/>
    </row>
    <row r="39" spans="1:8" ht="15" x14ac:dyDescent="0.3">
      <c r="A39" s="284"/>
      <c r="B39" s="136"/>
      <c r="C39" s="136"/>
      <c r="D39" s="136"/>
      <c r="E39" s="136"/>
      <c r="F39" s="136"/>
      <c r="G39" s="136"/>
      <c r="H39" s="136"/>
    </row>
    <row r="40" spans="1:8" x14ac:dyDescent="0.2">
      <c r="A40" s="281"/>
      <c r="B40" s="281"/>
      <c r="C40" s="281"/>
      <c r="D40" s="281"/>
      <c r="E40" s="281"/>
      <c r="F40" s="281"/>
      <c r="G40" s="281"/>
      <c r="H40" s="281"/>
    </row>
    <row r="41" spans="1:8" ht="15" x14ac:dyDescent="0.3">
      <c r="A41" s="249" t="s">
        <v>107</v>
      </c>
      <c r="B41" s="136"/>
      <c r="C41" s="136"/>
      <c r="D41" s="136"/>
      <c r="E41" s="136"/>
      <c r="F41" s="136"/>
      <c r="G41" s="136"/>
      <c r="H41" s="136"/>
    </row>
    <row r="42" spans="1:8" ht="15" x14ac:dyDescent="0.3">
      <c r="A42" s="136"/>
      <c r="B42" s="136" t="s">
        <v>550</v>
      </c>
      <c r="C42" s="136"/>
      <c r="D42" s="136" t="s">
        <v>551</v>
      </c>
      <c r="E42" s="136"/>
      <c r="F42" s="136"/>
      <c r="G42" s="136"/>
      <c r="H42" s="136"/>
    </row>
    <row r="43" spans="1:8" ht="15" x14ac:dyDescent="0.3">
      <c r="A43" s="136"/>
      <c r="B43" s="136"/>
      <c r="C43" s="136"/>
      <c r="D43" s="136"/>
      <c r="E43" s="136"/>
      <c r="F43" s="136"/>
      <c r="G43" s="136"/>
      <c r="H43" s="250"/>
    </row>
    <row r="44" spans="1:8" ht="15" x14ac:dyDescent="0.3">
      <c r="A44" s="249"/>
      <c r="B44" s="249" t="s">
        <v>274</v>
      </c>
      <c r="C44" s="249"/>
      <c r="D44" s="249"/>
      <c r="E44" s="249"/>
      <c r="F44" s="249"/>
      <c r="G44" s="136"/>
      <c r="H44" s="250"/>
    </row>
    <row r="45" spans="1:8" ht="15" x14ac:dyDescent="0.3">
      <c r="A45" s="136"/>
      <c r="B45" s="136" t="s">
        <v>273</v>
      </c>
      <c r="C45" s="136"/>
      <c r="D45" s="136"/>
      <c r="E45" s="136"/>
      <c r="F45" s="136"/>
      <c r="G45" s="136"/>
      <c r="H45" s="250"/>
    </row>
    <row r="46" spans="1:8" x14ac:dyDescent="0.2">
      <c r="A46" s="251"/>
      <c r="B46" s="251" t="s">
        <v>140</v>
      </c>
      <c r="C46" s="251"/>
      <c r="D46" s="251"/>
      <c r="E46" s="251"/>
      <c r="F46" s="251"/>
      <c r="G46" s="245"/>
      <c r="H46" s="245"/>
    </row>
  </sheetData>
  <mergeCells count="2">
    <mergeCell ref="G1:H1"/>
    <mergeCell ref="G2:H2"/>
  </mergeCells>
  <phoneticPr fontId="28" type="noConversion"/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J46"/>
  <sheetViews>
    <sheetView view="pageBreakPreview" zoomScale="70" zoomScaleNormal="100" zoomScaleSheetLayoutView="70" workbookViewId="0">
      <selection activeCell="D20" sqref="D20"/>
    </sheetView>
  </sheetViews>
  <sheetFormatPr defaultRowHeight="12.75" x14ac:dyDescent="0.2"/>
  <cols>
    <col min="1" max="1" width="5.42578125" style="245" customWidth="1"/>
    <col min="2" max="2" width="13.140625" style="245" customWidth="1"/>
    <col min="3" max="3" width="15.140625" style="245" customWidth="1"/>
    <col min="4" max="4" width="18" style="245" customWidth="1"/>
    <col min="5" max="5" width="20.5703125" style="245" customWidth="1"/>
    <col min="6" max="6" width="21.28515625" style="245" customWidth="1"/>
    <col min="7" max="7" width="15.140625" style="245" customWidth="1"/>
    <col min="8" max="8" width="15.5703125" style="245" customWidth="1"/>
    <col min="9" max="9" width="13.42578125" style="245" customWidth="1"/>
    <col min="10" max="10" width="0" style="245" hidden="1" customWidth="1"/>
    <col min="11" max="16384" width="9.140625" style="245"/>
  </cols>
  <sheetData>
    <row r="1" spans="1:10" ht="15" x14ac:dyDescent="0.3">
      <c r="A1" s="114" t="s">
        <v>477</v>
      </c>
      <c r="B1" s="114"/>
      <c r="C1" s="117"/>
      <c r="D1" s="117"/>
      <c r="E1" s="117"/>
      <c r="F1" s="117"/>
      <c r="G1" s="438" t="s">
        <v>110</v>
      </c>
      <c r="H1" s="438"/>
    </row>
    <row r="2" spans="1:10" ht="15" x14ac:dyDescent="0.3">
      <c r="A2" s="116" t="s">
        <v>141</v>
      </c>
      <c r="B2" s="114"/>
      <c r="C2" s="117"/>
      <c r="D2" s="117"/>
      <c r="E2" s="117"/>
      <c r="F2" s="117"/>
      <c r="G2" s="436">
        <f>'ფორმა N1'!Q2</f>
        <v>0</v>
      </c>
      <c r="H2" s="437"/>
    </row>
    <row r="3" spans="1:10" ht="15" x14ac:dyDescent="0.3">
      <c r="A3" s="116"/>
      <c r="B3" s="116"/>
      <c r="C3" s="116"/>
      <c r="D3" s="116"/>
      <c r="E3" s="116"/>
      <c r="F3" s="116"/>
      <c r="G3" s="115"/>
      <c r="H3" s="115"/>
    </row>
    <row r="4" spans="1:10" ht="15" x14ac:dyDescent="0.3">
      <c r="A4" s="117" t="str">
        <f>'ფორმა N2'!A4</f>
        <v>ანგარიშვალდებული პირის დასახელება:</v>
      </c>
      <c r="B4" s="117"/>
      <c r="C4" s="117"/>
      <c r="D4" s="117"/>
      <c r="E4" s="117"/>
      <c r="F4" s="117"/>
      <c r="G4" s="116"/>
      <c r="H4" s="116"/>
    </row>
    <row r="5" spans="1:10" ht="15" x14ac:dyDescent="0.3">
      <c r="A5" s="120"/>
      <c r="B5" s="120"/>
      <c r="C5" s="120"/>
      <c r="D5" s="120" t="s">
        <v>548</v>
      </c>
      <c r="E5" s="120"/>
      <c r="F5" s="120"/>
      <c r="G5" s="121"/>
      <c r="H5" s="121"/>
    </row>
    <row r="6" spans="1:10" ht="15" x14ac:dyDescent="0.3">
      <c r="A6" s="117"/>
      <c r="B6" s="117"/>
      <c r="C6" s="117"/>
      <c r="D6" s="117"/>
      <c r="E6" s="117"/>
      <c r="F6" s="117"/>
      <c r="G6" s="116"/>
      <c r="H6" s="116"/>
    </row>
    <row r="7" spans="1:10" ht="15" x14ac:dyDescent="0.2">
      <c r="A7" s="140"/>
      <c r="B7" s="140"/>
      <c r="C7" s="140"/>
      <c r="D7" s="140"/>
      <c r="E7" s="140"/>
      <c r="F7" s="140"/>
      <c r="G7" s="118"/>
      <c r="H7" s="118"/>
    </row>
    <row r="8" spans="1:10" ht="30" x14ac:dyDescent="0.2">
      <c r="A8" s="130" t="s">
        <v>64</v>
      </c>
      <c r="B8" s="130" t="s">
        <v>345</v>
      </c>
      <c r="C8" s="130" t="s">
        <v>346</v>
      </c>
      <c r="D8" s="130" t="s">
        <v>230</v>
      </c>
      <c r="E8" s="130" t="s">
        <v>354</v>
      </c>
      <c r="F8" s="130" t="s">
        <v>347</v>
      </c>
      <c r="G8" s="119" t="s">
        <v>10</v>
      </c>
      <c r="H8" s="119" t="s">
        <v>9</v>
      </c>
      <c r="J8" s="285" t="s">
        <v>353</v>
      </c>
    </row>
    <row r="9" spans="1:10" ht="30" x14ac:dyDescent="0.2">
      <c r="A9" s="349">
        <v>1</v>
      </c>
      <c r="B9" s="349" t="s">
        <v>498</v>
      </c>
      <c r="C9" s="349" t="s">
        <v>497</v>
      </c>
      <c r="D9" s="351" t="s">
        <v>518</v>
      </c>
      <c r="E9" s="349" t="s">
        <v>513</v>
      </c>
      <c r="F9" s="371" t="s">
        <v>522</v>
      </c>
      <c r="G9" s="426">
        <v>1838</v>
      </c>
      <c r="H9" s="426">
        <v>1838</v>
      </c>
      <c r="J9" s="285" t="s">
        <v>0</v>
      </c>
    </row>
    <row r="10" spans="1:10" ht="30" x14ac:dyDescent="0.2">
      <c r="A10" s="349">
        <v>2</v>
      </c>
      <c r="B10" s="349" t="s">
        <v>495</v>
      </c>
      <c r="C10" s="349" t="s">
        <v>499</v>
      </c>
      <c r="D10" s="351" t="s">
        <v>519</v>
      </c>
      <c r="E10" s="349" t="s">
        <v>514</v>
      </c>
      <c r="F10" s="371" t="s">
        <v>521</v>
      </c>
      <c r="G10" s="426">
        <v>437.5</v>
      </c>
      <c r="H10" s="426">
        <v>437.5</v>
      </c>
    </row>
    <row r="11" spans="1:10" ht="30" x14ac:dyDescent="0.2">
      <c r="A11" s="349">
        <v>3</v>
      </c>
      <c r="B11" s="349" t="s">
        <v>500</v>
      </c>
      <c r="C11" s="349" t="s">
        <v>501</v>
      </c>
      <c r="D11" s="351" t="s">
        <v>520</v>
      </c>
      <c r="E11" s="349" t="s">
        <v>514</v>
      </c>
      <c r="F11" s="372" t="s">
        <v>523</v>
      </c>
      <c r="G11" s="426">
        <v>3000</v>
      </c>
      <c r="H11" s="426">
        <v>3000</v>
      </c>
    </row>
    <row r="12" spans="1:10" ht="30" x14ac:dyDescent="0.2">
      <c r="A12" s="349">
        <v>4</v>
      </c>
      <c r="B12" s="349" t="s">
        <v>503</v>
      </c>
      <c r="C12" s="349" t="s">
        <v>504</v>
      </c>
      <c r="D12" s="351" t="s">
        <v>506</v>
      </c>
      <c r="E12" s="349" t="s">
        <v>514</v>
      </c>
      <c r="F12" s="371" t="s">
        <v>524</v>
      </c>
      <c r="G12" s="426">
        <v>1218.75</v>
      </c>
      <c r="H12" s="426">
        <v>1218.75</v>
      </c>
    </row>
    <row r="13" spans="1:10" ht="30" x14ac:dyDescent="0.2">
      <c r="A13" s="349">
        <v>5</v>
      </c>
      <c r="B13" s="349" t="s">
        <v>505</v>
      </c>
      <c r="C13" s="349" t="s">
        <v>501</v>
      </c>
      <c r="D13" s="351" t="s">
        <v>507</v>
      </c>
      <c r="E13" s="349" t="s">
        <v>514</v>
      </c>
      <c r="F13" s="371" t="s">
        <v>524</v>
      </c>
      <c r="G13" s="426">
        <v>250</v>
      </c>
      <c r="H13" s="426">
        <v>250</v>
      </c>
    </row>
    <row r="14" spans="1:10" ht="15" x14ac:dyDescent="0.2">
      <c r="A14" s="127"/>
      <c r="B14" s="127"/>
      <c r="C14" s="127"/>
      <c r="D14" s="127"/>
      <c r="E14" s="127"/>
      <c r="F14" s="127"/>
      <c r="G14" s="4"/>
      <c r="H14" s="4"/>
    </row>
    <row r="15" spans="1:10" ht="15" x14ac:dyDescent="0.2">
      <c r="A15" s="127"/>
      <c r="B15" s="127"/>
      <c r="C15" s="127"/>
      <c r="D15" s="127"/>
      <c r="E15" s="127"/>
      <c r="F15" s="127"/>
      <c r="G15" s="4"/>
      <c r="H15" s="4"/>
    </row>
    <row r="16" spans="1:10" ht="15" x14ac:dyDescent="0.2">
      <c r="A16" s="127"/>
      <c r="B16" s="127"/>
      <c r="C16" s="127"/>
      <c r="D16" s="127"/>
      <c r="E16" s="127"/>
      <c r="F16" s="127"/>
      <c r="G16" s="4"/>
      <c r="H16" s="4"/>
    </row>
    <row r="17" spans="1:8" ht="15" x14ac:dyDescent="0.2">
      <c r="A17" s="127"/>
      <c r="B17" s="127"/>
      <c r="C17" s="127"/>
      <c r="D17" s="127"/>
      <c r="E17" s="127"/>
      <c r="F17" s="127"/>
      <c r="G17" s="4"/>
      <c r="H17" s="4"/>
    </row>
    <row r="18" spans="1:8" ht="15" x14ac:dyDescent="0.2">
      <c r="A18" s="127"/>
      <c r="B18" s="127"/>
      <c r="C18" s="127"/>
      <c r="D18" s="127"/>
      <c r="E18" s="127"/>
      <c r="F18" s="127"/>
      <c r="G18" s="4"/>
      <c r="H18" s="4"/>
    </row>
    <row r="19" spans="1:8" ht="15" x14ac:dyDescent="0.2">
      <c r="A19" s="127"/>
      <c r="B19" s="127"/>
      <c r="C19" s="127"/>
      <c r="D19" s="127"/>
      <c r="E19" s="127"/>
      <c r="F19" s="127"/>
      <c r="G19" s="4"/>
      <c r="H19" s="4"/>
    </row>
    <row r="20" spans="1:8" ht="15" x14ac:dyDescent="0.2">
      <c r="A20" s="127"/>
      <c r="B20" s="127"/>
      <c r="C20" s="127"/>
      <c r="D20" s="127"/>
      <c r="E20" s="127"/>
      <c r="F20" s="127"/>
      <c r="G20" s="4"/>
      <c r="H20" s="4"/>
    </row>
    <row r="21" spans="1:8" ht="15" x14ac:dyDescent="0.2">
      <c r="A21" s="127"/>
      <c r="B21" s="127"/>
      <c r="C21" s="127"/>
      <c r="D21" s="127"/>
      <c r="E21" s="127"/>
      <c r="F21" s="127"/>
      <c r="G21" s="4"/>
      <c r="H21" s="4"/>
    </row>
    <row r="22" spans="1:8" ht="15" x14ac:dyDescent="0.2">
      <c r="A22" s="127"/>
      <c r="B22" s="127"/>
      <c r="C22" s="127"/>
      <c r="D22" s="127"/>
      <c r="E22" s="127"/>
      <c r="F22" s="127"/>
      <c r="G22" s="4"/>
      <c r="H22" s="4"/>
    </row>
    <row r="23" spans="1:8" ht="15" x14ac:dyDescent="0.2">
      <c r="A23" s="127"/>
      <c r="B23" s="127"/>
      <c r="C23" s="127"/>
      <c r="D23" s="127"/>
      <c r="E23" s="127"/>
      <c r="F23" s="127"/>
      <c r="G23" s="4"/>
      <c r="H23" s="4"/>
    </row>
    <row r="24" spans="1:8" ht="15" x14ac:dyDescent="0.2">
      <c r="A24" s="127"/>
      <c r="B24" s="127"/>
      <c r="C24" s="127"/>
      <c r="D24" s="127"/>
      <c r="E24" s="127"/>
      <c r="F24" s="127"/>
      <c r="G24" s="4"/>
      <c r="H24" s="4"/>
    </row>
    <row r="25" spans="1:8" ht="15" x14ac:dyDescent="0.2">
      <c r="A25" s="127"/>
      <c r="B25" s="127"/>
      <c r="C25" s="127"/>
      <c r="D25" s="127"/>
      <c r="E25" s="127"/>
      <c r="F25" s="127"/>
      <c r="G25" s="4"/>
      <c r="H25" s="4"/>
    </row>
    <row r="26" spans="1:8" ht="15" x14ac:dyDescent="0.2">
      <c r="A26" s="127"/>
      <c r="B26" s="127"/>
      <c r="C26" s="127"/>
      <c r="D26" s="127"/>
      <c r="E26" s="127"/>
      <c r="F26" s="127"/>
      <c r="G26" s="4"/>
      <c r="H26" s="4"/>
    </row>
    <row r="27" spans="1:8" ht="15" x14ac:dyDescent="0.2">
      <c r="A27" s="127"/>
      <c r="B27" s="127"/>
      <c r="C27" s="127"/>
      <c r="D27" s="127"/>
      <c r="E27" s="127"/>
      <c r="F27" s="127"/>
      <c r="G27" s="4"/>
      <c r="H27" s="4"/>
    </row>
    <row r="28" spans="1:8" ht="15" x14ac:dyDescent="0.2">
      <c r="A28" s="127"/>
      <c r="B28" s="127"/>
      <c r="C28" s="127"/>
      <c r="D28" s="127"/>
      <c r="E28" s="127"/>
      <c r="F28" s="127"/>
      <c r="G28" s="4"/>
      <c r="H28" s="4"/>
    </row>
    <row r="29" spans="1:8" ht="15" x14ac:dyDescent="0.2">
      <c r="A29" s="127"/>
      <c r="B29" s="127"/>
      <c r="C29" s="127"/>
      <c r="D29" s="127"/>
      <c r="E29" s="127"/>
      <c r="F29" s="127"/>
      <c r="G29" s="4"/>
      <c r="H29" s="4"/>
    </row>
    <row r="30" spans="1:8" ht="15" x14ac:dyDescent="0.2">
      <c r="A30" s="127"/>
      <c r="B30" s="127"/>
      <c r="C30" s="127"/>
      <c r="D30" s="127"/>
      <c r="E30" s="127"/>
      <c r="F30" s="127"/>
      <c r="G30" s="4"/>
      <c r="H30" s="4"/>
    </row>
    <row r="31" spans="1:8" ht="15" x14ac:dyDescent="0.2">
      <c r="A31" s="127"/>
      <c r="B31" s="127"/>
      <c r="C31" s="127"/>
      <c r="D31" s="127"/>
      <c r="E31" s="127"/>
      <c r="F31" s="127"/>
      <c r="G31" s="4"/>
      <c r="H31" s="4"/>
    </row>
    <row r="32" spans="1:8" ht="15" x14ac:dyDescent="0.2">
      <c r="A32" s="127"/>
      <c r="B32" s="127"/>
      <c r="C32" s="127"/>
      <c r="D32" s="127"/>
      <c r="E32" s="127"/>
      <c r="F32" s="127"/>
      <c r="G32" s="4"/>
      <c r="H32" s="4"/>
    </row>
    <row r="33" spans="1:9" ht="15" x14ac:dyDescent="0.2">
      <c r="A33" s="127"/>
      <c r="B33" s="127"/>
      <c r="C33" s="127"/>
      <c r="D33" s="127"/>
      <c r="E33" s="127"/>
      <c r="F33" s="127"/>
      <c r="G33" s="4"/>
      <c r="H33" s="4"/>
    </row>
    <row r="34" spans="1:9" ht="15" x14ac:dyDescent="0.3">
      <c r="A34" s="127"/>
      <c r="B34" s="139"/>
      <c r="C34" s="139"/>
      <c r="D34" s="139"/>
      <c r="E34" s="139"/>
      <c r="F34" s="139" t="s">
        <v>352</v>
      </c>
      <c r="G34" s="427">
        <f>SUM(G9:G33)</f>
        <v>6744.25</v>
      </c>
      <c r="H34" s="427">
        <f>SUM(H9:H33)</f>
        <v>6744.25</v>
      </c>
    </row>
    <row r="35" spans="1:9" ht="15" x14ac:dyDescent="0.3">
      <c r="A35" s="283"/>
      <c r="B35" s="283"/>
      <c r="C35" s="283"/>
      <c r="D35" s="283"/>
      <c r="E35" s="283"/>
      <c r="F35" s="283"/>
      <c r="G35" s="283"/>
      <c r="H35" s="136"/>
      <c r="I35" s="136"/>
    </row>
    <row r="36" spans="1:9" ht="15" x14ac:dyDescent="0.3">
      <c r="A36" s="284" t="s">
        <v>406</v>
      </c>
      <c r="B36" s="284"/>
      <c r="C36" s="283"/>
      <c r="D36" s="283"/>
      <c r="E36" s="283"/>
      <c r="F36" s="283"/>
      <c r="G36" s="283"/>
      <c r="H36" s="136"/>
      <c r="I36" s="136"/>
    </row>
    <row r="37" spans="1:9" ht="15" x14ac:dyDescent="0.3">
      <c r="A37" s="284" t="s">
        <v>351</v>
      </c>
      <c r="B37" s="284"/>
      <c r="C37" s="283"/>
      <c r="D37" s="283"/>
      <c r="E37" s="283"/>
      <c r="F37" s="283"/>
      <c r="G37" s="283"/>
      <c r="H37" s="136"/>
      <c r="I37" s="136"/>
    </row>
    <row r="38" spans="1:9" ht="15" x14ac:dyDescent="0.3">
      <c r="A38" s="284"/>
      <c r="B38" s="284"/>
      <c r="C38" s="136"/>
      <c r="D38" s="136"/>
      <c r="E38" s="136"/>
      <c r="F38" s="136"/>
      <c r="G38" s="136"/>
      <c r="H38" s="136"/>
      <c r="I38" s="136"/>
    </row>
    <row r="39" spans="1:9" ht="15" x14ac:dyDescent="0.3">
      <c r="A39" s="284"/>
      <c r="B39" s="284"/>
      <c r="C39" s="136"/>
      <c r="D39" s="136"/>
      <c r="E39" s="136"/>
      <c r="F39" s="136"/>
      <c r="G39" s="136"/>
      <c r="H39" s="136"/>
      <c r="I39" s="136"/>
    </row>
    <row r="40" spans="1:9" x14ac:dyDescent="0.2">
      <c r="A40" s="281"/>
      <c r="B40" s="281"/>
      <c r="C40" s="281"/>
      <c r="D40" s="281"/>
      <c r="E40" s="281"/>
      <c r="F40" s="281"/>
      <c r="G40" s="281"/>
      <c r="H40" s="281"/>
      <c r="I40" s="281"/>
    </row>
    <row r="41" spans="1:9" ht="15" x14ac:dyDescent="0.3">
      <c r="A41" s="249" t="s">
        <v>107</v>
      </c>
      <c r="B41" s="249"/>
      <c r="C41" s="136"/>
      <c r="D41" s="136"/>
      <c r="E41" s="136"/>
      <c r="F41" s="136"/>
      <c r="G41" s="136"/>
      <c r="H41" s="136"/>
      <c r="I41" s="136"/>
    </row>
    <row r="42" spans="1:9" ht="15" x14ac:dyDescent="0.3">
      <c r="A42" s="136"/>
      <c r="B42" s="136"/>
      <c r="C42" s="136" t="s">
        <v>554</v>
      </c>
      <c r="D42" s="136"/>
      <c r="E42" s="136"/>
      <c r="F42" s="136"/>
      <c r="G42" s="136"/>
      <c r="H42" s="136"/>
      <c r="I42" s="136"/>
    </row>
    <row r="43" spans="1:9" ht="15" x14ac:dyDescent="0.3">
      <c r="A43" s="136"/>
      <c r="B43" s="136"/>
      <c r="C43" s="136"/>
      <c r="D43" s="136"/>
      <c r="E43" s="136"/>
      <c r="F43" s="136"/>
      <c r="G43" s="136"/>
      <c r="H43" s="136"/>
      <c r="I43" s="250"/>
    </row>
    <row r="44" spans="1:9" ht="15" x14ac:dyDescent="0.3">
      <c r="A44" s="249"/>
      <c r="B44" s="249"/>
      <c r="C44" s="249" t="s">
        <v>439</v>
      </c>
      <c r="D44" s="249"/>
      <c r="E44" s="283"/>
      <c r="F44" s="249"/>
      <c r="G44" s="249"/>
      <c r="H44" s="136"/>
      <c r="I44" s="250"/>
    </row>
    <row r="45" spans="1:9" ht="15" x14ac:dyDescent="0.3">
      <c r="A45" s="136"/>
      <c r="B45" s="136"/>
      <c r="C45" s="136" t="s">
        <v>273</v>
      </c>
      <c r="D45" s="136"/>
      <c r="E45" s="136"/>
      <c r="F45" s="136"/>
      <c r="G45" s="136"/>
      <c r="H45" s="136"/>
      <c r="I45" s="250"/>
    </row>
    <row r="46" spans="1:9" x14ac:dyDescent="0.2">
      <c r="A46" s="251"/>
      <c r="B46" s="251"/>
      <c r="C46" s="251" t="s">
        <v>140</v>
      </c>
      <c r="D46" s="251"/>
      <c r="E46" s="251"/>
      <c r="F46" s="251"/>
      <c r="G46" s="251"/>
    </row>
  </sheetData>
  <mergeCells count="2">
    <mergeCell ref="G1:H1"/>
    <mergeCell ref="G2:H2"/>
  </mergeCells>
  <phoneticPr fontId="28" type="noConversion"/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0" zoomScaleNormal="100" zoomScaleSheetLayoutView="70" workbookViewId="0">
      <selection activeCell="B86" sqref="B86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114" t="s">
        <v>307</v>
      </c>
      <c r="B1" s="172"/>
      <c r="C1" s="438" t="s">
        <v>110</v>
      </c>
      <c r="D1" s="438"/>
      <c r="E1" s="213"/>
    </row>
    <row r="2" spans="1:12" x14ac:dyDescent="0.3">
      <c r="A2" s="116" t="s">
        <v>141</v>
      </c>
      <c r="B2" s="172"/>
      <c r="C2" s="436" t="str">
        <f>'ფორმა N1'!M2</f>
        <v>01/11/2011 - 01/12/2012</v>
      </c>
      <c r="D2" s="437"/>
      <c r="E2" s="213"/>
    </row>
    <row r="3" spans="1:12" x14ac:dyDescent="0.3">
      <c r="A3" s="116"/>
      <c r="B3" s="172"/>
      <c r="C3" s="115"/>
      <c r="D3" s="115"/>
      <c r="E3" s="213"/>
    </row>
    <row r="4" spans="1:12" s="2" customFormat="1" x14ac:dyDescent="0.3">
      <c r="A4" s="117" t="str">
        <f>'ფორმა N2'!A4</f>
        <v>ანგარიშვალდებული პირის დასახელება:</v>
      </c>
      <c r="B4" s="117"/>
      <c r="C4" s="116"/>
      <c r="D4" s="116"/>
      <c r="E4" s="165"/>
      <c r="L4" s="21"/>
    </row>
    <row r="5" spans="1:12" s="2" customFormat="1" x14ac:dyDescent="0.3">
      <c r="A5" s="178" t="str">
        <f>'ფორმა N1'!D4</f>
        <v>საქართველოს მწვანეთა პარტია</v>
      </c>
      <c r="B5" s="168"/>
      <c r="C5" s="59"/>
      <c r="D5" s="59"/>
      <c r="E5" s="165"/>
    </row>
    <row r="6" spans="1:12" s="2" customFormat="1" x14ac:dyDescent="0.3">
      <c r="A6" s="117"/>
      <c r="B6" s="117"/>
      <c r="C6" s="116"/>
      <c r="D6" s="116"/>
      <c r="E6" s="165"/>
    </row>
    <row r="7" spans="1:12" s="6" customFormat="1" x14ac:dyDescent="0.3">
      <c r="A7" s="140"/>
      <c r="B7" s="140"/>
      <c r="C7" s="118"/>
      <c r="D7" s="118"/>
      <c r="E7" s="214"/>
    </row>
    <row r="8" spans="1:12" s="6" customFormat="1" ht="30" x14ac:dyDescent="0.3">
      <c r="A8" s="161" t="s">
        <v>64</v>
      </c>
      <c r="B8" s="119" t="s">
        <v>11</v>
      </c>
      <c r="C8" s="119" t="s">
        <v>10</v>
      </c>
      <c r="D8" s="119" t="s">
        <v>9</v>
      </c>
      <c r="E8" s="214"/>
    </row>
    <row r="9" spans="1:12" s="9" customFormat="1" ht="18" x14ac:dyDescent="0.2">
      <c r="A9" s="13">
        <v>1</v>
      </c>
      <c r="B9" s="13" t="s">
        <v>57</v>
      </c>
      <c r="C9" s="122">
        <f>SUM(C10,C13,C52,C55,C56,C57,C74,C75)</f>
        <v>0</v>
      </c>
      <c r="D9" s="122">
        <f>SUM(D10,D13,D52,D55,D56,D57,D63,D70,D71,D75)</f>
        <v>0</v>
      </c>
      <c r="E9" s="215"/>
    </row>
    <row r="10" spans="1:12" s="9" customFormat="1" ht="18" x14ac:dyDescent="0.2">
      <c r="A10" s="14">
        <v>1.1000000000000001</v>
      </c>
      <c r="B10" s="14" t="s">
        <v>58</v>
      </c>
      <c r="C10" s="124">
        <f>SUM(C11:C12)</f>
        <v>0</v>
      </c>
      <c r="D10" s="124">
        <f>SUM(D11:D12)</f>
        <v>0</v>
      </c>
      <c r="E10" s="215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215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213"/>
    </row>
    <row r="13" spans="1:12" x14ac:dyDescent="0.3">
      <c r="A13" s="14">
        <v>1.2</v>
      </c>
      <c r="B13" s="14" t="s">
        <v>60</v>
      </c>
      <c r="C13" s="124">
        <f>SUM(C14,C17,C29:C32,C35,C36,C42,C43,C44,C45,C46,C50,C51)</f>
        <v>0</v>
      </c>
      <c r="D13" s="124">
        <f>SUM(D14,D17,D29:D32,D35,D36,D42,D43,D44,D45,D46,D50,D51)</f>
        <v>0</v>
      </c>
      <c r="E13" s="213"/>
    </row>
    <row r="14" spans="1:12" x14ac:dyDescent="0.3">
      <c r="A14" s="16" t="s">
        <v>32</v>
      </c>
      <c r="B14" s="16" t="s">
        <v>1</v>
      </c>
      <c r="C14" s="123">
        <f>SUM(C15:C16)</f>
        <v>0</v>
      </c>
      <c r="D14" s="123">
        <f>SUM(D15:D16)</f>
        <v>0</v>
      </c>
      <c r="E14" s="213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213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213"/>
    </row>
    <row r="17" spans="1:5" x14ac:dyDescent="0.3">
      <c r="A17" s="16" t="s">
        <v>33</v>
      </c>
      <c r="B17" s="16" t="s">
        <v>2</v>
      </c>
      <c r="C17" s="123">
        <f>SUM(C18:C23,C28)</f>
        <v>0</v>
      </c>
      <c r="D17" s="123">
        <f>SUM(D18:D23,D28)</f>
        <v>0</v>
      </c>
      <c r="E17" s="213"/>
    </row>
    <row r="18" spans="1:5" ht="30" x14ac:dyDescent="0.3">
      <c r="A18" s="17" t="s">
        <v>12</v>
      </c>
      <c r="B18" s="17" t="s">
        <v>253</v>
      </c>
      <c r="C18" s="37"/>
      <c r="D18" s="38"/>
      <c r="E18" s="213"/>
    </row>
    <row r="19" spans="1:5" x14ac:dyDescent="0.3">
      <c r="A19" s="17" t="s">
        <v>13</v>
      </c>
      <c r="B19" s="17" t="s">
        <v>14</v>
      </c>
      <c r="C19" s="37"/>
      <c r="D19" s="39"/>
      <c r="E19" s="213"/>
    </row>
    <row r="20" spans="1:5" ht="30" x14ac:dyDescent="0.3">
      <c r="A20" s="17" t="s">
        <v>286</v>
      </c>
      <c r="B20" s="17" t="s">
        <v>22</v>
      </c>
      <c r="C20" s="37"/>
      <c r="D20" s="40"/>
      <c r="E20" s="213"/>
    </row>
    <row r="21" spans="1:5" x14ac:dyDescent="0.3">
      <c r="A21" s="17" t="s">
        <v>287</v>
      </c>
      <c r="B21" s="17" t="s">
        <v>15</v>
      </c>
      <c r="C21" s="37"/>
      <c r="D21" s="40"/>
      <c r="E21" s="213"/>
    </row>
    <row r="22" spans="1:5" x14ac:dyDescent="0.3">
      <c r="A22" s="17" t="s">
        <v>288</v>
      </c>
      <c r="B22" s="17" t="s">
        <v>16</v>
      </c>
      <c r="C22" s="37"/>
      <c r="D22" s="40"/>
      <c r="E22" s="213"/>
    </row>
    <row r="23" spans="1:5" x14ac:dyDescent="0.3">
      <c r="A23" s="17" t="s">
        <v>289</v>
      </c>
      <c r="B23" s="17" t="s">
        <v>17</v>
      </c>
      <c r="C23" s="175">
        <f>SUM(C24:C27)</f>
        <v>0</v>
      </c>
      <c r="D23" s="175">
        <f>SUM(D24:D27)</f>
        <v>0</v>
      </c>
      <c r="E23" s="213"/>
    </row>
    <row r="24" spans="1:5" ht="16.5" customHeight="1" x14ac:dyDescent="0.3">
      <c r="A24" s="18" t="s">
        <v>290</v>
      </c>
      <c r="B24" s="18" t="s">
        <v>18</v>
      </c>
      <c r="C24" s="37"/>
      <c r="D24" s="40"/>
      <c r="E24" s="213"/>
    </row>
    <row r="25" spans="1:5" ht="16.5" customHeight="1" x14ac:dyDescent="0.3">
      <c r="A25" s="18" t="s">
        <v>291</v>
      </c>
      <c r="B25" s="18" t="s">
        <v>19</v>
      </c>
      <c r="C25" s="37"/>
      <c r="D25" s="40"/>
      <c r="E25" s="213"/>
    </row>
    <row r="26" spans="1:5" ht="16.5" customHeight="1" x14ac:dyDescent="0.3">
      <c r="A26" s="18" t="s">
        <v>292</v>
      </c>
      <c r="B26" s="18" t="s">
        <v>20</v>
      </c>
      <c r="C26" s="37"/>
      <c r="D26" s="40"/>
      <c r="E26" s="213"/>
    </row>
    <row r="27" spans="1:5" ht="16.5" customHeight="1" x14ac:dyDescent="0.3">
      <c r="A27" s="18" t="s">
        <v>293</v>
      </c>
      <c r="B27" s="18" t="s">
        <v>23</v>
      </c>
      <c r="C27" s="37"/>
      <c r="D27" s="41"/>
      <c r="E27" s="213"/>
    </row>
    <row r="28" spans="1:5" x14ac:dyDescent="0.3">
      <c r="A28" s="17" t="s">
        <v>294</v>
      </c>
      <c r="B28" s="17" t="s">
        <v>21</v>
      </c>
      <c r="C28" s="37"/>
      <c r="D28" s="41"/>
      <c r="E28" s="213"/>
    </row>
    <row r="29" spans="1:5" x14ac:dyDescent="0.3">
      <c r="A29" s="16" t="s">
        <v>34</v>
      </c>
      <c r="B29" s="16" t="s">
        <v>3</v>
      </c>
      <c r="C29" s="33"/>
      <c r="D29" s="34"/>
      <c r="E29" s="213"/>
    </row>
    <row r="30" spans="1:5" x14ac:dyDescent="0.3">
      <c r="A30" s="16" t="s">
        <v>35</v>
      </c>
      <c r="B30" s="16" t="s">
        <v>4</v>
      </c>
      <c r="C30" s="33"/>
      <c r="D30" s="34"/>
      <c r="E30" s="213"/>
    </row>
    <row r="31" spans="1:5" x14ac:dyDescent="0.3">
      <c r="A31" s="16" t="s">
        <v>36</v>
      </c>
      <c r="B31" s="16" t="s">
        <v>5</v>
      </c>
      <c r="C31" s="33"/>
      <c r="D31" s="34"/>
      <c r="E31" s="213"/>
    </row>
    <row r="32" spans="1:5" ht="30" x14ac:dyDescent="0.3">
      <c r="A32" s="16" t="s">
        <v>37</v>
      </c>
      <c r="B32" s="16" t="s">
        <v>63</v>
      </c>
      <c r="C32" s="123">
        <f>SUM(C33:C34)</f>
        <v>0</v>
      </c>
      <c r="D32" s="123">
        <f>SUM(D33:D34)</f>
        <v>0</v>
      </c>
      <c r="E32" s="213"/>
    </row>
    <row r="33" spans="1:5" x14ac:dyDescent="0.3">
      <c r="A33" s="17" t="s">
        <v>295</v>
      </c>
      <c r="B33" s="17" t="s">
        <v>56</v>
      </c>
      <c r="C33" s="33"/>
      <c r="D33" s="34"/>
      <c r="E33" s="213"/>
    </row>
    <row r="34" spans="1:5" x14ac:dyDescent="0.3">
      <c r="A34" s="17" t="s">
        <v>296</v>
      </c>
      <c r="B34" s="17" t="s">
        <v>55</v>
      </c>
      <c r="C34" s="33"/>
      <c r="D34" s="34"/>
      <c r="E34" s="213"/>
    </row>
    <row r="35" spans="1:5" x14ac:dyDescent="0.3">
      <c r="A35" s="16" t="s">
        <v>38</v>
      </c>
      <c r="B35" s="16" t="s">
        <v>49</v>
      </c>
      <c r="C35" s="33"/>
      <c r="D35" s="34"/>
      <c r="E35" s="213"/>
    </row>
    <row r="36" spans="1:5" x14ac:dyDescent="0.3">
      <c r="A36" s="16" t="s">
        <v>39</v>
      </c>
      <c r="B36" s="16" t="s">
        <v>363</v>
      </c>
      <c r="C36" s="123">
        <f>SUM(C37:C41)</f>
        <v>0</v>
      </c>
      <c r="D36" s="123">
        <f>SUM(D37:D41)</f>
        <v>0</v>
      </c>
      <c r="E36" s="213"/>
    </row>
    <row r="37" spans="1:5" x14ac:dyDescent="0.3">
      <c r="A37" s="17" t="s">
        <v>360</v>
      </c>
      <c r="B37" s="17" t="s">
        <v>364</v>
      </c>
      <c r="C37" s="33"/>
      <c r="D37" s="33"/>
      <c r="E37" s="213"/>
    </row>
    <row r="38" spans="1:5" x14ac:dyDescent="0.3">
      <c r="A38" s="17" t="s">
        <v>361</v>
      </c>
      <c r="B38" s="17" t="s">
        <v>365</v>
      </c>
      <c r="C38" s="33"/>
      <c r="D38" s="33"/>
      <c r="E38" s="213"/>
    </row>
    <row r="39" spans="1:5" x14ac:dyDescent="0.3">
      <c r="A39" s="17" t="s">
        <v>362</v>
      </c>
      <c r="B39" s="17" t="s">
        <v>368</v>
      </c>
      <c r="C39" s="33"/>
      <c r="D39" s="34"/>
      <c r="E39" s="213"/>
    </row>
    <row r="40" spans="1:5" x14ac:dyDescent="0.3">
      <c r="A40" s="17" t="s">
        <v>367</v>
      </c>
      <c r="B40" s="17" t="s">
        <v>369</v>
      </c>
      <c r="C40" s="33"/>
      <c r="D40" s="34"/>
      <c r="E40" s="213"/>
    </row>
    <row r="41" spans="1:5" x14ac:dyDescent="0.3">
      <c r="A41" s="17" t="s">
        <v>370</v>
      </c>
      <c r="B41" s="17" t="s">
        <v>366</v>
      </c>
      <c r="C41" s="33"/>
      <c r="D41" s="34"/>
      <c r="E41" s="213"/>
    </row>
    <row r="42" spans="1:5" ht="30" x14ac:dyDescent="0.3">
      <c r="A42" s="16" t="s">
        <v>40</v>
      </c>
      <c r="B42" s="16" t="s">
        <v>28</v>
      </c>
      <c r="C42" s="33"/>
      <c r="D42" s="34"/>
      <c r="E42" s="213"/>
    </row>
    <row r="43" spans="1:5" x14ac:dyDescent="0.3">
      <c r="A43" s="16" t="s">
        <v>41</v>
      </c>
      <c r="B43" s="16" t="s">
        <v>24</v>
      </c>
      <c r="C43" s="33"/>
      <c r="D43" s="34"/>
      <c r="E43" s="213"/>
    </row>
    <row r="44" spans="1:5" x14ac:dyDescent="0.3">
      <c r="A44" s="16" t="s">
        <v>42</v>
      </c>
      <c r="B44" s="16" t="s">
        <v>25</v>
      </c>
      <c r="C44" s="33"/>
      <c r="D44" s="34"/>
      <c r="E44" s="213"/>
    </row>
    <row r="45" spans="1:5" x14ac:dyDescent="0.3">
      <c r="A45" s="16" t="s">
        <v>43</v>
      </c>
      <c r="B45" s="16" t="s">
        <v>26</v>
      </c>
      <c r="C45" s="33"/>
      <c r="D45" s="34"/>
      <c r="E45" s="213"/>
    </row>
    <row r="46" spans="1:5" x14ac:dyDescent="0.3">
      <c r="A46" s="16" t="s">
        <v>44</v>
      </c>
      <c r="B46" s="16" t="s">
        <v>301</v>
      </c>
      <c r="C46" s="123">
        <f>SUM(C47:C49)</f>
        <v>0</v>
      </c>
      <c r="D46" s="123">
        <f>SUM(D47:D49)</f>
        <v>0</v>
      </c>
      <c r="E46" s="213"/>
    </row>
    <row r="47" spans="1:5" x14ac:dyDescent="0.3">
      <c r="A47" s="137" t="s">
        <v>376</v>
      </c>
      <c r="B47" s="137" t="s">
        <v>379</v>
      </c>
      <c r="C47" s="33"/>
      <c r="D47" s="34"/>
      <c r="E47" s="213"/>
    </row>
    <row r="48" spans="1:5" x14ac:dyDescent="0.3">
      <c r="A48" s="137" t="s">
        <v>377</v>
      </c>
      <c r="B48" s="137" t="s">
        <v>378</v>
      </c>
      <c r="C48" s="33"/>
      <c r="D48" s="34"/>
      <c r="E48" s="213"/>
    </row>
    <row r="49" spans="1:5" x14ac:dyDescent="0.3">
      <c r="A49" s="137" t="s">
        <v>380</v>
      </c>
      <c r="B49" s="137" t="s">
        <v>381</v>
      </c>
      <c r="C49" s="33"/>
      <c r="D49" s="34"/>
      <c r="E49" s="213"/>
    </row>
    <row r="50" spans="1:5" ht="26.25" customHeight="1" x14ac:dyDescent="0.3">
      <c r="A50" s="16" t="s">
        <v>45</v>
      </c>
      <c r="B50" s="16" t="s">
        <v>29</v>
      </c>
      <c r="C50" s="33"/>
      <c r="D50" s="34"/>
      <c r="E50" s="213"/>
    </row>
    <row r="51" spans="1:5" x14ac:dyDescent="0.3">
      <c r="A51" s="16" t="s">
        <v>46</v>
      </c>
      <c r="B51" s="16" t="s">
        <v>6</v>
      </c>
      <c r="C51" s="33"/>
      <c r="D51" s="34"/>
      <c r="E51" s="213"/>
    </row>
    <row r="52" spans="1:5" ht="30" x14ac:dyDescent="0.3">
      <c r="A52" s="14">
        <v>1.3</v>
      </c>
      <c r="B52" s="127" t="s">
        <v>420</v>
      </c>
      <c r="C52" s="124">
        <f>SUM(C53:C54)</f>
        <v>0</v>
      </c>
      <c r="D52" s="124">
        <f>SUM(D53:D54)</f>
        <v>0</v>
      </c>
      <c r="E52" s="213"/>
    </row>
    <row r="53" spans="1:5" ht="30" x14ac:dyDescent="0.3">
      <c r="A53" s="16" t="s">
        <v>50</v>
      </c>
      <c r="B53" s="16" t="s">
        <v>48</v>
      </c>
      <c r="C53" s="33"/>
      <c r="D53" s="34"/>
      <c r="E53" s="213"/>
    </row>
    <row r="54" spans="1:5" x14ac:dyDescent="0.3">
      <c r="A54" s="16" t="s">
        <v>51</v>
      </c>
      <c r="B54" s="16" t="s">
        <v>47</v>
      </c>
      <c r="C54" s="33"/>
      <c r="D54" s="34"/>
      <c r="E54" s="213"/>
    </row>
    <row r="55" spans="1:5" x14ac:dyDescent="0.3">
      <c r="A55" s="14">
        <v>1.4</v>
      </c>
      <c r="B55" s="14" t="s">
        <v>422</v>
      </c>
      <c r="C55" s="33"/>
      <c r="D55" s="34"/>
      <c r="E55" s="213"/>
    </row>
    <row r="56" spans="1:5" x14ac:dyDescent="0.3">
      <c r="A56" s="14">
        <v>1.5</v>
      </c>
      <c r="B56" s="14" t="s">
        <v>7</v>
      </c>
      <c r="C56" s="37"/>
      <c r="D56" s="40"/>
      <c r="E56" s="213"/>
    </row>
    <row r="57" spans="1:5" x14ac:dyDescent="0.3">
      <c r="A57" s="14">
        <v>1.6</v>
      </c>
      <c r="B57" s="45" t="s">
        <v>8</v>
      </c>
      <c r="C57" s="124">
        <f>SUM(C58:C62)</f>
        <v>0</v>
      </c>
      <c r="D57" s="124">
        <f>SUM(D58:D62)</f>
        <v>0</v>
      </c>
      <c r="E57" s="213"/>
    </row>
    <row r="58" spans="1:5" x14ac:dyDescent="0.3">
      <c r="A58" s="16" t="s">
        <v>302</v>
      </c>
      <c r="B58" s="46" t="s">
        <v>52</v>
      </c>
      <c r="C58" s="37"/>
      <c r="D58" s="40"/>
      <c r="E58" s="213"/>
    </row>
    <row r="59" spans="1:5" ht="30" x14ac:dyDescent="0.3">
      <c r="A59" s="16" t="s">
        <v>303</v>
      </c>
      <c r="B59" s="46" t="s">
        <v>54</v>
      </c>
      <c r="C59" s="37"/>
      <c r="D59" s="40"/>
      <c r="E59" s="213"/>
    </row>
    <row r="60" spans="1:5" x14ac:dyDescent="0.3">
      <c r="A60" s="16" t="s">
        <v>304</v>
      </c>
      <c r="B60" s="46" t="s">
        <v>53</v>
      </c>
      <c r="C60" s="40"/>
      <c r="D60" s="40"/>
      <c r="E60" s="213"/>
    </row>
    <row r="61" spans="1:5" x14ac:dyDescent="0.3">
      <c r="A61" s="16" t="s">
        <v>305</v>
      </c>
      <c r="B61" s="46" t="s">
        <v>27</v>
      </c>
      <c r="C61" s="37"/>
      <c r="D61" s="40"/>
      <c r="E61" s="213"/>
    </row>
    <row r="62" spans="1:5" x14ac:dyDescent="0.3">
      <c r="A62" s="16" t="s">
        <v>342</v>
      </c>
      <c r="B62" s="275" t="s">
        <v>343</v>
      </c>
      <c r="C62" s="37"/>
      <c r="D62" s="276"/>
      <c r="E62" s="213"/>
    </row>
    <row r="63" spans="1:5" x14ac:dyDescent="0.3">
      <c r="A63" s="13">
        <v>2</v>
      </c>
      <c r="B63" s="47" t="s">
        <v>106</v>
      </c>
      <c r="C63" s="334"/>
      <c r="D63" s="176">
        <f>SUM(D64:D69)</f>
        <v>0</v>
      </c>
      <c r="E63" s="213"/>
    </row>
    <row r="64" spans="1:5" x14ac:dyDescent="0.3">
      <c r="A64" s="15">
        <v>2.1</v>
      </c>
      <c r="B64" s="48" t="s">
        <v>100</v>
      </c>
      <c r="C64" s="334"/>
      <c r="D64" s="42"/>
      <c r="E64" s="213"/>
    </row>
    <row r="65" spans="1:5" x14ac:dyDescent="0.3">
      <c r="A65" s="15">
        <v>2.2000000000000002</v>
      </c>
      <c r="B65" s="48" t="s">
        <v>104</v>
      </c>
      <c r="C65" s="336"/>
      <c r="D65" s="43"/>
      <c r="E65" s="213"/>
    </row>
    <row r="66" spans="1:5" x14ac:dyDescent="0.3">
      <c r="A66" s="15">
        <v>2.2999999999999998</v>
      </c>
      <c r="B66" s="48" t="s">
        <v>103</v>
      </c>
      <c r="C66" s="336"/>
      <c r="D66" s="43"/>
      <c r="E66" s="213"/>
    </row>
    <row r="67" spans="1:5" x14ac:dyDescent="0.3">
      <c r="A67" s="15">
        <v>2.4</v>
      </c>
      <c r="B67" s="48" t="s">
        <v>105</v>
      </c>
      <c r="C67" s="336"/>
      <c r="D67" s="43"/>
      <c r="E67" s="213"/>
    </row>
    <row r="68" spans="1:5" x14ac:dyDescent="0.3">
      <c r="A68" s="15">
        <v>2.5</v>
      </c>
      <c r="B68" s="48" t="s">
        <v>101</v>
      </c>
      <c r="C68" s="336"/>
      <c r="D68" s="43"/>
      <c r="E68" s="213"/>
    </row>
    <row r="69" spans="1:5" x14ac:dyDescent="0.3">
      <c r="A69" s="15">
        <v>2.6</v>
      </c>
      <c r="B69" s="48" t="s">
        <v>102</v>
      </c>
      <c r="C69" s="336"/>
      <c r="D69" s="43"/>
      <c r="E69" s="213"/>
    </row>
    <row r="70" spans="1:5" s="2" customFormat="1" x14ac:dyDescent="0.3">
      <c r="A70" s="13">
        <v>3</v>
      </c>
      <c r="B70" s="332" t="s">
        <v>459</v>
      </c>
      <c r="C70" s="335"/>
      <c r="D70" s="333"/>
      <c r="E70" s="160"/>
    </row>
    <row r="71" spans="1:5" s="2" customFormat="1" x14ac:dyDescent="0.3">
      <c r="A71" s="13">
        <v>4</v>
      </c>
      <c r="B71" s="13" t="s">
        <v>255</v>
      </c>
      <c r="C71" s="335">
        <f>SUM(C72:C73)</f>
        <v>0</v>
      </c>
      <c r="D71" s="125">
        <f>SUM(D72:D73)</f>
        <v>0</v>
      </c>
      <c r="E71" s="160"/>
    </row>
    <row r="72" spans="1:5" s="2" customFormat="1" x14ac:dyDescent="0.3">
      <c r="A72" s="15">
        <v>4.0999999999999996</v>
      </c>
      <c r="B72" s="15" t="s">
        <v>256</v>
      </c>
      <c r="C72" s="8"/>
      <c r="D72" s="8"/>
      <c r="E72" s="160"/>
    </row>
    <row r="73" spans="1:5" s="2" customFormat="1" x14ac:dyDescent="0.3">
      <c r="A73" s="15">
        <v>4.2</v>
      </c>
      <c r="B73" s="15" t="s">
        <v>257</v>
      </c>
      <c r="C73" s="8"/>
      <c r="D73" s="8"/>
      <c r="E73" s="160"/>
    </row>
    <row r="74" spans="1:5" s="2" customFormat="1" x14ac:dyDescent="0.3">
      <c r="A74" s="13">
        <v>5</v>
      </c>
      <c r="B74" s="331" t="s">
        <v>284</v>
      </c>
      <c r="C74" s="8"/>
      <c r="D74" s="125"/>
      <c r="E74" s="160"/>
    </row>
    <row r="75" spans="1:5" s="2" customFormat="1" ht="30" x14ac:dyDescent="0.3">
      <c r="A75" s="13">
        <v>6</v>
      </c>
      <c r="B75" s="331" t="s">
        <v>470</v>
      </c>
      <c r="C75" s="124">
        <f>SUM(C76:C81)</f>
        <v>0</v>
      </c>
      <c r="D75" s="124">
        <f>SUM(D76:D81)</f>
        <v>0</v>
      </c>
      <c r="E75" s="160"/>
    </row>
    <row r="76" spans="1:5" s="2" customFormat="1" x14ac:dyDescent="0.3">
      <c r="A76" s="15">
        <v>6.1</v>
      </c>
      <c r="B76" s="15" t="s">
        <v>68</v>
      </c>
      <c r="C76" s="8"/>
      <c r="D76" s="8"/>
      <c r="E76" s="160"/>
    </row>
    <row r="77" spans="1:5" s="2" customFormat="1" x14ac:dyDescent="0.3">
      <c r="A77" s="15">
        <v>6.2</v>
      </c>
      <c r="B77" s="15" t="s">
        <v>74</v>
      </c>
      <c r="C77" s="8"/>
      <c r="D77" s="8"/>
      <c r="E77" s="160"/>
    </row>
    <row r="78" spans="1:5" s="2" customFormat="1" x14ac:dyDescent="0.3">
      <c r="A78" s="15">
        <v>6.3</v>
      </c>
      <c r="B78" s="15" t="s">
        <v>69</v>
      </c>
      <c r="C78" s="8"/>
      <c r="D78" s="8"/>
      <c r="E78" s="160"/>
    </row>
    <row r="79" spans="1:5" s="2" customFormat="1" x14ac:dyDescent="0.3">
      <c r="A79" s="15">
        <v>6.4</v>
      </c>
      <c r="B79" s="15" t="s">
        <v>471</v>
      </c>
      <c r="C79" s="8"/>
      <c r="D79" s="8"/>
      <c r="E79" s="160"/>
    </row>
    <row r="80" spans="1:5" s="2" customFormat="1" x14ac:dyDescent="0.3">
      <c r="A80" s="15">
        <v>6.5</v>
      </c>
      <c r="B80" s="15" t="s">
        <v>472</v>
      </c>
      <c r="C80" s="8"/>
      <c r="D80" s="8"/>
      <c r="E80" s="160"/>
    </row>
    <row r="81" spans="1:9" s="2" customFormat="1" x14ac:dyDescent="0.3">
      <c r="A81" s="15">
        <v>6.6</v>
      </c>
      <c r="B81" s="15" t="s">
        <v>8</v>
      </c>
      <c r="C81" s="8"/>
      <c r="D81" s="8"/>
      <c r="E81" s="160"/>
    </row>
    <row r="82" spans="1:9" s="22" customFormat="1" ht="12.75" x14ac:dyDescent="0.2"/>
    <row r="83" spans="1:9" s="22" customFormat="1" ht="12.75" x14ac:dyDescent="0.2"/>
    <row r="84" spans="1:9" s="22" customFormat="1" ht="12.75" x14ac:dyDescent="0.2"/>
    <row r="85" spans="1:9" s="2" customFormat="1" x14ac:dyDescent="0.3">
      <c r="A85" s="106" t="s">
        <v>107</v>
      </c>
      <c r="E85" s="5"/>
    </row>
    <row r="86" spans="1:9" s="2" customFormat="1" x14ac:dyDescent="0.3">
      <c r="B86" s="2" t="s">
        <v>554</v>
      </c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106" t="s">
        <v>274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273</v>
      </c>
      <c r="D89" s="12"/>
      <c r="E89"/>
      <c r="F89"/>
      <c r="G89"/>
      <c r="H89"/>
      <c r="I89"/>
    </row>
    <row r="90" spans="1:9" customFormat="1" ht="12.75" x14ac:dyDescent="0.2">
      <c r="B90" s="101" t="s">
        <v>140</v>
      </c>
    </row>
    <row r="91" spans="1:9" s="2" customFormat="1" x14ac:dyDescent="0.3">
      <c r="A91" s="11"/>
    </row>
    <row r="92" spans="1:9" s="22" customFormat="1" ht="12.75" x14ac:dyDescent="0.2"/>
    <row r="93" spans="1:9" s="22" customFormat="1" ht="12.75" x14ac:dyDescent="0.2"/>
  </sheetData>
  <mergeCells count="2">
    <mergeCell ref="C1:D1"/>
    <mergeCell ref="C2:D2"/>
  </mergeCells>
  <phoneticPr fontId="28" type="noConversion"/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B37" sqref="B37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4" t="s">
        <v>339</v>
      </c>
      <c r="B1" s="117"/>
      <c r="C1" s="438" t="s">
        <v>110</v>
      </c>
      <c r="D1" s="438"/>
      <c r="E1" s="131"/>
    </row>
    <row r="2" spans="1:5" s="6" customFormat="1" x14ac:dyDescent="0.3">
      <c r="A2" s="114" t="s">
        <v>333</v>
      </c>
      <c r="B2" s="117"/>
      <c r="C2" s="436" t="str">
        <f>'ფორმა N1'!M2</f>
        <v>01/11/2011 - 01/12/2012</v>
      </c>
      <c r="D2" s="437"/>
      <c r="E2" s="131"/>
    </row>
    <row r="3" spans="1:5" s="6" customFormat="1" x14ac:dyDescent="0.3">
      <c r="A3" s="116" t="s">
        <v>141</v>
      </c>
      <c r="B3" s="114"/>
      <c r="C3" s="115"/>
      <c r="D3" s="115"/>
      <c r="E3" s="131"/>
    </row>
    <row r="4" spans="1:5" s="6" customFormat="1" x14ac:dyDescent="0.3">
      <c r="A4" s="116"/>
      <c r="B4" s="116"/>
      <c r="C4" s="115"/>
      <c r="D4" s="115"/>
      <c r="E4" s="131"/>
    </row>
    <row r="5" spans="1:5" x14ac:dyDescent="0.3">
      <c r="A5" s="117" t="str">
        <f>'ფორმა N2'!A4</f>
        <v>ანგარიშვალდებული პირის დასახელება:</v>
      </c>
      <c r="B5" s="117"/>
      <c r="C5" s="116"/>
      <c r="D5" s="116"/>
      <c r="E5" s="132"/>
    </row>
    <row r="6" spans="1:5" x14ac:dyDescent="0.3">
      <c r="A6" s="120"/>
      <c r="B6" s="120" t="s">
        <v>548</v>
      </c>
      <c r="C6" s="121"/>
      <c r="D6" s="121"/>
      <c r="E6" s="132"/>
    </row>
    <row r="7" spans="1:5" x14ac:dyDescent="0.3">
      <c r="A7" s="117"/>
      <c r="B7" s="117"/>
      <c r="C7" s="116"/>
      <c r="D7" s="116"/>
      <c r="E7" s="132"/>
    </row>
    <row r="8" spans="1:5" s="6" customFormat="1" x14ac:dyDescent="0.3">
      <c r="A8" s="140"/>
      <c r="B8" s="140"/>
      <c r="C8" s="118"/>
      <c r="D8" s="118"/>
      <c r="E8" s="131"/>
    </row>
    <row r="9" spans="1:5" s="6" customFormat="1" ht="30" x14ac:dyDescent="0.3">
      <c r="A9" s="129" t="s">
        <v>64</v>
      </c>
      <c r="B9" s="129" t="s">
        <v>338</v>
      </c>
      <c r="C9" s="119" t="s">
        <v>10</v>
      </c>
      <c r="D9" s="119" t="s">
        <v>9</v>
      </c>
      <c r="E9" s="131"/>
    </row>
    <row r="10" spans="1:5" s="9" customFormat="1" ht="18" x14ac:dyDescent="0.2">
      <c r="A10" s="138" t="s">
        <v>334</v>
      </c>
      <c r="B10" s="138"/>
      <c r="C10" s="4"/>
      <c r="D10" s="4"/>
      <c r="E10" s="133"/>
    </row>
    <row r="11" spans="1:5" s="10" customFormat="1" x14ac:dyDescent="0.2">
      <c r="A11" s="138" t="s">
        <v>335</v>
      </c>
      <c r="B11" s="138"/>
      <c r="C11" s="4"/>
      <c r="D11" s="4"/>
      <c r="E11" s="134"/>
    </row>
    <row r="12" spans="1:5" s="10" customFormat="1" x14ac:dyDescent="0.2">
      <c r="A12" s="127" t="s">
        <v>283</v>
      </c>
      <c r="B12" s="127"/>
      <c r="C12" s="4"/>
      <c r="D12" s="4"/>
      <c r="E12" s="134"/>
    </row>
    <row r="13" spans="1:5" s="10" customFormat="1" x14ac:dyDescent="0.2">
      <c r="A13" s="127" t="s">
        <v>283</v>
      </c>
      <c r="B13" s="127"/>
      <c r="C13" s="4"/>
      <c r="D13" s="4"/>
      <c r="E13" s="134"/>
    </row>
    <row r="14" spans="1:5" s="10" customFormat="1" x14ac:dyDescent="0.2">
      <c r="A14" s="127" t="s">
        <v>283</v>
      </c>
      <c r="B14" s="127"/>
      <c r="C14" s="4"/>
      <c r="D14" s="4"/>
      <c r="E14" s="134"/>
    </row>
    <row r="15" spans="1:5" s="10" customFormat="1" x14ac:dyDescent="0.2">
      <c r="A15" s="127" t="s">
        <v>283</v>
      </c>
      <c r="B15" s="127"/>
      <c r="C15" s="4"/>
      <c r="D15" s="4"/>
      <c r="E15" s="134"/>
    </row>
    <row r="16" spans="1:5" s="10" customFormat="1" x14ac:dyDescent="0.2">
      <c r="A16" s="127" t="s">
        <v>283</v>
      </c>
      <c r="B16" s="127"/>
      <c r="C16" s="4"/>
      <c r="D16" s="4"/>
      <c r="E16" s="134"/>
    </row>
    <row r="17" spans="1:5" s="10" customFormat="1" ht="17.25" customHeight="1" x14ac:dyDescent="0.2">
      <c r="A17" s="138" t="s">
        <v>336</v>
      </c>
      <c r="B17" s="127"/>
      <c r="C17" s="4"/>
      <c r="D17" s="4"/>
      <c r="E17" s="134"/>
    </row>
    <row r="18" spans="1:5" s="10" customFormat="1" ht="18" customHeight="1" x14ac:dyDescent="0.2">
      <c r="A18" s="138" t="s">
        <v>337</v>
      </c>
      <c r="B18" s="127"/>
      <c r="C18" s="4"/>
      <c r="D18" s="4"/>
      <c r="E18" s="134"/>
    </row>
    <row r="19" spans="1:5" s="10" customFormat="1" x14ac:dyDescent="0.2">
      <c r="A19" s="127" t="s">
        <v>283</v>
      </c>
      <c r="B19" s="127"/>
      <c r="C19" s="4"/>
      <c r="D19" s="4"/>
      <c r="E19" s="134"/>
    </row>
    <row r="20" spans="1:5" s="10" customFormat="1" x14ac:dyDescent="0.2">
      <c r="A20" s="127" t="s">
        <v>283</v>
      </c>
      <c r="B20" s="127"/>
      <c r="C20" s="4"/>
      <c r="D20" s="4"/>
      <c r="E20" s="134"/>
    </row>
    <row r="21" spans="1:5" s="10" customFormat="1" x14ac:dyDescent="0.2">
      <c r="A21" s="127" t="s">
        <v>283</v>
      </c>
      <c r="B21" s="127"/>
      <c r="C21" s="4"/>
      <c r="D21" s="4"/>
      <c r="E21" s="134"/>
    </row>
    <row r="22" spans="1:5" s="10" customFormat="1" x14ac:dyDescent="0.2">
      <c r="A22" s="127" t="s">
        <v>283</v>
      </c>
      <c r="B22" s="127"/>
      <c r="C22" s="4"/>
      <c r="D22" s="4"/>
      <c r="E22" s="134"/>
    </row>
    <row r="23" spans="1:5" s="10" customFormat="1" x14ac:dyDescent="0.2">
      <c r="A23" s="127" t="s">
        <v>283</v>
      </c>
      <c r="B23" s="127"/>
      <c r="C23" s="4"/>
      <c r="D23" s="4"/>
      <c r="E23" s="134"/>
    </row>
    <row r="24" spans="1:5" s="3" customFormat="1" x14ac:dyDescent="0.2">
      <c r="A24" s="128"/>
      <c r="B24" s="128"/>
      <c r="C24" s="4"/>
      <c r="D24" s="4"/>
      <c r="E24" s="135"/>
    </row>
    <row r="25" spans="1:5" x14ac:dyDescent="0.3">
      <c r="A25" s="139"/>
      <c r="B25" s="139" t="s">
        <v>340</v>
      </c>
      <c r="C25" s="126">
        <f>SUM(C10:C24)</f>
        <v>0</v>
      </c>
      <c r="D25" s="126">
        <f>SUM(D10:D24)</f>
        <v>0</v>
      </c>
      <c r="E25" s="136"/>
    </row>
    <row r="26" spans="1:5" x14ac:dyDescent="0.3">
      <c r="A26" s="44"/>
      <c r="B26" s="44"/>
    </row>
    <row r="27" spans="1:5" x14ac:dyDescent="0.3">
      <c r="A27" s="2" t="s">
        <v>440</v>
      </c>
      <c r="E27" s="5"/>
    </row>
    <row r="28" spans="1:5" x14ac:dyDescent="0.3">
      <c r="A28" s="2" t="s">
        <v>424</v>
      </c>
    </row>
    <row r="29" spans="1:5" x14ac:dyDescent="0.3">
      <c r="A29" s="274" t="s">
        <v>425</v>
      </c>
    </row>
    <row r="30" spans="1:5" x14ac:dyDescent="0.3">
      <c r="A30" s="274"/>
    </row>
    <row r="31" spans="1:5" x14ac:dyDescent="0.3">
      <c r="A31" s="274" t="s">
        <v>357</v>
      </c>
    </row>
    <row r="32" spans="1:5" s="22" customFormat="1" ht="12.75" x14ac:dyDescent="0.2"/>
    <row r="33" spans="1:9" x14ac:dyDescent="0.3">
      <c r="A33" s="106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B35" s="2" t="s">
        <v>554</v>
      </c>
      <c r="D35" s="12"/>
      <c r="E35"/>
      <c r="F35"/>
      <c r="G35"/>
      <c r="H35"/>
      <c r="I35"/>
    </row>
    <row r="36" spans="1:9" x14ac:dyDescent="0.3">
      <c r="A36" s="106"/>
      <c r="B36" s="106" t="s">
        <v>274</v>
      </c>
      <c r="D36" s="12"/>
      <c r="E36"/>
      <c r="F36"/>
      <c r="G36"/>
      <c r="H36"/>
      <c r="I36"/>
    </row>
    <row r="37" spans="1:9" x14ac:dyDescent="0.3">
      <c r="B37" s="2" t="s">
        <v>273</v>
      </c>
      <c r="D37" s="12"/>
      <c r="E37"/>
      <c r="F37"/>
      <c r="G37"/>
      <c r="H37"/>
      <c r="I37"/>
    </row>
    <row r="38" spans="1:9" customFormat="1" ht="12.75" x14ac:dyDescent="0.2">
      <c r="A38" s="101"/>
      <c r="B38" s="101" t="s">
        <v>140</v>
      </c>
    </row>
    <row r="39" spans="1:9" s="22" customFormat="1" ht="12.75" x14ac:dyDescent="0.2"/>
  </sheetData>
  <mergeCells count="2">
    <mergeCell ref="C1:D1"/>
    <mergeCell ref="C2:D2"/>
  </mergeCells>
  <phoneticPr fontId="28" type="noConversion"/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Normal="100" zoomScaleSheetLayoutView="70" workbookViewId="0">
      <selection activeCell="B36" sqref="B3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114" t="s">
        <v>467</v>
      </c>
      <c r="B1" s="116"/>
      <c r="C1" s="443" t="s">
        <v>110</v>
      </c>
      <c r="D1" s="443"/>
    </row>
    <row r="2" spans="1:5" x14ac:dyDescent="0.3">
      <c r="A2" s="114" t="s">
        <v>468</v>
      </c>
      <c r="B2" s="116"/>
      <c r="C2" s="436" t="str">
        <f>'ფორმა N1'!M2</f>
        <v>01/11/2011 - 01/12/2012</v>
      </c>
      <c r="D2" s="437"/>
    </row>
    <row r="3" spans="1:5" x14ac:dyDescent="0.3">
      <c r="A3" s="116" t="s">
        <v>141</v>
      </c>
      <c r="B3" s="116"/>
      <c r="C3" s="115"/>
      <c r="D3" s="115"/>
    </row>
    <row r="4" spans="1:5" x14ac:dyDescent="0.3">
      <c r="A4" s="114"/>
      <c r="B4" s="116"/>
      <c r="C4" s="115"/>
      <c r="D4" s="115"/>
    </row>
    <row r="5" spans="1:5" x14ac:dyDescent="0.3">
      <c r="A5" s="117" t="str">
        <f>'ფორმა N2'!A4</f>
        <v>ანგარიშვალდებული პირის დასახელება:</v>
      </c>
      <c r="B5" s="117"/>
      <c r="C5" s="117"/>
      <c r="D5" s="116"/>
      <c r="E5" s="5"/>
    </row>
    <row r="6" spans="1:5" x14ac:dyDescent="0.3">
      <c r="A6" s="178" t="str">
        <f>'ფორმა N1'!D4</f>
        <v>საქართველოს მწვანეთა პარტია</v>
      </c>
      <c r="B6" s="179"/>
      <c r="C6" s="179"/>
      <c r="D6" s="59"/>
      <c r="E6" s="5"/>
    </row>
    <row r="7" spans="1:5" x14ac:dyDescent="0.3">
      <c r="A7" s="117"/>
      <c r="B7" s="117"/>
      <c r="C7" s="117"/>
      <c r="D7" s="116"/>
      <c r="E7" s="5"/>
    </row>
    <row r="8" spans="1:5" s="6" customFormat="1" x14ac:dyDescent="0.3">
      <c r="A8" s="140"/>
      <c r="B8" s="140"/>
      <c r="C8" s="118"/>
      <c r="D8" s="118"/>
    </row>
    <row r="9" spans="1:5" s="6" customFormat="1" ht="30" x14ac:dyDescent="0.3">
      <c r="A9" s="161" t="s">
        <v>64</v>
      </c>
      <c r="B9" s="119" t="s">
        <v>11</v>
      </c>
      <c r="C9" s="119" t="s">
        <v>10</v>
      </c>
      <c r="D9" s="119" t="s">
        <v>9</v>
      </c>
    </row>
    <row r="10" spans="1:5" s="7" customFormat="1" x14ac:dyDescent="0.2">
      <c r="A10" s="13">
        <v>1</v>
      </c>
      <c r="B10" s="13" t="s">
        <v>108</v>
      </c>
      <c r="C10" s="122">
        <f>SUM(C11,C14,C17,C20:C22)</f>
        <v>0</v>
      </c>
      <c r="D10" s="12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122">
        <f>SUM(C12:C13)</f>
        <v>0</v>
      </c>
      <c r="D11" s="12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122">
        <f>SUM(C15:C16)</f>
        <v>0</v>
      </c>
      <c r="D14" s="122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122">
        <f>SUM(C18:C19)</f>
        <v>0</v>
      </c>
      <c r="D17" s="122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2" customFormat="1" ht="12.75" x14ac:dyDescent="0.2"/>
    <row r="26" spans="1:9" x14ac:dyDescent="0.3">
      <c r="A26" s="106" t="s">
        <v>107</v>
      </c>
      <c r="E26" s="5"/>
    </row>
    <row r="27" spans="1:9" x14ac:dyDescent="0.3">
      <c r="B27" s="2" t="s">
        <v>554</v>
      </c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106" t="s">
        <v>274</v>
      </c>
      <c r="D29" s="12"/>
      <c r="E29"/>
      <c r="F29"/>
      <c r="G29"/>
      <c r="H29"/>
      <c r="I29"/>
    </row>
    <row r="30" spans="1:9" x14ac:dyDescent="0.3">
      <c r="A30"/>
      <c r="B30" s="2" t="s">
        <v>273</v>
      </c>
      <c r="D30" s="12"/>
      <c r="E30"/>
      <c r="F30"/>
      <c r="G30"/>
      <c r="H30"/>
      <c r="I30"/>
    </row>
    <row r="31" spans="1:9" customFormat="1" ht="12.75" x14ac:dyDescent="0.2">
      <c r="B31" s="101" t="s">
        <v>140</v>
      </c>
    </row>
    <row r="32" spans="1:9" s="22" customFormat="1" ht="12.75" x14ac:dyDescent="0.2"/>
  </sheetData>
  <mergeCells count="2">
    <mergeCell ref="C1:D1"/>
    <mergeCell ref="C2:D2"/>
  </mergeCells>
  <phoneticPr fontId="28" type="noConversion"/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Normal="100" zoomScaleSheetLayoutView="70" workbookViewId="0">
      <selection activeCell="C26" sqref="C2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14" t="s">
        <v>469</v>
      </c>
      <c r="B1" s="117"/>
      <c r="C1" s="438" t="s">
        <v>110</v>
      </c>
      <c r="D1" s="438"/>
      <c r="E1" s="131"/>
    </row>
    <row r="2" spans="1:5" s="6" customFormat="1" x14ac:dyDescent="0.3">
      <c r="A2" s="114" t="s">
        <v>466</v>
      </c>
      <c r="B2" s="117"/>
      <c r="C2" s="436" t="str">
        <f>'ფორმა N1'!M2</f>
        <v>01/11/2011 - 01/12/2012</v>
      </c>
      <c r="D2" s="437"/>
      <c r="E2" s="131"/>
    </row>
    <row r="3" spans="1:5" s="6" customFormat="1" x14ac:dyDescent="0.3">
      <c r="A3" s="116" t="s">
        <v>141</v>
      </c>
      <c r="B3" s="114"/>
      <c r="C3" s="115"/>
      <c r="D3" s="115"/>
      <c r="E3" s="131"/>
    </row>
    <row r="4" spans="1:5" s="6" customFormat="1" x14ac:dyDescent="0.3">
      <c r="A4" s="116"/>
      <c r="B4" s="116"/>
      <c r="C4" s="115"/>
      <c r="D4" s="115"/>
      <c r="E4" s="131"/>
    </row>
    <row r="5" spans="1:5" x14ac:dyDescent="0.3">
      <c r="A5" s="117" t="str">
        <f>'ფორმა N2'!A4</f>
        <v>ანგარიშვალდებული პირის დასახელება:</v>
      </c>
      <c r="B5" s="117"/>
      <c r="C5" s="116"/>
      <c r="D5" s="116"/>
      <c r="E5" s="132"/>
    </row>
    <row r="6" spans="1:5" x14ac:dyDescent="0.3">
      <c r="A6" s="120"/>
      <c r="B6" s="120" t="s">
        <v>548</v>
      </c>
      <c r="C6" s="121"/>
      <c r="D6" s="121"/>
      <c r="E6" s="132"/>
    </row>
    <row r="7" spans="1:5" x14ac:dyDescent="0.3">
      <c r="A7" s="117"/>
      <c r="B7" s="117"/>
      <c r="C7" s="116"/>
      <c r="D7" s="116"/>
      <c r="E7" s="132"/>
    </row>
    <row r="8" spans="1:5" s="6" customFormat="1" x14ac:dyDescent="0.3">
      <c r="A8" s="140"/>
      <c r="B8" s="140"/>
      <c r="C8" s="118"/>
      <c r="D8" s="118"/>
      <c r="E8" s="131"/>
    </row>
    <row r="9" spans="1:5" s="6" customFormat="1" ht="30" x14ac:dyDescent="0.3">
      <c r="A9" s="129" t="s">
        <v>64</v>
      </c>
      <c r="B9" s="129" t="s">
        <v>338</v>
      </c>
      <c r="C9" s="119" t="s">
        <v>10</v>
      </c>
      <c r="D9" s="119" t="s">
        <v>9</v>
      </c>
      <c r="E9" s="131"/>
    </row>
    <row r="10" spans="1:5" s="9" customFormat="1" ht="18" x14ac:dyDescent="0.2">
      <c r="A10" s="138" t="s">
        <v>302</v>
      </c>
      <c r="B10" s="138"/>
      <c r="C10" s="4"/>
      <c r="D10" s="4"/>
      <c r="E10" s="133"/>
    </row>
    <row r="11" spans="1:5" s="10" customFormat="1" x14ac:dyDescent="0.2">
      <c r="A11" s="138" t="s">
        <v>303</v>
      </c>
      <c r="B11" s="138"/>
      <c r="C11" s="4"/>
      <c r="D11" s="4"/>
      <c r="E11" s="134"/>
    </row>
    <row r="12" spans="1:5" s="10" customFormat="1" x14ac:dyDescent="0.2">
      <c r="A12" s="138" t="s">
        <v>304</v>
      </c>
      <c r="B12" s="127"/>
      <c r="C12" s="4"/>
      <c r="D12" s="4"/>
      <c r="E12" s="134"/>
    </row>
    <row r="13" spans="1:5" s="10" customFormat="1" x14ac:dyDescent="0.2">
      <c r="A13" s="127" t="s">
        <v>283</v>
      </c>
      <c r="B13" s="127"/>
      <c r="C13" s="4"/>
      <c r="D13" s="4"/>
      <c r="E13" s="134"/>
    </row>
    <row r="14" spans="1:5" s="10" customFormat="1" x14ac:dyDescent="0.2">
      <c r="A14" s="127" t="s">
        <v>283</v>
      </c>
      <c r="B14" s="127"/>
      <c r="C14" s="4"/>
      <c r="D14" s="4"/>
      <c r="E14" s="134"/>
    </row>
    <row r="15" spans="1:5" s="10" customFormat="1" x14ac:dyDescent="0.2">
      <c r="A15" s="127" t="s">
        <v>283</v>
      </c>
      <c r="B15" s="127"/>
      <c r="C15" s="4"/>
      <c r="D15" s="4"/>
      <c r="E15" s="134"/>
    </row>
    <row r="16" spans="1:5" s="10" customFormat="1" x14ac:dyDescent="0.2">
      <c r="A16" s="127" t="s">
        <v>283</v>
      </c>
      <c r="B16" s="127"/>
      <c r="C16" s="4"/>
      <c r="D16" s="4"/>
      <c r="E16" s="134"/>
    </row>
    <row r="17" spans="1:9" x14ac:dyDescent="0.3">
      <c r="A17" s="139"/>
      <c r="B17" s="139" t="s">
        <v>340</v>
      </c>
      <c r="C17" s="126">
        <f>SUM(C10:C16)</f>
        <v>0</v>
      </c>
      <c r="D17" s="126">
        <f>SUM(D10:D16)</f>
        <v>0</v>
      </c>
      <c r="E17" s="136"/>
    </row>
    <row r="18" spans="1:9" x14ac:dyDescent="0.3">
      <c r="A18" s="44"/>
      <c r="B18" s="44"/>
    </row>
    <row r="19" spans="1:9" x14ac:dyDescent="0.3">
      <c r="A19" s="2" t="s">
        <v>407</v>
      </c>
      <c r="E19" s="5"/>
    </row>
    <row r="20" spans="1:9" x14ac:dyDescent="0.3">
      <c r="A20" s="2" t="s">
        <v>409</v>
      </c>
    </row>
    <row r="21" spans="1:9" x14ac:dyDescent="0.3">
      <c r="A21" s="274"/>
    </row>
    <row r="22" spans="1:9" x14ac:dyDescent="0.3">
      <c r="A22" s="274" t="s">
        <v>408</v>
      </c>
    </row>
    <row r="23" spans="1:9" s="22" customFormat="1" ht="12.75" x14ac:dyDescent="0.2"/>
    <row r="24" spans="1:9" x14ac:dyDescent="0.3">
      <c r="A24" s="106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B26" s="2" t="s">
        <v>554</v>
      </c>
      <c r="D26" s="12"/>
      <c r="E26"/>
      <c r="F26"/>
      <c r="G26"/>
      <c r="H26"/>
      <c r="I26"/>
    </row>
    <row r="27" spans="1:9" x14ac:dyDescent="0.3">
      <c r="A27" s="106"/>
      <c r="B27" s="106" t="s">
        <v>456</v>
      </c>
      <c r="D27" s="12"/>
      <c r="E27"/>
      <c r="F27"/>
      <c r="G27"/>
      <c r="H27"/>
      <c r="I27"/>
    </row>
    <row r="28" spans="1:9" x14ac:dyDescent="0.3">
      <c r="B28" s="2" t="s">
        <v>457</v>
      </c>
      <c r="D28" s="12"/>
      <c r="E28"/>
      <c r="F28"/>
      <c r="G28"/>
      <c r="H28"/>
      <c r="I28"/>
    </row>
    <row r="29" spans="1:9" customFormat="1" ht="12.75" x14ac:dyDescent="0.2">
      <c r="A29" s="101"/>
      <c r="B29" s="101" t="s">
        <v>140</v>
      </c>
    </row>
    <row r="30" spans="1:9" s="22" customFormat="1" ht="12.75" x14ac:dyDescent="0.2"/>
  </sheetData>
  <mergeCells count="2">
    <mergeCell ref="C1:D1"/>
    <mergeCell ref="C2:D2"/>
  </mergeCells>
  <phoneticPr fontId="28" type="noConversion"/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10"/>
  </sheetPr>
  <dimension ref="A1:I93"/>
  <sheetViews>
    <sheetView showGridLines="0" view="pageBreakPreview" zoomScaleNormal="100" zoomScaleSheetLayoutView="70" workbookViewId="0">
      <selection activeCell="H8" sqref="H8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6" x14ac:dyDescent="0.3">
      <c r="A1" s="114" t="s">
        <v>225</v>
      </c>
      <c r="B1" s="180"/>
      <c r="C1" s="444" t="s">
        <v>199</v>
      </c>
      <c r="D1" s="444"/>
      <c r="E1" s="160"/>
    </row>
    <row r="2" spans="1:6" x14ac:dyDescent="0.3">
      <c r="A2" s="116" t="s">
        <v>141</v>
      </c>
      <c r="B2" s="180"/>
      <c r="C2" s="117"/>
      <c r="D2" s="436">
        <f>'ფორმა N1'!N2</f>
        <v>0</v>
      </c>
      <c r="E2" s="437"/>
    </row>
    <row r="3" spans="1:6" x14ac:dyDescent="0.3">
      <c r="A3" s="174"/>
      <c r="B3" s="180"/>
      <c r="C3" s="117"/>
      <c r="D3" s="117"/>
      <c r="E3" s="160"/>
    </row>
    <row r="4" spans="1:6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6"/>
      <c r="E4" s="165"/>
    </row>
    <row r="5" spans="1:6" x14ac:dyDescent="0.3">
      <c r="A5" s="178" t="str">
        <f>'ფორმა N1'!D4</f>
        <v>საქართველოს მწვანეთა პარტია</v>
      </c>
      <c r="B5" s="179"/>
      <c r="C5" s="179"/>
      <c r="D5" s="59"/>
      <c r="E5" s="165"/>
    </row>
    <row r="6" spans="1:6" x14ac:dyDescent="0.3">
      <c r="A6" s="117"/>
      <c r="B6" s="116"/>
      <c r="C6" s="116"/>
      <c r="D6" s="116"/>
      <c r="E6" s="165"/>
    </row>
    <row r="7" spans="1:6" x14ac:dyDescent="0.3">
      <c r="A7" s="173"/>
      <c r="B7" s="181"/>
      <c r="C7" s="182"/>
      <c r="D7" s="182"/>
      <c r="E7" s="160"/>
    </row>
    <row r="8" spans="1:6" ht="45" x14ac:dyDescent="0.3">
      <c r="A8" s="183" t="s">
        <v>114</v>
      </c>
      <c r="B8" s="183" t="s">
        <v>191</v>
      </c>
      <c r="C8" s="183" t="s">
        <v>308</v>
      </c>
      <c r="D8" s="183" t="s">
        <v>260</v>
      </c>
      <c r="E8" s="160"/>
    </row>
    <row r="9" spans="1:6" x14ac:dyDescent="0.3">
      <c r="A9" s="49"/>
      <c r="B9" s="50"/>
      <c r="C9" s="355"/>
      <c r="D9" s="227"/>
      <c r="E9" s="160"/>
    </row>
    <row r="10" spans="1:6" x14ac:dyDescent="0.3">
      <c r="A10" s="51" t="s">
        <v>192</v>
      </c>
      <c r="B10" s="52"/>
      <c r="C10" s="392">
        <f>SUM(C11,C34)</f>
        <v>27264.65</v>
      </c>
      <c r="D10" s="184">
        <f>SUM(D11,D34)</f>
        <v>1802.54</v>
      </c>
      <c r="E10" s="160"/>
    </row>
    <row r="11" spans="1:6" x14ac:dyDescent="0.3">
      <c r="A11" s="53" t="s">
        <v>193</v>
      </c>
      <c r="B11" s="54"/>
      <c r="C11" s="393">
        <f>SUM(C12:C32)</f>
        <v>25464.65</v>
      </c>
      <c r="D11" s="125">
        <f>SUM(D12:D32)</f>
        <v>2.54</v>
      </c>
      <c r="E11" s="160"/>
      <c r="F11" s="356"/>
    </row>
    <row r="12" spans="1:6" x14ac:dyDescent="0.3">
      <c r="A12" s="57">
        <v>1110</v>
      </c>
      <c r="B12" s="56" t="s">
        <v>143</v>
      </c>
      <c r="C12" s="8">
        <v>5286.39</v>
      </c>
      <c r="D12" s="8">
        <v>2.54</v>
      </c>
      <c r="E12" s="160"/>
    </row>
    <row r="13" spans="1:6" x14ac:dyDescent="0.3">
      <c r="A13" s="57">
        <v>1120</v>
      </c>
      <c r="B13" s="56" t="s">
        <v>144</v>
      </c>
      <c r="C13" s="8"/>
      <c r="D13" s="8"/>
      <c r="E13" s="160"/>
    </row>
    <row r="14" spans="1:6" x14ac:dyDescent="0.3">
      <c r="A14" s="57">
        <v>1211</v>
      </c>
      <c r="B14" s="56" t="s">
        <v>145</v>
      </c>
      <c r="C14" s="8">
        <v>1978.13</v>
      </c>
      <c r="D14" s="8">
        <v>0</v>
      </c>
      <c r="E14" s="160"/>
    </row>
    <row r="15" spans="1:6" x14ac:dyDescent="0.3">
      <c r="A15" s="57">
        <v>1212</v>
      </c>
      <c r="B15" s="56" t="s">
        <v>146</v>
      </c>
      <c r="C15" s="8">
        <v>18200.13</v>
      </c>
      <c r="D15" s="8">
        <v>0</v>
      </c>
      <c r="E15" s="160"/>
    </row>
    <row r="16" spans="1:6" x14ac:dyDescent="0.3">
      <c r="A16" s="57">
        <v>1213</v>
      </c>
      <c r="B16" s="56" t="s">
        <v>147</v>
      </c>
      <c r="C16" s="8"/>
      <c r="D16" s="8"/>
      <c r="E16" s="160"/>
    </row>
    <row r="17" spans="1:5" x14ac:dyDescent="0.3">
      <c r="A17" s="57">
        <v>1214</v>
      </c>
      <c r="B17" s="56" t="s">
        <v>148</v>
      </c>
      <c r="C17" s="8"/>
      <c r="D17" s="8"/>
      <c r="E17" s="160"/>
    </row>
    <row r="18" spans="1:5" x14ac:dyDescent="0.3">
      <c r="A18" s="57">
        <v>1215</v>
      </c>
      <c r="B18" s="56" t="s">
        <v>149</v>
      </c>
      <c r="C18" s="8"/>
      <c r="D18" s="8"/>
      <c r="E18" s="160"/>
    </row>
    <row r="19" spans="1:5" x14ac:dyDescent="0.3">
      <c r="A19" s="57">
        <v>1300</v>
      </c>
      <c r="B19" s="56" t="s">
        <v>150</v>
      </c>
      <c r="C19" s="8"/>
      <c r="D19" s="8"/>
      <c r="E19" s="160"/>
    </row>
    <row r="20" spans="1:5" x14ac:dyDescent="0.3">
      <c r="A20" s="57">
        <v>1410</v>
      </c>
      <c r="B20" s="56" t="s">
        <v>151</v>
      </c>
      <c r="C20" s="8"/>
      <c r="D20" s="8"/>
      <c r="E20" s="160"/>
    </row>
    <row r="21" spans="1:5" x14ac:dyDescent="0.3">
      <c r="A21" s="57">
        <v>1421</v>
      </c>
      <c r="B21" s="56" t="s">
        <v>152</v>
      </c>
      <c r="C21" s="8"/>
      <c r="D21" s="8"/>
      <c r="E21" s="160"/>
    </row>
    <row r="22" spans="1:5" x14ac:dyDescent="0.3">
      <c r="A22" s="57">
        <v>1422</v>
      </c>
      <c r="B22" s="56" t="s">
        <v>153</v>
      </c>
      <c r="C22" s="8"/>
      <c r="D22" s="8"/>
      <c r="E22" s="160"/>
    </row>
    <row r="23" spans="1:5" x14ac:dyDescent="0.3">
      <c r="A23" s="57">
        <v>1423</v>
      </c>
      <c r="B23" s="56" t="s">
        <v>154</v>
      </c>
      <c r="C23" s="8"/>
      <c r="D23" s="8"/>
      <c r="E23" s="160"/>
    </row>
    <row r="24" spans="1:5" x14ac:dyDescent="0.3">
      <c r="A24" s="57">
        <v>1431</v>
      </c>
      <c r="B24" s="56" t="s">
        <v>155</v>
      </c>
      <c r="C24" s="8"/>
      <c r="D24" s="8"/>
      <c r="E24" s="160"/>
    </row>
    <row r="25" spans="1:5" x14ac:dyDescent="0.3">
      <c r="A25" s="57">
        <v>1432</v>
      </c>
      <c r="B25" s="56" t="s">
        <v>156</v>
      </c>
      <c r="C25" s="8"/>
      <c r="D25" s="8"/>
      <c r="E25" s="160"/>
    </row>
    <row r="26" spans="1:5" x14ac:dyDescent="0.3">
      <c r="A26" s="57">
        <v>1433</v>
      </c>
      <c r="B26" s="56" t="s">
        <v>157</v>
      </c>
      <c r="C26" s="8"/>
      <c r="D26" s="8"/>
      <c r="E26" s="160"/>
    </row>
    <row r="27" spans="1:5" x14ac:dyDescent="0.3">
      <c r="A27" s="57">
        <v>1441</v>
      </c>
      <c r="B27" s="56" t="s">
        <v>158</v>
      </c>
      <c r="C27" s="8"/>
      <c r="D27" s="8"/>
      <c r="E27" s="160"/>
    </row>
    <row r="28" spans="1:5" x14ac:dyDescent="0.3">
      <c r="A28" s="57">
        <v>1442</v>
      </c>
      <c r="B28" s="56" t="s">
        <v>159</v>
      </c>
      <c r="C28" s="8"/>
      <c r="D28" s="8"/>
      <c r="E28" s="160"/>
    </row>
    <row r="29" spans="1:5" x14ac:dyDescent="0.3">
      <c r="A29" s="57">
        <v>1443</v>
      </c>
      <c r="B29" s="56" t="s">
        <v>160</v>
      </c>
      <c r="C29" s="8"/>
      <c r="D29" s="8"/>
      <c r="E29" s="160"/>
    </row>
    <row r="30" spans="1:5" x14ac:dyDescent="0.3">
      <c r="A30" s="57">
        <v>1444</v>
      </c>
      <c r="B30" s="56" t="s">
        <v>161</v>
      </c>
      <c r="C30" s="8"/>
      <c r="D30" s="8"/>
      <c r="E30" s="160"/>
    </row>
    <row r="31" spans="1:5" x14ac:dyDescent="0.3">
      <c r="A31" s="57">
        <v>1445</v>
      </c>
      <c r="B31" s="56" t="s">
        <v>162</v>
      </c>
      <c r="C31" s="8"/>
      <c r="D31" s="8"/>
      <c r="E31" s="160"/>
    </row>
    <row r="32" spans="1:5" x14ac:dyDescent="0.3">
      <c r="A32" s="57">
        <v>1446</v>
      </c>
      <c r="B32" s="56" t="s">
        <v>163</v>
      </c>
      <c r="C32" s="8"/>
      <c r="D32" s="8"/>
      <c r="E32" s="160"/>
    </row>
    <row r="33" spans="1:5" x14ac:dyDescent="0.3">
      <c r="A33" s="30"/>
      <c r="E33" s="160"/>
    </row>
    <row r="34" spans="1:5" x14ac:dyDescent="0.3">
      <c r="A34" s="58" t="s">
        <v>194</v>
      </c>
      <c r="B34" s="56"/>
      <c r="C34" s="125">
        <f>SUM(C35:C42)</f>
        <v>1800</v>
      </c>
      <c r="D34" s="125">
        <f>SUM(D35:D42)</f>
        <v>1800</v>
      </c>
      <c r="E34" s="160"/>
    </row>
    <row r="35" spans="1:5" x14ac:dyDescent="0.3">
      <c r="A35" s="57">
        <v>2110</v>
      </c>
      <c r="B35" s="56" t="s">
        <v>100</v>
      </c>
      <c r="C35" s="8"/>
      <c r="D35" s="8"/>
      <c r="E35" s="160"/>
    </row>
    <row r="36" spans="1:5" x14ac:dyDescent="0.3">
      <c r="A36" s="57">
        <v>2120</v>
      </c>
      <c r="B36" s="56" t="s">
        <v>164</v>
      </c>
      <c r="C36" s="8">
        <v>1800</v>
      </c>
      <c r="D36" s="8">
        <v>1800</v>
      </c>
      <c r="E36" s="160"/>
    </row>
    <row r="37" spans="1:5" x14ac:dyDescent="0.3">
      <c r="A37" s="57">
        <v>2130</v>
      </c>
      <c r="B37" s="56" t="s">
        <v>101</v>
      </c>
      <c r="C37" s="8"/>
      <c r="D37" s="8"/>
      <c r="E37" s="160"/>
    </row>
    <row r="38" spans="1:5" x14ac:dyDescent="0.3">
      <c r="A38" s="57">
        <v>2140</v>
      </c>
      <c r="B38" s="56" t="s">
        <v>417</v>
      </c>
      <c r="C38" s="8"/>
      <c r="D38" s="8"/>
      <c r="E38" s="160"/>
    </row>
    <row r="39" spans="1:5" x14ac:dyDescent="0.3">
      <c r="A39" s="57">
        <v>2150</v>
      </c>
      <c r="B39" s="56" t="s">
        <v>421</v>
      </c>
      <c r="C39" s="8"/>
      <c r="D39" s="8"/>
      <c r="E39" s="160"/>
    </row>
    <row r="40" spans="1:5" x14ac:dyDescent="0.3">
      <c r="A40" s="57">
        <v>2220</v>
      </c>
      <c r="B40" s="56" t="s">
        <v>102</v>
      </c>
      <c r="C40" s="8"/>
      <c r="D40" s="8"/>
      <c r="E40" s="160"/>
    </row>
    <row r="41" spans="1:5" x14ac:dyDescent="0.3">
      <c r="A41" s="57">
        <v>2300</v>
      </c>
      <c r="B41" s="56" t="s">
        <v>165</v>
      </c>
      <c r="C41" s="8"/>
      <c r="D41" s="8"/>
      <c r="E41" s="160"/>
    </row>
    <row r="42" spans="1:5" x14ac:dyDescent="0.3">
      <c r="A42" s="57">
        <v>2400</v>
      </c>
      <c r="B42" s="56" t="s">
        <v>166</v>
      </c>
      <c r="C42" s="8"/>
      <c r="D42" s="8"/>
      <c r="E42" s="160"/>
    </row>
    <row r="43" spans="1:5" x14ac:dyDescent="0.3">
      <c r="A43" s="31"/>
      <c r="E43" s="160"/>
    </row>
    <row r="44" spans="1:5" x14ac:dyDescent="0.3">
      <c r="A44" s="55" t="s">
        <v>198</v>
      </c>
      <c r="B44" s="56"/>
      <c r="C44" s="125">
        <f>SUM(C45,C64)</f>
        <v>0</v>
      </c>
      <c r="D44" s="125">
        <f>SUM(D45,D64)</f>
        <v>2450</v>
      </c>
      <c r="E44" s="160"/>
    </row>
    <row r="45" spans="1:5" x14ac:dyDescent="0.3">
      <c r="A45" s="58" t="s">
        <v>195</v>
      </c>
      <c r="B45" s="56"/>
      <c r="C45" s="125">
        <f>SUM(C46:C61)</f>
        <v>0</v>
      </c>
      <c r="D45" s="125">
        <f>SUM(D46:D61)</f>
        <v>2450</v>
      </c>
      <c r="E45" s="160"/>
    </row>
    <row r="46" spans="1:5" x14ac:dyDescent="0.3">
      <c r="A46" s="57">
        <v>3100</v>
      </c>
      <c r="B46" s="56" t="s">
        <v>167</v>
      </c>
      <c r="C46" s="8"/>
      <c r="D46" s="8"/>
      <c r="E46" s="160"/>
    </row>
    <row r="47" spans="1:5" x14ac:dyDescent="0.3">
      <c r="A47" s="57">
        <v>3210</v>
      </c>
      <c r="B47" s="56" t="s">
        <v>168</v>
      </c>
      <c r="C47" s="8"/>
      <c r="D47" s="432">
        <v>1880</v>
      </c>
      <c r="E47" s="160"/>
    </row>
    <row r="48" spans="1:5" x14ac:dyDescent="0.3">
      <c r="A48" s="57">
        <v>3221</v>
      </c>
      <c r="B48" s="56" t="s">
        <v>169</v>
      </c>
      <c r="C48" s="8"/>
      <c r="D48" s="432"/>
      <c r="E48" s="160"/>
    </row>
    <row r="49" spans="1:5" x14ac:dyDescent="0.3">
      <c r="A49" s="57">
        <v>3222</v>
      </c>
      <c r="B49" s="56" t="s">
        <v>170</v>
      </c>
      <c r="C49" s="8"/>
      <c r="D49" s="432">
        <v>470</v>
      </c>
      <c r="E49" s="160"/>
    </row>
    <row r="50" spans="1:5" x14ac:dyDescent="0.3">
      <c r="A50" s="57">
        <v>3223</v>
      </c>
      <c r="B50" s="56" t="s">
        <v>171</v>
      </c>
      <c r="C50" s="8"/>
      <c r="D50" s="432"/>
      <c r="E50" s="160"/>
    </row>
    <row r="51" spans="1:5" x14ac:dyDescent="0.3">
      <c r="A51" s="57">
        <v>3224</v>
      </c>
      <c r="B51" s="56" t="s">
        <v>172</v>
      </c>
      <c r="C51" s="8"/>
      <c r="D51" s="432">
        <v>100</v>
      </c>
      <c r="E51" s="160"/>
    </row>
    <row r="52" spans="1:5" x14ac:dyDescent="0.3">
      <c r="A52" s="57">
        <v>3231</v>
      </c>
      <c r="B52" s="56" t="s">
        <v>173</v>
      </c>
      <c r="C52" s="8"/>
      <c r="D52" s="8"/>
      <c r="E52" s="160"/>
    </row>
    <row r="53" spans="1:5" x14ac:dyDescent="0.3">
      <c r="A53" s="57">
        <v>3232</v>
      </c>
      <c r="B53" s="56" t="s">
        <v>174</v>
      </c>
      <c r="C53" s="8"/>
      <c r="D53" s="8"/>
      <c r="E53" s="160"/>
    </row>
    <row r="54" spans="1:5" x14ac:dyDescent="0.3">
      <c r="A54" s="57">
        <v>3234</v>
      </c>
      <c r="B54" s="56" t="s">
        <v>175</v>
      </c>
      <c r="C54" s="8"/>
      <c r="D54" s="8"/>
      <c r="E54" s="160"/>
    </row>
    <row r="55" spans="1:5" ht="30" x14ac:dyDescent="0.3">
      <c r="A55" s="57">
        <v>3236</v>
      </c>
      <c r="B55" s="56" t="s">
        <v>190</v>
      </c>
      <c r="C55" s="8"/>
      <c r="D55" s="8"/>
      <c r="E55" s="160"/>
    </row>
    <row r="56" spans="1:5" ht="45" x14ac:dyDescent="0.3">
      <c r="A56" s="57">
        <v>3237</v>
      </c>
      <c r="B56" s="56" t="s">
        <v>176</v>
      </c>
      <c r="C56" s="8"/>
      <c r="D56" s="8"/>
      <c r="E56" s="160"/>
    </row>
    <row r="57" spans="1:5" x14ac:dyDescent="0.3">
      <c r="A57" s="57">
        <v>3241</v>
      </c>
      <c r="B57" s="56" t="s">
        <v>177</v>
      </c>
      <c r="C57" s="8"/>
      <c r="D57" s="8"/>
      <c r="E57" s="160"/>
    </row>
    <row r="58" spans="1:5" x14ac:dyDescent="0.3">
      <c r="A58" s="57">
        <v>3242</v>
      </c>
      <c r="B58" s="56" t="s">
        <v>178</v>
      </c>
      <c r="C58" s="8"/>
      <c r="D58" s="8"/>
      <c r="E58" s="160"/>
    </row>
    <row r="59" spans="1:5" x14ac:dyDescent="0.3">
      <c r="A59" s="57">
        <v>3243</v>
      </c>
      <c r="B59" s="56" t="s">
        <v>179</v>
      </c>
      <c r="C59" s="8"/>
      <c r="D59" s="8"/>
      <c r="E59" s="160"/>
    </row>
    <row r="60" spans="1:5" x14ac:dyDescent="0.3">
      <c r="A60" s="57">
        <v>3245</v>
      </c>
      <c r="B60" s="56" t="s">
        <v>180</v>
      </c>
      <c r="C60" s="8"/>
      <c r="D60" s="8"/>
      <c r="E60" s="160"/>
    </row>
    <row r="61" spans="1:5" x14ac:dyDescent="0.3">
      <c r="A61" s="57">
        <v>3246</v>
      </c>
      <c r="B61" s="56" t="s">
        <v>181</v>
      </c>
      <c r="C61" s="8"/>
      <c r="D61" s="8"/>
      <c r="E61" s="160"/>
    </row>
    <row r="62" spans="1:5" x14ac:dyDescent="0.3">
      <c r="A62" s="31"/>
      <c r="E62" s="160"/>
    </row>
    <row r="63" spans="1:5" x14ac:dyDescent="0.3">
      <c r="A63" s="32"/>
      <c r="E63" s="160"/>
    </row>
    <row r="64" spans="1:5" x14ac:dyDescent="0.3">
      <c r="A64" s="58" t="s">
        <v>196</v>
      </c>
      <c r="B64" s="56"/>
      <c r="C64" s="125">
        <f>SUM(C65:C67)</f>
        <v>0</v>
      </c>
      <c r="D64" s="125">
        <f>SUM(D65:D67)</f>
        <v>0</v>
      </c>
      <c r="E64" s="160"/>
    </row>
    <row r="65" spans="1:5" x14ac:dyDescent="0.3">
      <c r="A65" s="57">
        <v>5100</v>
      </c>
      <c r="B65" s="56" t="s">
        <v>258</v>
      </c>
      <c r="C65" s="8"/>
      <c r="D65" s="8"/>
      <c r="E65" s="160"/>
    </row>
    <row r="66" spans="1:5" x14ac:dyDescent="0.3">
      <c r="A66" s="57">
        <v>5220</v>
      </c>
      <c r="B66" s="56" t="s">
        <v>441</v>
      </c>
      <c r="C66" s="8"/>
      <c r="D66" s="8"/>
      <c r="E66" s="160"/>
    </row>
    <row r="67" spans="1:5" x14ac:dyDescent="0.3">
      <c r="A67" s="57">
        <v>5230</v>
      </c>
      <c r="B67" s="56" t="s">
        <v>442</v>
      </c>
      <c r="C67" s="8"/>
      <c r="D67" s="8"/>
      <c r="E67" s="160"/>
    </row>
    <row r="68" spans="1:5" x14ac:dyDescent="0.3">
      <c r="A68" s="31"/>
      <c r="E68" s="160"/>
    </row>
    <row r="69" spans="1:5" x14ac:dyDescent="0.3">
      <c r="A69" s="2"/>
      <c r="E69" s="160"/>
    </row>
    <row r="70" spans="1:5" x14ac:dyDescent="0.3">
      <c r="A70" s="55" t="s">
        <v>197</v>
      </c>
      <c r="B70" s="56"/>
      <c r="C70" s="8"/>
      <c r="D70" s="8"/>
      <c r="E70" s="160"/>
    </row>
    <row r="71" spans="1:5" ht="30" x14ac:dyDescent="0.3">
      <c r="A71" s="57">
        <v>1</v>
      </c>
      <c r="B71" s="56" t="s">
        <v>182</v>
      </c>
      <c r="C71" s="8"/>
      <c r="D71" s="8"/>
      <c r="E71" s="160"/>
    </row>
    <row r="72" spans="1:5" x14ac:dyDescent="0.3">
      <c r="A72" s="57">
        <v>2</v>
      </c>
      <c r="B72" s="56" t="s">
        <v>183</v>
      </c>
      <c r="C72" s="8"/>
      <c r="D72" s="8"/>
      <c r="E72" s="160"/>
    </row>
    <row r="73" spans="1:5" x14ac:dyDescent="0.3">
      <c r="A73" s="57">
        <v>3</v>
      </c>
      <c r="B73" s="56" t="s">
        <v>184</v>
      </c>
      <c r="C73" s="8"/>
      <c r="D73" s="8"/>
      <c r="E73" s="160"/>
    </row>
    <row r="74" spans="1:5" x14ac:dyDescent="0.3">
      <c r="A74" s="57">
        <v>4</v>
      </c>
      <c r="B74" s="56" t="s">
        <v>372</v>
      </c>
      <c r="C74" s="8"/>
      <c r="D74" s="8"/>
      <c r="E74" s="160"/>
    </row>
    <row r="75" spans="1:5" x14ac:dyDescent="0.3">
      <c r="A75" s="57">
        <v>5</v>
      </c>
      <c r="B75" s="56" t="s">
        <v>185</v>
      </c>
      <c r="C75" s="8"/>
      <c r="D75" s="8"/>
      <c r="E75" s="160"/>
    </row>
    <row r="76" spans="1:5" x14ac:dyDescent="0.3">
      <c r="A76" s="57">
        <v>6</v>
      </c>
      <c r="B76" s="56" t="s">
        <v>186</v>
      </c>
      <c r="C76" s="8"/>
      <c r="D76" s="8"/>
      <c r="E76" s="160"/>
    </row>
    <row r="77" spans="1:5" x14ac:dyDescent="0.3">
      <c r="A77" s="57">
        <v>7</v>
      </c>
      <c r="B77" s="56" t="s">
        <v>187</v>
      </c>
      <c r="C77" s="8"/>
      <c r="D77" s="8"/>
      <c r="E77" s="160"/>
    </row>
    <row r="78" spans="1:5" x14ac:dyDescent="0.3">
      <c r="A78" s="57">
        <v>8</v>
      </c>
      <c r="B78" s="56" t="s">
        <v>188</v>
      </c>
      <c r="C78" s="8"/>
      <c r="D78" s="8"/>
      <c r="E78" s="160"/>
    </row>
    <row r="79" spans="1:5" x14ac:dyDescent="0.3">
      <c r="A79" s="57">
        <v>9</v>
      </c>
      <c r="B79" s="56" t="s">
        <v>189</v>
      </c>
      <c r="C79" s="8"/>
      <c r="D79" s="8"/>
      <c r="E79" s="160"/>
    </row>
    <row r="83" spans="1:9" x14ac:dyDescent="0.3">
      <c r="A83" s="2"/>
      <c r="B83" s="2"/>
    </row>
    <row r="84" spans="1:9" x14ac:dyDescent="0.3">
      <c r="A84" s="106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 t="s">
        <v>554</v>
      </c>
      <c r="D86" s="12"/>
      <c r="E86"/>
      <c r="F86"/>
      <c r="G86"/>
      <c r="H86"/>
      <c r="I86"/>
    </row>
    <row r="87" spans="1:9" x14ac:dyDescent="0.3">
      <c r="A87"/>
      <c r="B87" s="106" t="s">
        <v>456</v>
      </c>
      <c r="D87" s="12"/>
      <c r="E87"/>
      <c r="F87"/>
      <c r="G87"/>
      <c r="H87"/>
      <c r="I87"/>
    </row>
    <row r="88" spans="1:9" x14ac:dyDescent="0.3">
      <c r="A88"/>
      <c r="B88" s="2" t="s">
        <v>457</v>
      </c>
      <c r="D88" s="12"/>
      <c r="E88"/>
      <c r="F88"/>
      <c r="G88"/>
      <c r="H88"/>
      <c r="I88"/>
    </row>
    <row r="89" spans="1:9" customFormat="1" ht="12.75" x14ac:dyDescent="0.2">
      <c r="B89" s="101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honeticPr fontId="28" type="noConversion"/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10"/>
  </sheetPr>
  <dimension ref="A1:K25"/>
  <sheetViews>
    <sheetView showGridLines="0" view="pageBreakPreview" zoomScaleNormal="100" zoomScaleSheetLayoutView="70" workbookViewId="0">
      <selection activeCell="H10" sqref="H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114" t="s">
        <v>463</v>
      </c>
      <c r="B1" s="116"/>
      <c r="C1" s="116"/>
      <c r="D1" s="116"/>
      <c r="E1" s="116"/>
      <c r="F1" s="116"/>
      <c r="G1" s="116"/>
      <c r="H1" s="116"/>
      <c r="I1" s="438" t="s">
        <v>110</v>
      </c>
      <c r="J1" s="438"/>
      <c r="K1" s="160"/>
    </row>
    <row r="2" spans="1:11" x14ac:dyDescent="0.3">
      <c r="A2" s="116" t="s">
        <v>141</v>
      </c>
      <c r="B2" s="116"/>
      <c r="C2" s="116"/>
      <c r="D2" s="116"/>
      <c r="E2" s="116"/>
      <c r="F2" s="116"/>
      <c r="G2" s="116"/>
      <c r="H2" s="116"/>
      <c r="I2" s="436">
        <f>'ფორმა N1'!S2</f>
        <v>0</v>
      </c>
      <c r="J2" s="437"/>
      <c r="K2" s="160"/>
    </row>
    <row r="3" spans="1:11" x14ac:dyDescent="0.3">
      <c r="A3" s="116"/>
      <c r="B3" s="116"/>
      <c r="C3" s="116"/>
      <c r="D3" s="116"/>
      <c r="E3" s="116"/>
      <c r="F3" s="116"/>
      <c r="G3" s="116"/>
      <c r="H3" s="116"/>
      <c r="I3" s="115"/>
      <c r="J3" s="115"/>
      <c r="K3" s="160"/>
    </row>
    <row r="4" spans="1:11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6"/>
      <c r="E4" s="116"/>
      <c r="F4" s="185"/>
      <c r="G4" s="116"/>
      <c r="H4" s="116"/>
      <c r="I4" s="116"/>
      <c r="J4" s="116"/>
      <c r="K4" s="160"/>
    </row>
    <row r="5" spans="1:11" x14ac:dyDescent="0.3">
      <c r="A5" s="292" t="str">
        <f>'ფორმა N1'!D4</f>
        <v>საქართველოს მწვანეთა პარტია</v>
      </c>
      <c r="B5" s="293"/>
      <c r="C5" s="293"/>
      <c r="D5" s="293"/>
      <c r="E5" s="293"/>
      <c r="F5" s="294"/>
      <c r="G5" s="293"/>
      <c r="H5" s="293"/>
      <c r="I5" s="293"/>
      <c r="J5" s="293"/>
      <c r="K5" s="160"/>
    </row>
    <row r="6" spans="1:11" x14ac:dyDescent="0.3">
      <c r="A6" s="117"/>
      <c r="B6" s="117"/>
      <c r="C6" s="116"/>
      <c r="D6" s="116"/>
      <c r="E6" s="116"/>
      <c r="F6" s="185"/>
      <c r="G6" s="116"/>
      <c r="H6" s="116"/>
      <c r="I6" s="116"/>
      <c r="J6" s="116"/>
      <c r="K6" s="160"/>
    </row>
    <row r="7" spans="1:11" x14ac:dyDescent="0.3">
      <c r="A7" s="186"/>
      <c r="B7" s="182"/>
      <c r="C7" s="182"/>
      <c r="D7" s="182"/>
      <c r="E7" s="182"/>
      <c r="F7" s="182"/>
      <c r="G7" s="182"/>
      <c r="H7" s="182"/>
      <c r="I7" s="182"/>
      <c r="J7" s="182"/>
      <c r="K7" s="160"/>
    </row>
    <row r="8" spans="1:11" s="26" customFormat="1" ht="45" x14ac:dyDescent="0.3">
      <c r="A8" s="188" t="s">
        <v>64</v>
      </c>
      <c r="B8" s="188" t="s">
        <v>112</v>
      </c>
      <c r="C8" s="189" t="s">
        <v>114</v>
      </c>
      <c r="D8" s="189" t="s">
        <v>278</v>
      </c>
      <c r="E8" s="189" t="s">
        <v>113</v>
      </c>
      <c r="F8" s="187" t="s">
        <v>259</v>
      </c>
      <c r="G8" s="187" t="s">
        <v>299</v>
      </c>
      <c r="H8" s="187" t="s">
        <v>300</v>
      </c>
      <c r="I8" s="187" t="s">
        <v>260</v>
      </c>
      <c r="J8" s="190" t="s">
        <v>115</v>
      </c>
      <c r="K8" s="160"/>
    </row>
    <row r="9" spans="1:11" s="26" customFormat="1" x14ac:dyDescent="0.3">
      <c r="A9" s="228">
        <v>1</v>
      </c>
      <c r="B9" s="228">
        <v>2</v>
      </c>
      <c r="C9" s="229">
        <v>3</v>
      </c>
      <c r="D9" s="229">
        <v>4</v>
      </c>
      <c r="E9" s="229">
        <v>5</v>
      </c>
      <c r="F9" s="229">
        <v>6</v>
      </c>
      <c r="G9" s="229">
        <v>7</v>
      </c>
      <c r="H9" s="229">
        <v>8</v>
      </c>
      <c r="I9" s="229">
        <v>9</v>
      </c>
      <c r="J9" s="229">
        <v>10</v>
      </c>
      <c r="K9" s="160"/>
    </row>
    <row r="10" spans="1:11" s="26" customFormat="1" ht="30" x14ac:dyDescent="0.3">
      <c r="A10" s="357">
        <v>1</v>
      </c>
      <c r="B10" s="358" t="s">
        <v>534</v>
      </c>
      <c r="C10" s="359" t="s">
        <v>535</v>
      </c>
      <c r="D10" s="360" t="s">
        <v>222</v>
      </c>
      <c r="E10" s="361">
        <v>36007</v>
      </c>
      <c r="F10" s="362">
        <v>1978.13</v>
      </c>
      <c r="G10" s="362">
        <v>19839.060000000001</v>
      </c>
      <c r="H10" s="362">
        <v>21817.19</v>
      </c>
      <c r="I10" s="362">
        <v>0</v>
      </c>
      <c r="J10" s="362"/>
      <c r="K10" s="160"/>
    </row>
    <row r="11" spans="1:11" ht="30" x14ac:dyDescent="0.3">
      <c r="A11" s="363">
        <v>2</v>
      </c>
      <c r="B11" s="364" t="s">
        <v>534</v>
      </c>
      <c r="C11" s="365" t="s">
        <v>536</v>
      </c>
      <c r="D11" s="366" t="s">
        <v>537</v>
      </c>
      <c r="E11" s="367">
        <v>38687</v>
      </c>
      <c r="F11" s="27">
        <v>8272.3700000000008</v>
      </c>
      <c r="G11" s="27">
        <v>0</v>
      </c>
      <c r="H11" s="27">
        <v>8272.3700000000008</v>
      </c>
      <c r="I11" s="27">
        <v>0</v>
      </c>
      <c r="J11" s="368"/>
    </row>
    <row r="12" spans="1:11" ht="30" x14ac:dyDescent="0.3">
      <c r="A12" s="363">
        <v>3</v>
      </c>
      <c r="B12" s="364" t="s">
        <v>534</v>
      </c>
      <c r="C12" s="365" t="s">
        <v>536</v>
      </c>
      <c r="D12" s="366" t="s">
        <v>538</v>
      </c>
      <c r="E12" s="367">
        <v>36007</v>
      </c>
      <c r="F12" s="27">
        <v>0</v>
      </c>
      <c r="G12" s="27">
        <v>0</v>
      </c>
      <c r="H12" s="27">
        <v>0</v>
      </c>
      <c r="I12" s="27">
        <v>0</v>
      </c>
      <c r="J12" s="368"/>
    </row>
    <row r="13" spans="1:11" x14ac:dyDescent="0.3">
      <c r="A13" s="159"/>
      <c r="B13" s="159"/>
      <c r="C13" s="159"/>
      <c r="D13" s="159"/>
      <c r="E13" s="159"/>
      <c r="F13" s="159"/>
      <c r="G13" s="159"/>
      <c r="H13" s="159"/>
      <c r="I13" s="159"/>
      <c r="J13" s="159"/>
    </row>
    <row r="14" spans="1:11" x14ac:dyDescent="0.3">
      <c r="A14" s="159"/>
      <c r="B14" s="159"/>
      <c r="C14" s="159"/>
      <c r="D14" s="159"/>
      <c r="E14" s="159"/>
      <c r="F14" s="159"/>
      <c r="G14" s="159"/>
      <c r="H14" s="159"/>
      <c r="I14" s="159"/>
      <c r="J14" s="159"/>
    </row>
    <row r="15" spans="1:11" x14ac:dyDescent="0.3">
      <c r="A15" s="159"/>
      <c r="B15" s="288" t="s">
        <v>107</v>
      </c>
      <c r="C15" s="159"/>
      <c r="D15" s="159"/>
      <c r="E15" s="159"/>
      <c r="F15" s="289"/>
      <c r="G15" s="159"/>
      <c r="H15" s="159"/>
      <c r="I15" s="159"/>
      <c r="J15" s="159"/>
    </row>
    <row r="16" spans="1:11" x14ac:dyDescent="0.3">
      <c r="A16" s="159"/>
      <c r="B16" s="159"/>
      <c r="C16" s="159"/>
      <c r="D16" s="159"/>
      <c r="E16" s="159"/>
      <c r="F16" s="156"/>
      <c r="G16" s="156"/>
      <c r="H16" s="156"/>
      <c r="I16" s="156"/>
      <c r="J16" s="156"/>
    </row>
    <row r="17" spans="1:10" x14ac:dyDescent="0.3">
      <c r="A17" s="159"/>
      <c r="B17" s="159"/>
      <c r="C17" s="340" t="s">
        <v>554</v>
      </c>
      <c r="D17" s="159"/>
      <c r="E17" s="159"/>
      <c r="F17" s="340"/>
      <c r="G17" s="341"/>
      <c r="H17" s="341"/>
      <c r="I17" s="156"/>
      <c r="J17" s="156"/>
    </row>
    <row r="18" spans="1:10" x14ac:dyDescent="0.3">
      <c r="A18" s="156"/>
      <c r="B18" s="159"/>
      <c r="C18" s="290" t="s">
        <v>271</v>
      </c>
      <c r="D18" s="290"/>
      <c r="E18" s="159"/>
      <c r="F18" s="159" t="s">
        <v>276</v>
      </c>
      <c r="G18" s="156"/>
      <c r="H18" s="156"/>
      <c r="I18" s="156"/>
      <c r="J18" s="156"/>
    </row>
    <row r="19" spans="1:10" x14ac:dyDescent="0.3">
      <c r="A19" s="156"/>
      <c r="B19" s="159"/>
      <c r="C19" s="291" t="s">
        <v>140</v>
      </c>
      <c r="D19" s="159"/>
      <c r="E19" s="159"/>
      <c r="F19" s="159" t="s">
        <v>272</v>
      </c>
      <c r="G19" s="156"/>
      <c r="H19" s="156"/>
      <c r="I19" s="156"/>
      <c r="J19" s="156"/>
    </row>
    <row r="20" spans="1:10" customFormat="1" x14ac:dyDescent="0.3">
      <c r="A20" s="156"/>
      <c r="B20" s="159"/>
      <c r="C20" s="159"/>
      <c r="D20" s="291"/>
      <c r="E20" s="156"/>
      <c r="F20" s="156"/>
      <c r="G20" s="156"/>
      <c r="H20" s="156"/>
      <c r="I20" s="156"/>
      <c r="J20" s="156"/>
    </row>
    <row r="21" spans="1:10" customFormat="1" ht="12.75" x14ac:dyDescent="0.2">
      <c r="A21" s="156"/>
      <c r="B21" s="156"/>
      <c r="C21" s="156"/>
      <c r="D21" s="156"/>
      <c r="E21" s="156"/>
      <c r="F21" s="156"/>
      <c r="G21" s="156"/>
      <c r="H21" s="156"/>
      <c r="I21" s="156"/>
      <c r="J21" s="156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phoneticPr fontId="28" type="noConversion"/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0:J12"/>
    <dataValidation type="date" operator="lessThan" allowBlank="1" showInputMessage="1" showErrorMessage="1" errorTitle="თარიღის შევსების ფორმატი" error="თარიღი შეავსეთ შემდეგი ფორმატით: დღე/თვე/წელი" prompt="დღე/თვე/წელი" sqref="E10:E12">
      <formula1>41639</formula1>
    </dataValidation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J90"/>
  <sheetViews>
    <sheetView view="pageBreakPreview" zoomScaleNormal="100" zoomScaleSheetLayoutView="70" workbookViewId="0">
      <selection activeCell="E73" sqref="E73"/>
    </sheetView>
  </sheetViews>
  <sheetFormatPr defaultRowHeight="15" x14ac:dyDescent="0.3"/>
  <cols>
    <col min="1" max="1" width="12" style="136" customWidth="1"/>
    <col min="2" max="2" width="16.7109375" style="136" customWidth="1"/>
    <col min="3" max="3" width="16.140625" style="136" customWidth="1"/>
    <col min="4" max="4" width="17.85546875" style="136" customWidth="1"/>
    <col min="5" max="5" width="12.7109375" style="386" customWidth="1"/>
    <col min="6" max="6" width="36.85546875" style="136" customWidth="1"/>
    <col min="7" max="7" width="22.28515625" style="136" customWidth="1"/>
    <col min="8" max="8" width="0.5703125" style="136" customWidth="1"/>
    <col min="9" max="16384" width="9.140625" style="136"/>
  </cols>
  <sheetData>
    <row r="1" spans="1:8" x14ac:dyDescent="0.3">
      <c r="A1" s="114" t="s">
        <v>375</v>
      </c>
      <c r="B1" s="116"/>
      <c r="C1" s="116"/>
      <c r="D1" s="116"/>
      <c r="E1" s="383"/>
      <c r="F1" s="116"/>
      <c r="G1" s="231" t="s">
        <v>110</v>
      </c>
      <c r="H1" s="232"/>
    </row>
    <row r="2" spans="1:8" x14ac:dyDescent="0.3">
      <c r="A2" s="116" t="s">
        <v>141</v>
      </c>
      <c r="B2" s="116"/>
      <c r="C2" s="116"/>
      <c r="D2" s="116"/>
      <c r="E2" s="383"/>
      <c r="F2" s="116"/>
      <c r="G2" s="436">
        <f>'ფორმა N1'!Q2</f>
        <v>0</v>
      </c>
      <c r="H2" s="437"/>
    </row>
    <row r="3" spans="1:8" x14ac:dyDescent="0.3">
      <c r="A3" s="116"/>
      <c r="B3" s="116"/>
      <c r="C3" s="116"/>
      <c r="D3" s="116"/>
      <c r="E3" s="383"/>
      <c r="F3" s="116"/>
      <c r="G3" s="157"/>
      <c r="H3" s="232"/>
    </row>
    <row r="4" spans="1:8" x14ac:dyDescent="0.3">
      <c r="A4" s="117" t="str">
        <f>'[2]ფორმა N2'!A4</f>
        <v>ანგარიშვალდებული პირის დასახელება:</v>
      </c>
      <c r="B4" s="116"/>
      <c r="C4" s="116"/>
      <c r="D4" s="116"/>
      <c r="E4" s="383"/>
      <c r="F4" s="116"/>
      <c r="G4" s="116"/>
      <c r="H4" s="159"/>
    </row>
    <row r="5" spans="1:8" x14ac:dyDescent="0.3">
      <c r="A5" s="278"/>
      <c r="B5" s="278" t="s">
        <v>548</v>
      </c>
      <c r="C5" s="278"/>
      <c r="D5" s="278"/>
      <c r="E5" s="384"/>
      <c r="F5" s="278"/>
      <c r="G5" s="278"/>
      <c r="H5" s="159"/>
    </row>
    <row r="6" spans="1:8" x14ac:dyDescent="0.3">
      <c r="A6" s="117"/>
      <c r="B6" s="116"/>
      <c r="C6" s="116"/>
      <c r="D6" s="116"/>
      <c r="E6" s="383"/>
      <c r="F6" s="116"/>
      <c r="G6" s="116"/>
      <c r="H6" s="159"/>
    </row>
    <row r="7" spans="1:8" x14ac:dyDescent="0.3">
      <c r="A7" s="116"/>
      <c r="B7" s="116"/>
      <c r="C7" s="116"/>
      <c r="D7" s="116"/>
      <c r="E7" s="383"/>
      <c r="F7" s="116"/>
      <c r="G7" s="116"/>
      <c r="H7" s="160"/>
    </row>
    <row r="8" spans="1:8" ht="45.75" customHeight="1" x14ac:dyDescent="0.3">
      <c r="A8" s="233" t="s">
        <v>318</v>
      </c>
      <c r="B8" s="233" t="s">
        <v>142</v>
      </c>
      <c r="C8" s="234" t="s">
        <v>373</v>
      </c>
      <c r="D8" s="234" t="s">
        <v>374</v>
      </c>
      <c r="E8" s="234" t="s">
        <v>278</v>
      </c>
      <c r="F8" s="233" t="s">
        <v>325</v>
      </c>
      <c r="G8" s="234" t="s">
        <v>319</v>
      </c>
      <c r="H8" s="160"/>
    </row>
    <row r="9" spans="1:8" x14ac:dyDescent="0.3">
      <c r="A9" s="235" t="s">
        <v>320</v>
      </c>
      <c r="B9" s="375"/>
      <c r="C9" s="237"/>
      <c r="D9" s="238"/>
      <c r="E9" s="238"/>
      <c r="F9" s="238"/>
      <c r="G9" s="382">
        <v>5286.39</v>
      </c>
      <c r="H9" s="160"/>
    </row>
    <row r="10" spans="1:8" x14ac:dyDescent="0.3">
      <c r="A10" s="374">
        <v>1</v>
      </c>
      <c r="B10" s="390">
        <v>40848</v>
      </c>
      <c r="C10" s="379">
        <v>0</v>
      </c>
      <c r="D10" s="391">
        <v>26.1</v>
      </c>
      <c r="E10" s="388" t="s">
        <v>222</v>
      </c>
      <c r="F10" s="381" t="s">
        <v>558</v>
      </c>
      <c r="G10" s="389">
        <f>IF(ISBLANK(B10),"",G9+C10-D10)</f>
        <v>5260.29</v>
      </c>
      <c r="H10" s="160"/>
    </row>
    <row r="11" spans="1:8" x14ac:dyDescent="0.3">
      <c r="A11" s="374">
        <v>2</v>
      </c>
      <c r="B11" s="390">
        <v>40848</v>
      </c>
      <c r="C11" s="379">
        <v>0</v>
      </c>
      <c r="D11" s="391">
        <v>39.299999999999997</v>
      </c>
      <c r="E11" s="388" t="s">
        <v>222</v>
      </c>
      <c r="F11" s="381" t="s">
        <v>558</v>
      </c>
      <c r="G11" s="389">
        <f t="shared" ref="G11:G74" si="0">IF(ISBLANK(B11),"",G10+C11-D11)</f>
        <v>5220.99</v>
      </c>
      <c r="H11" s="160"/>
    </row>
    <row r="12" spans="1:8" x14ac:dyDescent="0.3">
      <c r="A12" s="374">
        <v>3</v>
      </c>
      <c r="B12" s="390">
        <v>40851</v>
      </c>
      <c r="C12" s="379">
        <v>0</v>
      </c>
      <c r="D12" s="391">
        <v>10</v>
      </c>
      <c r="E12" s="388" t="s">
        <v>222</v>
      </c>
      <c r="F12" s="381" t="s">
        <v>559</v>
      </c>
      <c r="G12" s="389">
        <f t="shared" si="0"/>
        <v>5210.99</v>
      </c>
      <c r="H12" s="160"/>
    </row>
    <row r="13" spans="1:8" x14ac:dyDescent="0.3">
      <c r="A13" s="374">
        <v>4</v>
      </c>
      <c r="B13" s="390">
        <v>40851</v>
      </c>
      <c r="C13" s="379">
        <v>0</v>
      </c>
      <c r="D13" s="391">
        <v>20</v>
      </c>
      <c r="E13" s="388" t="s">
        <v>222</v>
      </c>
      <c r="F13" s="381" t="s">
        <v>559</v>
      </c>
      <c r="G13" s="389">
        <f t="shared" si="0"/>
        <v>5190.99</v>
      </c>
      <c r="H13" s="160"/>
    </row>
    <row r="14" spans="1:8" x14ac:dyDescent="0.3">
      <c r="A14" s="374">
        <v>5</v>
      </c>
      <c r="B14" s="390">
        <v>40854</v>
      </c>
      <c r="C14" s="379">
        <v>0</v>
      </c>
      <c r="D14" s="391">
        <v>20</v>
      </c>
      <c r="E14" s="388" t="s">
        <v>222</v>
      </c>
      <c r="F14" s="381" t="s">
        <v>559</v>
      </c>
      <c r="G14" s="389">
        <f t="shared" si="0"/>
        <v>5170.99</v>
      </c>
      <c r="H14" s="160"/>
    </row>
    <row r="15" spans="1:8" x14ac:dyDescent="0.3">
      <c r="A15" s="374">
        <v>6</v>
      </c>
      <c r="B15" s="390">
        <v>40856</v>
      </c>
      <c r="C15" s="379">
        <v>0</v>
      </c>
      <c r="D15" s="391">
        <v>21.98</v>
      </c>
      <c r="E15" s="388" t="s">
        <v>222</v>
      </c>
      <c r="F15" s="381" t="s">
        <v>3</v>
      </c>
      <c r="G15" s="389">
        <f t="shared" si="0"/>
        <v>5149.01</v>
      </c>
      <c r="H15" s="160"/>
    </row>
    <row r="16" spans="1:8" x14ac:dyDescent="0.3">
      <c r="A16" s="374">
        <v>7</v>
      </c>
      <c r="B16" s="390">
        <v>40862</v>
      </c>
      <c r="C16" s="379">
        <v>0</v>
      </c>
      <c r="D16" s="391">
        <v>63.6</v>
      </c>
      <c r="E16" s="388" t="s">
        <v>222</v>
      </c>
      <c r="F16" s="381" t="s">
        <v>560</v>
      </c>
      <c r="G16" s="389">
        <f t="shared" si="0"/>
        <v>5085.41</v>
      </c>
      <c r="H16" s="160"/>
    </row>
    <row r="17" spans="1:8" x14ac:dyDescent="0.3">
      <c r="A17" s="374">
        <v>8</v>
      </c>
      <c r="B17" s="390">
        <v>40863</v>
      </c>
      <c r="C17" s="379">
        <v>0</v>
      </c>
      <c r="D17" s="391">
        <v>100.5</v>
      </c>
      <c r="E17" s="388" t="s">
        <v>222</v>
      </c>
      <c r="F17" s="381" t="s">
        <v>561</v>
      </c>
      <c r="G17" s="389">
        <f t="shared" si="0"/>
        <v>4984.91</v>
      </c>
      <c r="H17" s="160"/>
    </row>
    <row r="18" spans="1:8" x14ac:dyDescent="0.3">
      <c r="A18" s="374">
        <v>9</v>
      </c>
      <c r="B18" s="390">
        <v>40863</v>
      </c>
      <c r="C18" s="379">
        <v>0</v>
      </c>
      <c r="D18" s="391">
        <v>48.35</v>
      </c>
      <c r="E18" s="388" t="s">
        <v>222</v>
      </c>
      <c r="F18" s="381" t="s">
        <v>562</v>
      </c>
      <c r="G18" s="389">
        <f t="shared" si="0"/>
        <v>4936.5599999999995</v>
      </c>
      <c r="H18" s="160"/>
    </row>
    <row r="19" spans="1:8" x14ac:dyDescent="0.3">
      <c r="A19" s="374">
        <v>10</v>
      </c>
      <c r="B19" s="390">
        <v>40863</v>
      </c>
      <c r="C19" s="379">
        <v>0</v>
      </c>
      <c r="D19" s="391">
        <v>30</v>
      </c>
      <c r="E19" s="388" t="s">
        <v>222</v>
      </c>
      <c r="F19" s="381" t="s">
        <v>560</v>
      </c>
      <c r="G19" s="389">
        <f t="shared" si="0"/>
        <v>4906.5599999999995</v>
      </c>
      <c r="H19" s="160"/>
    </row>
    <row r="20" spans="1:8" x14ac:dyDescent="0.3">
      <c r="A20" s="374">
        <v>11</v>
      </c>
      <c r="B20" s="390">
        <v>40867</v>
      </c>
      <c r="C20" s="379">
        <v>0</v>
      </c>
      <c r="D20" s="391">
        <v>19.23</v>
      </c>
      <c r="E20" s="388" t="s">
        <v>222</v>
      </c>
      <c r="F20" s="381" t="s">
        <v>558</v>
      </c>
      <c r="G20" s="389">
        <f t="shared" si="0"/>
        <v>4887.33</v>
      </c>
      <c r="H20" s="160"/>
    </row>
    <row r="21" spans="1:8" x14ac:dyDescent="0.3">
      <c r="A21" s="374">
        <v>12</v>
      </c>
      <c r="B21" s="390">
        <v>40867</v>
      </c>
      <c r="C21" s="379">
        <v>0</v>
      </c>
      <c r="D21" s="391">
        <v>19.149999999999999</v>
      </c>
      <c r="E21" s="388" t="s">
        <v>222</v>
      </c>
      <c r="F21" s="381" t="s">
        <v>558</v>
      </c>
      <c r="G21" s="389">
        <f t="shared" si="0"/>
        <v>4868.18</v>
      </c>
      <c r="H21" s="160"/>
    </row>
    <row r="22" spans="1:8" x14ac:dyDescent="0.3">
      <c r="A22" s="374">
        <v>13</v>
      </c>
      <c r="B22" s="390">
        <v>40867</v>
      </c>
      <c r="C22" s="379">
        <v>0</v>
      </c>
      <c r="D22" s="391">
        <v>6</v>
      </c>
      <c r="E22" s="388" t="s">
        <v>222</v>
      </c>
      <c r="F22" s="381" t="s">
        <v>558</v>
      </c>
      <c r="G22" s="389">
        <f t="shared" si="0"/>
        <v>4862.18</v>
      </c>
      <c r="H22" s="160"/>
    </row>
    <row r="23" spans="1:8" x14ac:dyDescent="0.3">
      <c r="A23" s="374">
        <v>14</v>
      </c>
      <c r="B23" s="390">
        <v>40868</v>
      </c>
      <c r="C23" s="379">
        <v>0</v>
      </c>
      <c r="D23" s="391">
        <v>25.65</v>
      </c>
      <c r="E23" s="388" t="s">
        <v>222</v>
      </c>
      <c r="F23" s="381" t="s">
        <v>558</v>
      </c>
      <c r="G23" s="389">
        <f t="shared" si="0"/>
        <v>4836.5300000000007</v>
      </c>
      <c r="H23" s="160"/>
    </row>
    <row r="24" spans="1:8" x14ac:dyDescent="0.3">
      <c r="A24" s="374">
        <v>15</v>
      </c>
      <c r="B24" s="390">
        <v>40871</v>
      </c>
      <c r="C24" s="379">
        <v>0</v>
      </c>
      <c r="D24" s="391">
        <v>95</v>
      </c>
      <c r="E24" s="388" t="s">
        <v>222</v>
      </c>
      <c r="F24" s="381" t="s">
        <v>558</v>
      </c>
      <c r="G24" s="389">
        <f t="shared" si="0"/>
        <v>4741.5300000000007</v>
      </c>
      <c r="H24" s="160"/>
    </row>
    <row r="25" spans="1:8" x14ac:dyDescent="0.3">
      <c r="A25" s="374">
        <v>16</v>
      </c>
      <c r="B25" s="390">
        <v>40875</v>
      </c>
      <c r="C25" s="379">
        <v>2048</v>
      </c>
      <c r="D25" s="391">
        <v>0</v>
      </c>
      <c r="E25" s="388" t="s">
        <v>222</v>
      </c>
      <c r="F25" s="381" t="s">
        <v>563</v>
      </c>
      <c r="G25" s="389">
        <f t="shared" si="0"/>
        <v>6789.5300000000007</v>
      </c>
      <c r="H25" s="160"/>
    </row>
    <row r="26" spans="1:8" x14ac:dyDescent="0.3">
      <c r="A26" s="374">
        <v>17</v>
      </c>
      <c r="B26" s="390">
        <v>40875</v>
      </c>
      <c r="C26" s="379">
        <v>0</v>
      </c>
      <c r="D26" s="391">
        <v>735</v>
      </c>
      <c r="E26" s="388" t="s">
        <v>222</v>
      </c>
      <c r="F26" s="381" t="s">
        <v>564</v>
      </c>
      <c r="G26" s="389">
        <f t="shared" si="0"/>
        <v>6054.5300000000007</v>
      </c>
      <c r="H26" s="160"/>
    </row>
    <row r="27" spans="1:8" x14ac:dyDescent="0.3">
      <c r="A27" s="374">
        <v>18</v>
      </c>
      <c r="B27" s="390">
        <v>40875</v>
      </c>
      <c r="C27" s="379">
        <v>0</v>
      </c>
      <c r="D27" s="391">
        <v>350</v>
      </c>
      <c r="E27" s="388" t="s">
        <v>222</v>
      </c>
      <c r="F27" s="381" t="s">
        <v>565</v>
      </c>
      <c r="G27" s="389">
        <f t="shared" si="0"/>
        <v>5704.5300000000007</v>
      </c>
      <c r="H27" s="160"/>
    </row>
    <row r="28" spans="1:8" x14ac:dyDescent="0.3">
      <c r="A28" s="374">
        <v>19</v>
      </c>
      <c r="B28" s="390">
        <v>40875</v>
      </c>
      <c r="C28" s="379">
        <v>0</v>
      </c>
      <c r="D28" s="391">
        <v>20</v>
      </c>
      <c r="E28" s="388" t="s">
        <v>222</v>
      </c>
      <c r="F28" s="381" t="s">
        <v>559</v>
      </c>
      <c r="G28" s="389">
        <f t="shared" si="0"/>
        <v>5684.5300000000007</v>
      </c>
      <c r="H28" s="160"/>
    </row>
    <row r="29" spans="1:8" x14ac:dyDescent="0.3">
      <c r="A29" s="374">
        <v>20</v>
      </c>
      <c r="B29" s="390">
        <v>40875</v>
      </c>
      <c r="C29" s="379">
        <v>0</v>
      </c>
      <c r="D29" s="391">
        <v>664</v>
      </c>
      <c r="E29" s="388" t="s">
        <v>222</v>
      </c>
      <c r="F29" s="381" t="s">
        <v>566</v>
      </c>
      <c r="G29" s="389">
        <f t="shared" si="0"/>
        <v>5020.5300000000007</v>
      </c>
      <c r="H29" s="160"/>
    </row>
    <row r="30" spans="1:8" x14ac:dyDescent="0.3">
      <c r="A30" s="374">
        <v>21</v>
      </c>
      <c r="B30" s="390">
        <v>40875</v>
      </c>
      <c r="C30" s="379">
        <v>0</v>
      </c>
      <c r="D30" s="391">
        <v>400</v>
      </c>
      <c r="E30" s="388" t="s">
        <v>222</v>
      </c>
      <c r="F30" s="381" t="s">
        <v>566</v>
      </c>
      <c r="G30" s="389">
        <f t="shared" si="0"/>
        <v>4620.5300000000007</v>
      </c>
      <c r="H30" s="160"/>
    </row>
    <row r="31" spans="1:8" x14ac:dyDescent="0.3">
      <c r="A31" s="374">
        <v>22</v>
      </c>
      <c r="B31" s="390">
        <v>40875</v>
      </c>
      <c r="C31" s="379">
        <v>0</v>
      </c>
      <c r="D31" s="391">
        <v>240</v>
      </c>
      <c r="E31" s="388" t="s">
        <v>222</v>
      </c>
      <c r="F31" s="381" t="s">
        <v>566</v>
      </c>
      <c r="G31" s="389">
        <f t="shared" si="0"/>
        <v>4380.5300000000007</v>
      </c>
      <c r="H31" s="160"/>
    </row>
    <row r="32" spans="1:8" x14ac:dyDescent="0.3">
      <c r="A32" s="374">
        <v>23</v>
      </c>
      <c r="B32" s="390">
        <v>40875</v>
      </c>
      <c r="C32" s="379">
        <v>0</v>
      </c>
      <c r="D32" s="391">
        <v>320</v>
      </c>
      <c r="E32" s="388" t="s">
        <v>222</v>
      </c>
      <c r="F32" s="381" t="s">
        <v>566</v>
      </c>
      <c r="G32" s="389">
        <f t="shared" si="0"/>
        <v>4060.5300000000007</v>
      </c>
      <c r="H32" s="160"/>
    </row>
    <row r="33" spans="1:8" x14ac:dyDescent="0.3">
      <c r="A33" s="374">
        <v>24</v>
      </c>
      <c r="B33" s="390">
        <v>40875</v>
      </c>
      <c r="C33" s="379">
        <v>0</v>
      </c>
      <c r="D33" s="391">
        <v>200</v>
      </c>
      <c r="E33" s="388" t="s">
        <v>222</v>
      </c>
      <c r="F33" s="381" t="s">
        <v>566</v>
      </c>
      <c r="G33" s="389">
        <f t="shared" si="0"/>
        <v>3860.5300000000007</v>
      </c>
      <c r="H33" s="160"/>
    </row>
    <row r="34" spans="1:8" x14ac:dyDescent="0.3">
      <c r="A34" s="374">
        <v>25</v>
      </c>
      <c r="B34" s="390">
        <v>40875</v>
      </c>
      <c r="C34" s="379">
        <v>0</v>
      </c>
      <c r="D34" s="391">
        <v>224</v>
      </c>
      <c r="E34" s="388" t="s">
        <v>222</v>
      </c>
      <c r="F34" s="381" t="s">
        <v>566</v>
      </c>
      <c r="G34" s="389">
        <f t="shared" si="0"/>
        <v>3636.5300000000007</v>
      </c>
      <c r="H34" s="160"/>
    </row>
    <row r="35" spans="1:8" x14ac:dyDescent="0.3">
      <c r="A35" s="374">
        <v>26</v>
      </c>
      <c r="B35" s="390">
        <v>40876</v>
      </c>
      <c r="C35" s="379">
        <v>0</v>
      </c>
      <c r="D35" s="391">
        <v>40</v>
      </c>
      <c r="E35" s="388" t="s">
        <v>222</v>
      </c>
      <c r="F35" s="381" t="s">
        <v>559</v>
      </c>
      <c r="G35" s="389">
        <f t="shared" si="0"/>
        <v>3596.5300000000007</v>
      </c>
      <c r="H35" s="160"/>
    </row>
    <row r="36" spans="1:8" x14ac:dyDescent="0.3">
      <c r="A36" s="374">
        <v>27</v>
      </c>
      <c r="B36" s="390">
        <v>40880</v>
      </c>
      <c r="C36" s="379">
        <v>0</v>
      </c>
      <c r="D36" s="391">
        <v>13.79</v>
      </c>
      <c r="E36" s="388" t="s">
        <v>222</v>
      </c>
      <c r="F36" s="381" t="s">
        <v>558</v>
      </c>
      <c r="G36" s="389">
        <f t="shared" si="0"/>
        <v>3582.7400000000007</v>
      </c>
      <c r="H36" s="160"/>
    </row>
    <row r="37" spans="1:8" x14ac:dyDescent="0.3">
      <c r="A37" s="374">
        <v>28</v>
      </c>
      <c r="B37" s="390">
        <v>40886</v>
      </c>
      <c r="C37" s="379">
        <v>0</v>
      </c>
      <c r="D37" s="391">
        <v>17.600000000000001</v>
      </c>
      <c r="E37" s="388" t="s">
        <v>222</v>
      </c>
      <c r="F37" s="381" t="s">
        <v>558</v>
      </c>
      <c r="G37" s="389">
        <f t="shared" si="0"/>
        <v>3565.1400000000008</v>
      </c>
      <c r="H37" s="160"/>
    </row>
    <row r="38" spans="1:8" x14ac:dyDescent="0.3">
      <c r="A38" s="374">
        <v>29</v>
      </c>
      <c r="B38" s="390">
        <v>40886</v>
      </c>
      <c r="C38" s="379">
        <v>0</v>
      </c>
      <c r="D38" s="391">
        <v>4.4000000000000004</v>
      </c>
      <c r="E38" s="388" t="s">
        <v>222</v>
      </c>
      <c r="F38" s="381" t="s">
        <v>558</v>
      </c>
      <c r="G38" s="389">
        <f t="shared" si="0"/>
        <v>3560.7400000000007</v>
      </c>
      <c r="H38" s="160"/>
    </row>
    <row r="39" spans="1:8" x14ac:dyDescent="0.3">
      <c r="A39" s="374">
        <v>30</v>
      </c>
      <c r="B39" s="390">
        <v>40886</v>
      </c>
      <c r="C39" s="379">
        <v>0</v>
      </c>
      <c r="D39" s="391">
        <v>4</v>
      </c>
      <c r="E39" s="388" t="s">
        <v>222</v>
      </c>
      <c r="F39" s="381" t="s">
        <v>558</v>
      </c>
      <c r="G39" s="389">
        <f t="shared" si="0"/>
        <v>3556.7400000000007</v>
      </c>
      <c r="H39" s="160"/>
    </row>
    <row r="40" spans="1:8" x14ac:dyDescent="0.3">
      <c r="A40" s="374">
        <v>31</v>
      </c>
      <c r="B40" s="390">
        <v>40886</v>
      </c>
      <c r="C40" s="379">
        <v>0</v>
      </c>
      <c r="D40" s="391">
        <v>6</v>
      </c>
      <c r="E40" s="388" t="s">
        <v>222</v>
      </c>
      <c r="F40" s="381" t="s">
        <v>558</v>
      </c>
      <c r="G40" s="389">
        <f t="shared" si="0"/>
        <v>3550.7400000000007</v>
      </c>
      <c r="H40" s="160"/>
    </row>
    <row r="41" spans="1:8" x14ac:dyDescent="0.3">
      <c r="A41" s="374">
        <v>32</v>
      </c>
      <c r="B41" s="390">
        <v>40886</v>
      </c>
      <c r="C41" s="379">
        <v>0</v>
      </c>
      <c r="D41" s="391">
        <v>41.4</v>
      </c>
      <c r="E41" s="388" t="s">
        <v>222</v>
      </c>
      <c r="F41" s="381" t="s">
        <v>558</v>
      </c>
      <c r="G41" s="389">
        <f t="shared" si="0"/>
        <v>3509.3400000000006</v>
      </c>
      <c r="H41" s="160"/>
    </row>
    <row r="42" spans="1:8" x14ac:dyDescent="0.3">
      <c r="A42" s="374">
        <v>33</v>
      </c>
      <c r="B42" s="390">
        <v>40887</v>
      </c>
      <c r="C42" s="379">
        <v>0</v>
      </c>
      <c r="D42" s="391">
        <v>198</v>
      </c>
      <c r="E42" s="388" t="s">
        <v>222</v>
      </c>
      <c r="F42" s="381" t="s">
        <v>567</v>
      </c>
      <c r="G42" s="389">
        <f t="shared" si="0"/>
        <v>3311.3400000000006</v>
      </c>
      <c r="H42" s="160"/>
    </row>
    <row r="43" spans="1:8" x14ac:dyDescent="0.3">
      <c r="A43" s="374">
        <v>34</v>
      </c>
      <c r="B43" s="390">
        <v>40887</v>
      </c>
      <c r="C43" s="379">
        <v>0</v>
      </c>
      <c r="D43" s="391">
        <v>9</v>
      </c>
      <c r="E43" s="388" t="s">
        <v>222</v>
      </c>
      <c r="F43" s="381" t="s">
        <v>558</v>
      </c>
      <c r="G43" s="389">
        <f t="shared" si="0"/>
        <v>3302.3400000000006</v>
      </c>
      <c r="H43" s="160"/>
    </row>
    <row r="44" spans="1:8" x14ac:dyDescent="0.3">
      <c r="A44" s="374">
        <v>35</v>
      </c>
      <c r="B44" s="390">
        <v>40890</v>
      </c>
      <c r="C44" s="379">
        <v>0</v>
      </c>
      <c r="D44" s="391">
        <v>9</v>
      </c>
      <c r="E44" s="388" t="s">
        <v>222</v>
      </c>
      <c r="F44" s="381" t="s">
        <v>558</v>
      </c>
      <c r="G44" s="389">
        <f t="shared" si="0"/>
        <v>3293.3400000000006</v>
      </c>
      <c r="H44" s="160"/>
    </row>
    <row r="45" spans="1:8" x14ac:dyDescent="0.3">
      <c r="A45" s="374">
        <v>36</v>
      </c>
      <c r="B45" s="390">
        <v>40890</v>
      </c>
      <c r="C45" s="379">
        <v>0</v>
      </c>
      <c r="D45" s="391">
        <v>10</v>
      </c>
      <c r="E45" s="388" t="s">
        <v>222</v>
      </c>
      <c r="F45" s="381" t="s">
        <v>558</v>
      </c>
      <c r="G45" s="389">
        <f t="shared" si="0"/>
        <v>3283.3400000000006</v>
      </c>
      <c r="H45" s="160"/>
    </row>
    <row r="46" spans="1:8" x14ac:dyDescent="0.3">
      <c r="A46" s="374">
        <v>37</v>
      </c>
      <c r="B46" s="390">
        <v>40890</v>
      </c>
      <c r="C46" s="379">
        <v>0</v>
      </c>
      <c r="D46" s="391">
        <v>47</v>
      </c>
      <c r="E46" s="388" t="s">
        <v>222</v>
      </c>
      <c r="F46" s="381" t="s">
        <v>558</v>
      </c>
      <c r="G46" s="389">
        <f t="shared" si="0"/>
        <v>3236.3400000000006</v>
      </c>
      <c r="H46" s="160"/>
    </row>
    <row r="47" spans="1:8" x14ac:dyDescent="0.3">
      <c r="A47" s="374">
        <v>38</v>
      </c>
      <c r="B47" s="390">
        <v>40890</v>
      </c>
      <c r="C47" s="379">
        <v>0</v>
      </c>
      <c r="D47" s="391">
        <v>20</v>
      </c>
      <c r="E47" s="388" t="s">
        <v>222</v>
      </c>
      <c r="F47" s="381" t="s">
        <v>559</v>
      </c>
      <c r="G47" s="389">
        <f t="shared" si="0"/>
        <v>3216.3400000000006</v>
      </c>
      <c r="H47" s="160"/>
    </row>
    <row r="48" spans="1:8" x14ac:dyDescent="0.3">
      <c r="A48" s="374">
        <v>39</v>
      </c>
      <c r="B48" s="390">
        <v>40891</v>
      </c>
      <c r="C48" s="379">
        <v>0</v>
      </c>
      <c r="D48" s="391">
        <v>11.35</v>
      </c>
      <c r="E48" s="388" t="s">
        <v>222</v>
      </c>
      <c r="F48" s="381" t="s">
        <v>558</v>
      </c>
      <c r="G48" s="389">
        <f t="shared" si="0"/>
        <v>3204.9900000000007</v>
      </c>
      <c r="H48" s="160"/>
    </row>
    <row r="49" spans="1:8" x14ac:dyDescent="0.3">
      <c r="A49" s="374">
        <v>40</v>
      </c>
      <c r="B49" s="390">
        <v>40892</v>
      </c>
      <c r="C49" s="379">
        <v>4000</v>
      </c>
      <c r="D49" s="391">
        <v>0</v>
      </c>
      <c r="E49" s="388" t="s">
        <v>222</v>
      </c>
      <c r="F49" s="381" t="s">
        <v>563</v>
      </c>
      <c r="G49" s="389">
        <f t="shared" si="0"/>
        <v>7204.9900000000007</v>
      </c>
      <c r="H49" s="160"/>
    </row>
    <row r="50" spans="1:8" x14ac:dyDescent="0.3">
      <c r="A50" s="374">
        <v>41</v>
      </c>
      <c r="B50" s="390">
        <v>40893</v>
      </c>
      <c r="C50" s="379">
        <v>0</v>
      </c>
      <c r="D50" s="391">
        <v>230.7</v>
      </c>
      <c r="E50" s="388" t="s">
        <v>222</v>
      </c>
      <c r="F50" s="381" t="s">
        <v>561</v>
      </c>
      <c r="G50" s="389">
        <f t="shared" si="0"/>
        <v>6974.2900000000009</v>
      </c>
      <c r="H50" s="160"/>
    </row>
    <row r="51" spans="1:8" x14ac:dyDescent="0.3">
      <c r="A51" s="374">
        <v>42</v>
      </c>
      <c r="B51" s="390">
        <v>40893</v>
      </c>
      <c r="C51" s="379">
        <v>0</v>
      </c>
      <c r="D51" s="391">
        <v>17</v>
      </c>
      <c r="E51" s="388" t="s">
        <v>222</v>
      </c>
      <c r="F51" s="381" t="s">
        <v>3</v>
      </c>
      <c r="G51" s="389">
        <f t="shared" si="0"/>
        <v>6957.2900000000009</v>
      </c>
      <c r="H51" s="160"/>
    </row>
    <row r="52" spans="1:8" x14ac:dyDescent="0.3">
      <c r="A52" s="374">
        <v>43</v>
      </c>
      <c r="B52" s="390">
        <v>40893</v>
      </c>
      <c r="C52" s="379">
        <v>0</v>
      </c>
      <c r="D52" s="391">
        <v>50</v>
      </c>
      <c r="E52" s="388" t="s">
        <v>222</v>
      </c>
      <c r="F52" s="381" t="s">
        <v>559</v>
      </c>
      <c r="G52" s="389">
        <f t="shared" si="0"/>
        <v>6907.2900000000009</v>
      </c>
      <c r="H52" s="160"/>
    </row>
    <row r="53" spans="1:8" x14ac:dyDescent="0.3">
      <c r="A53" s="374">
        <v>44</v>
      </c>
      <c r="B53" s="390">
        <v>40893</v>
      </c>
      <c r="C53" s="379">
        <v>0</v>
      </c>
      <c r="D53" s="391">
        <v>17</v>
      </c>
      <c r="E53" s="388" t="s">
        <v>222</v>
      </c>
      <c r="F53" s="381" t="s">
        <v>3</v>
      </c>
      <c r="G53" s="389">
        <f t="shared" si="0"/>
        <v>6890.2900000000009</v>
      </c>
      <c r="H53" s="160"/>
    </row>
    <row r="54" spans="1:8" x14ac:dyDescent="0.3">
      <c r="A54" s="374">
        <v>45</v>
      </c>
      <c r="B54" s="390">
        <v>40894</v>
      </c>
      <c r="C54" s="379">
        <v>0</v>
      </c>
      <c r="D54" s="391">
        <v>36</v>
      </c>
      <c r="E54" s="388" t="s">
        <v>222</v>
      </c>
      <c r="F54" s="381" t="s">
        <v>3</v>
      </c>
      <c r="G54" s="389">
        <f t="shared" si="0"/>
        <v>6854.2900000000009</v>
      </c>
      <c r="H54" s="160"/>
    </row>
    <row r="55" spans="1:8" x14ac:dyDescent="0.3">
      <c r="A55" s="374">
        <v>46</v>
      </c>
      <c r="B55" s="390">
        <v>40895</v>
      </c>
      <c r="C55" s="379">
        <v>0</v>
      </c>
      <c r="D55" s="391">
        <v>1226</v>
      </c>
      <c r="E55" s="388" t="s">
        <v>222</v>
      </c>
      <c r="F55" s="381" t="s">
        <v>568</v>
      </c>
      <c r="G55" s="389">
        <f t="shared" si="0"/>
        <v>5628.2900000000009</v>
      </c>
      <c r="H55" s="160"/>
    </row>
    <row r="56" spans="1:8" x14ac:dyDescent="0.3">
      <c r="A56" s="374">
        <v>47</v>
      </c>
      <c r="B56" s="390">
        <v>40897</v>
      </c>
      <c r="C56" s="379">
        <v>0</v>
      </c>
      <c r="D56" s="391">
        <v>16.399999999999999</v>
      </c>
      <c r="E56" s="388" t="s">
        <v>222</v>
      </c>
      <c r="F56" s="381" t="s">
        <v>558</v>
      </c>
      <c r="G56" s="389">
        <f t="shared" si="0"/>
        <v>5611.8900000000012</v>
      </c>
      <c r="H56" s="160"/>
    </row>
    <row r="57" spans="1:8" x14ac:dyDescent="0.3">
      <c r="A57" s="374">
        <v>48</v>
      </c>
      <c r="B57" s="390">
        <v>40898</v>
      </c>
      <c r="C57" s="379">
        <v>0</v>
      </c>
      <c r="D57" s="391">
        <v>7.5</v>
      </c>
      <c r="E57" s="388" t="s">
        <v>222</v>
      </c>
      <c r="F57" s="381" t="s">
        <v>3</v>
      </c>
      <c r="G57" s="389">
        <f t="shared" si="0"/>
        <v>5604.3900000000012</v>
      </c>
      <c r="H57" s="160"/>
    </row>
    <row r="58" spans="1:8" x14ac:dyDescent="0.3">
      <c r="A58" s="374">
        <v>49</v>
      </c>
      <c r="B58" s="390">
        <v>40898</v>
      </c>
      <c r="C58" s="379">
        <v>0</v>
      </c>
      <c r="D58" s="391">
        <v>45.3</v>
      </c>
      <c r="E58" s="388" t="s">
        <v>222</v>
      </c>
      <c r="F58" s="381" t="s">
        <v>3</v>
      </c>
      <c r="G58" s="389">
        <f t="shared" si="0"/>
        <v>5559.0900000000011</v>
      </c>
      <c r="H58" s="160"/>
    </row>
    <row r="59" spans="1:8" x14ac:dyDescent="0.3">
      <c r="A59" s="374">
        <v>50</v>
      </c>
      <c r="B59" s="390">
        <v>40898</v>
      </c>
      <c r="C59" s="379">
        <v>0</v>
      </c>
      <c r="D59" s="391">
        <v>13</v>
      </c>
      <c r="E59" s="388" t="s">
        <v>222</v>
      </c>
      <c r="F59" s="381" t="s">
        <v>558</v>
      </c>
      <c r="G59" s="389">
        <f t="shared" si="0"/>
        <v>5546.0900000000011</v>
      </c>
      <c r="H59" s="160"/>
    </row>
    <row r="60" spans="1:8" x14ac:dyDescent="0.3">
      <c r="A60" s="374">
        <v>51</v>
      </c>
      <c r="B60" s="390">
        <v>40898</v>
      </c>
      <c r="C60" s="379">
        <v>0</v>
      </c>
      <c r="D60" s="391">
        <v>10</v>
      </c>
      <c r="E60" s="388" t="s">
        <v>222</v>
      </c>
      <c r="F60" s="381" t="s">
        <v>558</v>
      </c>
      <c r="G60" s="389">
        <f t="shared" si="0"/>
        <v>5536.0900000000011</v>
      </c>
      <c r="H60" s="160"/>
    </row>
    <row r="61" spans="1:8" x14ac:dyDescent="0.3">
      <c r="A61" s="374">
        <v>52</v>
      </c>
      <c r="B61" s="390">
        <v>40898</v>
      </c>
      <c r="C61" s="379">
        <v>0</v>
      </c>
      <c r="D61" s="391">
        <v>4.7</v>
      </c>
      <c r="E61" s="388" t="s">
        <v>222</v>
      </c>
      <c r="F61" s="381" t="s">
        <v>558</v>
      </c>
      <c r="G61" s="389">
        <f t="shared" si="0"/>
        <v>5531.3900000000012</v>
      </c>
      <c r="H61" s="160"/>
    </row>
    <row r="62" spans="1:8" x14ac:dyDescent="0.3">
      <c r="A62" s="374">
        <v>53</v>
      </c>
      <c r="B62" s="390">
        <v>40898</v>
      </c>
      <c r="C62" s="379">
        <v>0</v>
      </c>
      <c r="D62" s="391">
        <v>5</v>
      </c>
      <c r="E62" s="388" t="s">
        <v>222</v>
      </c>
      <c r="F62" s="381" t="s">
        <v>558</v>
      </c>
      <c r="G62" s="389">
        <f t="shared" si="0"/>
        <v>5526.3900000000012</v>
      </c>
      <c r="H62" s="160"/>
    </row>
    <row r="63" spans="1:8" x14ac:dyDescent="0.3">
      <c r="A63" s="374">
        <v>54</v>
      </c>
      <c r="B63" s="390">
        <v>40898</v>
      </c>
      <c r="C63" s="379">
        <v>0</v>
      </c>
      <c r="D63" s="391">
        <v>4</v>
      </c>
      <c r="E63" s="388" t="s">
        <v>222</v>
      </c>
      <c r="F63" s="381" t="s">
        <v>558</v>
      </c>
      <c r="G63" s="389">
        <f t="shared" si="0"/>
        <v>5522.3900000000012</v>
      </c>
      <c r="H63" s="160"/>
    </row>
    <row r="64" spans="1:8" x14ac:dyDescent="0.3">
      <c r="A64" s="374">
        <v>55</v>
      </c>
      <c r="B64" s="390">
        <v>40900</v>
      </c>
      <c r="C64" s="379">
        <v>0</v>
      </c>
      <c r="D64" s="391">
        <v>67</v>
      </c>
      <c r="E64" s="388" t="s">
        <v>222</v>
      </c>
      <c r="F64" s="381" t="s">
        <v>3</v>
      </c>
      <c r="G64" s="389">
        <f t="shared" si="0"/>
        <v>5455.3900000000012</v>
      </c>
      <c r="H64" s="160"/>
    </row>
    <row r="65" spans="1:8" x14ac:dyDescent="0.3">
      <c r="A65" s="374">
        <v>56</v>
      </c>
      <c r="B65" s="390">
        <v>40904</v>
      </c>
      <c r="C65" s="379">
        <v>0</v>
      </c>
      <c r="D65" s="391">
        <v>735</v>
      </c>
      <c r="E65" s="388" t="s">
        <v>222</v>
      </c>
      <c r="F65" s="381" t="s">
        <v>564</v>
      </c>
      <c r="G65" s="389">
        <f t="shared" si="0"/>
        <v>4720.3900000000012</v>
      </c>
      <c r="H65" s="160"/>
    </row>
    <row r="66" spans="1:8" x14ac:dyDescent="0.3">
      <c r="A66" s="374">
        <v>57</v>
      </c>
      <c r="B66" s="390">
        <v>40904</v>
      </c>
      <c r="C66" s="379">
        <v>0</v>
      </c>
      <c r="D66" s="391">
        <v>664</v>
      </c>
      <c r="E66" s="388" t="s">
        <v>222</v>
      </c>
      <c r="F66" s="381" t="s">
        <v>566</v>
      </c>
      <c r="G66" s="389">
        <f t="shared" si="0"/>
        <v>4056.3900000000012</v>
      </c>
      <c r="H66" s="160"/>
    </row>
    <row r="67" spans="1:8" x14ac:dyDescent="0.3">
      <c r="A67" s="374">
        <v>58</v>
      </c>
      <c r="B67" s="390">
        <v>40904</v>
      </c>
      <c r="C67" s="379">
        <v>0</v>
      </c>
      <c r="D67" s="391">
        <v>400</v>
      </c>
      <c r="E67" s="388" t="s">
        <v>222</v>
      </c>
      <c r="F67" s="381" t="s">
        <v>566</v>
      </c>
      <c r="G67" s="389">
        <f t="shared" si="0"/>
        <v>3656.3900000000012</v>
      </c>
      <c r="H67" s="160"/>
    </row>
    <row r="68" spans="1:8" x14ac:dyDescent="0.3">
      <c r="A68" s="374">
        <v>59</v>
      </c>
      <c r="B68" s="390">
        <v>40904</v>
      </c>
      <c r="C68" s="379">
        <v>0</v>
      </c>
      <c r="D68" s="391">
        <v>240</v>
      </c>
      <c r="E68" s="388" t="s">
        <v>222</v>
      </c>
      <c r="F68" s="381" t="s">
        <v>566</v>
      </c>
      <c r="G68" s="389">
        <f t="shared" si="0"/>
        <v>3416.3900000000012</v>
      </c>
      <c r="H68" s="160"/>
    </row>
    <row r="69" spans="1:8" x14ac:dyDescent="0.3">
      <c r="A69" s="374">
        <v>60</v>
      </c>
      <c r="B69" s="390">
        <v>40904</v>
      </c>
      <c r="C69" s="379">
        <v>0</v>
      </c>
      <c r="D69" s="391">
        <v>200</v>
      </c>
      <c r="E69" s="388" t="s">
        <v>222</v>
      </c>
      <c r="F69" s="381" t="s">
        <v>566</v>
      </c>
      <c r="G69" s="389">
        <f t="shared" si="0"/>
        <v>3216.3900000000012</v>
      </c>
      <c r="H69" s="160"/>
    </row>
    <row r="70" spans="1:8" x14ac:dyDescent="0.3">
      <c r="A70" s="374">
        <v>61</v>
      </c>
      <c r="B70" s="390">
        <v>40904</v>
      </c>
      <c r="C70" s="379">
        <v>0</v>
      </c>
      <c r="D70" s="391">
        <v>224</v>
      </c>
      <c r="E70" s="388" t="s">
        <v>222</v>
      </c>
      <c r="F70" s="381" t="s">
        <v>566</v>
      </c>
      <c r="G70" s="389">
        <f t="shared" si="0"/>
        <v>2992.3900000000012</v>
      </c>
      <c r="H70" s="160"/>
    </row>
    <row r="71" spans="1:8" x14ac:dyDescent="0.3">
      <c r="A71" s="374">
        <v>62</v>
      </c>
      <c r="B71" s="390">
        <v>40904</v>
      </c>
      <c r="C71" s="379">
        <v>0</v>
      </c>
      <c r="D71" s="391">
        <v>320</v>
      </c>
      <c r="E71" s="388" t="s">
        <v>222</v>
      </c>
      <c r="F71" s="381" t="s">
        <v>566</v>
      </c>
      <c r="G71" s="389">
        <f t="shared" si="0"/>
        <v>2672.3900000000012</v>
      </c>
      <c r="H71" s="160"/>
    </row>
    <row r="72" spans="1:8" x14ac:dyDescent="0.3">
      <c r="A72" s="374">
        <v>63</v>
      </c>
      <c r="B72" s="390">
        <v>40905</v>
      </c>
      <c r="C72" s="379">
        <v>3000</v>
      </c>
      <c r="D72" s="391">
        <v>0</v>
      </c>
      <c r="E72" s="388" t="s">
        <v>222</v>
      </c>
      <c r="F72" s="381" t="s">
        <v>563</v>
      </c>
      <c r="G72" s="389">
        <f t="shared" si="0"/>
        <v>5672.3900000000012</v>
      </c>
      <c r="H72" s="160"/>
    </row>
    <row r="73" spans="1:8" x14ac:dyDescent="0.3">
      <c r="A73" s="374">
        <v>64</v>
      </c>
      <c r="B73" s="390">
        <v>40905</v>
      </c>
      <c r="C73" s="379">
        <v>0</v>
      </c>
      <c r="D73" s="391">
        <v>3000</v>
      </c>
      <c r="E73" s="388" t="s">
        <v>222</v>
      </c>
      <c r="F73" s="381" t="s">
        <v>569</v>
      </c>
      <c r="G73" s="389">
        <f t="shared" si="0"/>
        <v>2672.3900000000012</v>
      </c>
      <c r="H73" s="160"/>
    </row>
    <row r="74" spans="1:8" x14ac:dyDescent="0.3">
      <c r="A74" s="374">
        <v>65</v>
      </c>
      <c r="B74" s="390">
        <v>40936</v>
      </c>
      <c r="C74" s="379">
        <v>0</v>
      </c>
      <c r="D74" s="391">
        <v>200</v>
      </c>
      <c r="E74" s="388" t="s">
        <v>222</v>
      </c>
      <c r="F74" s="381" t="s">
        <v>570</v>
      </c>
      <c r="G74" s="389">
        <f t="shared" si="0"/>
        <v>2472.3900000000012</v>
      </c>
      <c r="H74" s="160"/>
    </row>
    <row r="75" spans="1:8" x14ac:dyDescent="0.3">
      <c r="A75" s="374">
        <v>66</v>
      </c>
      <c r="B75" s="390">
        <v>40939</v>
      </c>
      <c r="C75" s="379">
        <v>0</v>
      </c>
      <c r="D75" s="391">
        <v>1494.85</v>
      </c>
      <c r="E75" s="388" t="s">
        <v>222</v>
      </c>
      <c r="F75" s="381" t="s">
        <v>571</v>
      </c>
      <c r="G75" s="389">
        <f>IF(ISBLANK(B75),"",G74+C75-D75)</f>
        <v>977.54000000000133</v>
      </c>
      <c r="H75" s="160"/>
    </row>
    <row r="76" spans="1:8" x14ac:dyDescent="0.3">
      <c r="A76" s="374">
        <v>67</v>
      </c>
      <c r="B76" s="390">
        <v>40939</v>
      </c>
      <c r="C76" s="379">
        <v>0</v>
      </c>
      <c r="D76" s="391">
        <v>975</v>
      </c>
      <c r="E76" s="388" t="s">
        <v>222</v>
      </c>
      <c r="F76" s="381" t="s">
        <v>532</v>
      </c>
      <c r="G76" s="389">
        <f>IF(ISBLANK(B76),"",G75+C76-D76)</f>
        <v>2.5400000000013279</v>
      </c>
      <c r="H76" s="160"/>
    </row>
    <row r="77" spans="1:8" x14ac:dyDescent="0.3">
      <c r="A77" s="244" t="s">
        <v>321</v>
      </c>
      <c r="B77" s="376"/>
      <c r="C77" s="377"/>
      <c r="D77" s="378"/>
      <c r="E77" s="385"/>
      <c r="F77" s="380"/>
      <c r="G77" s="241" t="str">
        <f>IF(ISBLANK(B77),"",G76+C77-D77)</f>
        <v/>
      </c>
      <c r="H77" s="160"/>
    </row>
    <row r="81" spans="1:10" x14ac:dyDescent="0.3">
      <c r="B81" s="246" t="s">
        <v>107</v>
      </c>
      <c r="F81" s="132"/>
    </row>
    <row r="82" spans="1:10" x14ac:dyDescent="0.3">
      <c r="F82" s="245"/>
      <c r="G82" s="245"/>
      <c r="H82" s="245"/>
      <c r="I82" s="245"/>
      <c r="J82" s="245"/>
    </row>
    <row r="83" spans="1:10" x14ac:dyDescent="0.3">
      <c r="C83" s="247" t="s">
        <v>555</v>
      </c>
      <c r="F83" s="247"/>
      <c r="G83" s="248"/>
      <c r="H83" s="245"/>
      <c r="I83" s="245"/>
      <c r="J83" s="245"/>
    </row>
    <row r="84" spans="1:10" x14ac:dyDescent="0.3">
      <c r="A84" s="245"/>
      <c r="C84" s="249" t="s">
        <v>271</v>
      </c>
      <c r="F84" s="250" t="s">
        <v>276</v>
      </c>
      <c r="G84" s="248"/>
      <c r="H84" s="245"/>
      <c r="I84" s="245"/>
      <c r="J84" s="245"/>
    </row>
    <row r="85" spans="1:10" x14ac:dyDescent="0.3">
      <c r="A85" s="245"/>
      <c r="C85" s="251" t="s">
        <v>140</v>
      </c>
      <c r="F85" s="136" t="s">
        <v>272</v>
      </c>
      <c r="G85" s="245"/>
      <c r="H85" s="245"/>
      <c r="I85" s="245"/>
      <c r="J85" s="245"/>
    </row>
    <row r="86" spans="1:10" s="245" customFormat="1" x14ac:dyDescent="0.3">
      <c r="B86" s="136"/>
      <c r="E86" s="387"/>
    </row>
    <row r="87" spans="1:10" s="245" customFormat="1" ht="12.75" x14ac:dyDescent="0.2">
      <c r="E87" s="387"/>
    </row>
    <row r="88" spans="1:10" s="245" customFormat="1" ht="12.75" x14ac:dyDescent="0.2">
      <c r="E88" s="387"/>
    </row>
    <row r="89" spans="1:10" s="245" customFormat="1" ht="12.75" x14ac:dyDescent="0.2">
      <c r="E89" s="387"/>
    </row>
    <row r="90" spans="1:10" s="245" customFormat="1" ht="12.75" x14ac:dyDescent="0.2">
      <c r="E90" s="387"/>
    </row>
  </sheetData>
  <mergeCells count="1">
    <mergeCell ref="G2:H2"/>
  </mergeCells>
  <phoneticPr fontId="28" type="noConversion"/>
  <dataValidations count="1">
    <dataValidation allowBlank="1" showInputMessage="1" showErrorMessage="1" prompt="თვე/დღე/წელი" sqref="B10:B76"/>
  </dataValidations>
  <printOptions gridLines="1"/>
  <pageMargins left="0.7" right="0.7" top="0.75" bottom="0.75" header="0.3" footer="0.3"/>
  <pageSetup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10"/>
    <pageSetUpPr fitToPage="1"/>
  </sheetPr>
  <dimension ref="A1:L53"/>
  <sheetViews>
    <sheetView showGridLines="0" view="pageBreakPreview" zoomScale="70" zoomScaleNormal="100" zoomScaleSheetLayoutView="70" workbookViewId="0">
      <selection activeCell="B47" sqref="B47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96" t="s">
        <v>309</v>
      </c>
      <c r="B1" s="197"/>
      <c r="C1" s="197"/>
      <c r="D1" s="197"/>
      <c r="E1" s="197"/>
      <c r="F1" s="118"/>
      <c r="G1" s="118"/>
      <c r="H1" s="118"/>
      <c r="I1" s="443" t="s">
        <v>110</v>
      </c>
      <c r="J1" s="443"/>
      <c r="K1" s="203"/>
    </row>
    <row r="2" spans="1:12" s="22" customFormat="1" ht="15" x14ac:dyDescent="0.3">
      <c r="A2" s="160" t="s">
        <v>141</v>
      </c>
      <c r="B2" s="197"/>
      <c r="C2" s="197"/>
      <c r="D2" s="197"/>
      <c r="E2" s="197"/>
      <c r="F2" s="198"/>
      <c r="G2" s="199"/>
      <c r="H2" s="199"/>
      <c r="I2" s="436">
        <f>'ფორმა N1'!S2</f>
        <v>0</v>
      </c>
      <c r="J2" s="437"/>
      <c r="K2" s="203"/>
    </row>
    <row r="3" spans="1:12" s="22" customFormat="1" ht="15" x14ac:dyDescent="0.2">
      <c r="A3" s="197"/>
      <c r="B3" s="197"/>
      <c r="C3" s="197"/>
      <c r="D3" s="197"/>
      <c r="E3" s="197"/>
      <c r="F3" s="198"/>
      <c r="G3" s="199"/>
      <c r="H3" s="199"/>
      <c r="I3" s="200"/>
      <c r="J3" s="115"/>
      <c r="K3" s="203"/>
    </row>
    <row r="4" spans="1:12" s="2" customFormat="1" ht="15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6"/>
      <c r="E4" s="116"/>
      <c r="F4" s="117"/>
      <c r="G4" s="117"/>
      <c r="H4" s="117"/>
      <c r="I4" s="185"/>
      <c r="J4" s="116"/>
      <c r="K4" s="160"/>
      <c r="L4" s="22"/>
    </row>
    <row r="5" spans="1:12" s="2" customFormat="1" ht="15" x14ac:dyDescent="0.3">
      <c r="A5" s="178" t="str">
        <f>'ფორმა N1'!D4</f>
        <v>საქართველოს მწვანეთა პარტია</v>
      </c>
      <c r="B5" s="179"/>
      <c r="C5" s="179"/>
      <c r="D5" s="179"/>
      <c r="E5" s="179"/>
      <c r="F5" s="59"/>
      <c r="G5" s="59"/>
      <c r="H5" s="59"/>
      <c r="I5" s="191"/>
      <c r="J5" s="59"/>
      <c r="K5" s="160"/>
    </row>
    <row r="6" spans="1:12" s="22" customFormat="1" ht="13.5" x14ac:dyDescent="0.2">
      <c r="A6" s="201"/>
      <c r="B6" s="202"/>
      <c r="C6" s="202"/>
      <c r="D6" s="197"/>
      <c r="E6" s="197"/>
      <c r="F6" s="197"/>
      <c r="G6" s="197"/>
      <c r="H6" s="197"/>
      <c r="I6" s="197"/>
      <c r="J6" s="197"/>
      <c r="K6" s="203"/>
    </row>
    <row r="7" spans="1:12" ht="45" x14ac:dyDescent="0.2">
      <c r="A7" s="192"/>
      <c r="B7" s="445" t="s">
        <v>221</v>
      </c>
      <c r="C7" s="445"/>
      <c r="D7" s="445" t="s">
        <v>297</v>
      </c>
      <c r="E7" s="445"/>
      <c r="F7" s="445" t="s">
        <v>298</v>
      </c>
      <c r="G7" s="445"/>
      <c r="H7" s="216" t="s">
        <v>284</v>
      </c>
      <c r="I7" s="445" t="s">
        <v>224</v>
      </c>
      <c r="J7" s="445"/>
      <c r="K7" s="204"/>
    </row>
    <row r="8" spans="1:12" ht="15" x14ac:dyDescent="0.2">
      <c r="A8" s="193" t="s">
        <v>116</v>
      </c>
      <c r="B8" s="194" t="s">
        <v>223</v>
      </c>
      <c r="C8" s="195" t="s">
        <v>222</v>
      </c>
      <c r="D8" s="194" t="s">
        <v>223</v>
      </c>
      <c r="E8" s="195" t="s">
        <v>222</v>
      </c>
      <c r="F8" s="194" t="s">
        <v>223</v>
      </c>
      <c r="G8" s="195" t="s">
        <v>222</v>
      </c>
      <c r="H8" s="195" t="s">
        <v>222</v>
      </c>
      <c r="I8" s="194" t="s">
        <v>223</v>
      </c>
      <c r="J8" s="195" t="s">
        <v>222</v>
      </c>
      <c r="K8" s="204"/>
    </row>
    <row r="9" spans="1:12" ht="15" x14ac:dyDescent="0.2">
      <c r="A9" s="60" t="s">
        <v>117</v>
      </c>
      <c r="B9" s="122">
        <f>SUM(B10,B14,B17)</f>
        <v>3</v>
      </c>
      <c r="C9" s="122">
        <f>SUM(C10,C14,C17)</f>
        <v>1800</v>
      </c>
      <c r="D9" s="122">
        <f t="shared" ref="D9:J9" si="0">SUM(D10,D14,D17)</f>
        <v>0</v>
      </c>
      <c r="E9" s="122">
        <f>SUM(E10,E14,E17)</f>
        <v>0</v>
      </c>
      <c r="F9" s="122">
        <f t="shared" si="0"/>
        <v>0</v>
      </c>
      <c r="G9" s="122">
        <f>SUM(G10,G14,G17)</f>
        <v>0</v>
      </c>
      <c r="H9" s="122">
        <f>SUM(H10,H14,H17)</f>
        <v>0</v>
      </c>
      <c r="I9" s="122">
        <f>SUM(I10,I14,I17)</f>
        <v>3</v>
      </c>
      <c r="J9" s="122">
        <f t="shared" si="0"/>
        <v>1800</v>
      </c>
      <c r="K9" s="204"/>
    </row>
    <row r="10" spans="1:12" ht="15" x14ac:dyDescent="0.2">
      <c r="A10" s="61" t="s">
        <v>118</v>
      </c>
      <c r="B10" s="192">
        <f>SUM(B11:B13)</f>
        <v>0</v>
      </c>
      <c r="C10" s="192">
        <f>SUM(C11:C13)</f>
        <v>0</v>
      </c>
      <c r="D10" s="192">
        <f t="shared" ref="D10:J10" si="1">SUM(D11:D13)</f>
        <v>0</v>
      </c>
      <c r="E10" s="192">
        <f>SUM(E11:E13)</f>
        <v>0</v>
      </c>
      <c r="F10" s="192">
        <f t="shared" si="1"/>
        <v>0</v>
      </c>
      <c r="G10" s="192">
        <f>SUM(G11:G13)</f>
        <v>0</v>
      </c>
      <c r="H10" s="192">
        <f>SUM(H11:H13)</f>
        <v>0</v>
      </c>
      <c r="I10" s="192">
        <f>SUM(I11:I13)</f>
        <v>0</v>
      </c>
      <c r="J10" s="192">
        <f t="shared" si="1"/>
        <v>0</v>
      </c>
      <c r="K10" s="204"/>
    </row>
    <row r="11" spans="1:12" ht="15" x14ac:dyDescent="0.2">
      <c r="A11" s="61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204"/>
    </row>
    <row r="12" spans="1:12" ht="15" x14ac:dyDescent="0.2">
      <c r="A12" s="61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204"/>
    </row>
    <row r="13" spans="1:12" ht="15" x14ac:dyDescent="0.2">
      <c r="A13" s="61" t="s">
        <v>121</v>
      </c>
      <c r="B13" s="25"/>
      <c r="C13" s="25"/>
      <c r="D13" s="25"/>
      <c r="E13" s="25"/>
      <c r="F13" s="25"/>
      <c r="G13" s="25"/>
      <c r="H13" s="25"/>
      <c r="I13" s="25"/>
      <c r="J13" s="25"/>
      <c r="K13" s="204"/>
    </row>
    <row r="14" spans="1:12" ht="15" x14ac:dyDescent="0.2">
      <c r="A14" s="61" t="s">
        <v>122</v>
      </c>
      <c r="B14" s="192">
        <f>SUM(B15:B16)</f>
        <v>3</v>
      </c>
      <c r="C14" s="192">
        <f>SUM(C15:C16)</f>
        <v>1800</v>
      </c>
      <c r="D14" s="192">
        <f t="shared" ref="D14:J14" si="2">SUM(D15:D16)</f>
        <v>0</v>
      </c>
      <c r="E14" s="192">
        <f>SUM(E15:E16)</f>
        <v>0</v>
      </c>
      <c r="F14" s="192">
        <f t="shared" si="2"/>
        <v>0</v>
      </c>
      <c r="G14" s="192">
        <f>SUM(G15:G16)</f>
        <v>0</v>
      </c>
      <c r="H14" s="192">
        <f>SUM(H15:H16)</f>
        <v>0</v>
      </c>
      <c r="I14" s="192">
        <f>SUM(I15:I16)</f>
        <v>3</v>
      </c>
      <c r="J14" s="192">
        <f t="shared" si="2"/>
        <v>1800</v>
      </c>
      <c r="K14" s="204"/>
    </row>
    <row r="15" spans="1:12" ht="15" x14ac:dyDescent="0.2">
      <c r="A15" s="61" t="s">
        <v>123</v>
      </c>
      <c r="B15" s="25"/>
      <c r="C15" s="25"/>
      <c r="D15" s="25"/>
      <c r="E15" s="25"/>
      <c r="F15" s="25"/>
      <c r="G15" s="25"/>
      <c r="H15" s="25"/>
      <c r="I15" s="25"/>
      <c r="J15" s="25"/>
      <c r="K15" s="204"/>
    </row>
    <row r="16" spans="1:12" ht="15" x14ac:dyDescent="0.2">
      <c r="A16" s="61" t="s">
        <v>124</v>
      </c>
      <c r="B16" s="25">
        <v>3</v>
      </c>
      <c r="C16" s="25">
        <v>1800</v>
      </c>
      <c r="D16" s="25"/>
      <c r="E16" s="25"/>
      <c r="F16" s="25"/>
      <c r="G16" s="25"/>
      <c r="H16" s="25"/>
      <c r="I16" s="25">
        <v>3</v>
      </c>
      <c r="J16" s="25">
        <v>1800</v>
      </c>
      <c r="K16" s="204"/>
    </row>
    <row r="17" spans="1:11" ht="15" x14ac:dyDescent="0.2">
      <c r="A17" s="61" t="s">
        <v>125</v>
      </c>
      <c r="B17" s="192">
        <f>SUM(B18:B19,B22,B23)</f>
        <v>0</v>
      </c>
      <c r="C17" s="192">
        <f>SUM(C18:C19,C22,C23)</f>
        <v>0</v>
      </c>
      <c r="D17" s="192">
        <f t="shared" ref="D17:J17" si="3">SUM(D18:D19,D22,D23)</f>
        <v>0</v>
      </c>
      <c r="E17" s="192">
        <f>SUM(E18:E19,E22,E23)</f>
        <v>0</v>
      </c>
      <c r="F17" s="192">
        <f t="shared" si="3"/>
        <v>0</v>
      </c>
      <c r="G17" s="192">
        <f>SUM(G18:G19,G22,G23)</f>
        <v>0</v>
      </c>
      <c r="H17" s="192">
        <f>SUM(H18:H19,H22,H23)</f>
        <v>0</v>
      </c>
      <c r="I17" s="192">
        <f>SUM(I18:I19,I22,I23)</f>
        <v>0</v>
      </c>
      <c r="J17" s="192">
        <f t="shared" si="3"/>
        <v>0</v>
      </c>
      <c r="K17" s="204"/>
    </row>
    <row r="18" spans="1:11" ht="15" x14ac:dyDescent="0.2">
      <c r="A18" s="61" t="s">
        <v>126</v>
      </c>
      <c r="B18" s="25"/>
      <c r="C18" s="25"/>
      <c r="D18" s="25"/>
      <c r="E18" s="25"/>
      <c r="F18" s="25"/>
      <c r="G18" s="25"/>
      <c r="H18" s="25"/>
      <c r="I18" s="25"/>
      <c r="J18" s="25"/>
      <c r="K18" s="204"/>
    </row>
    <row r="19" spans="1:11" ht="15" x14ac:dyDescent="0.2">
      <c r="A19" s="61" t="s">
        <v>127</v>
      </c>
      <c r="B19" s="192">
        <f>SUM(B20:B21)</f>
        <v>0</v>
      </c>
      <c r="C19" s="192">
        <f>SUM(C20:C21)</f>
        <v>0</v>
      </c>
      <c r="D19" s="192">
        <f t="shared" ref="D19:J19" si="4">SUM(D20:D21)</f>
        <v>0</v>
      </c>
      <c r="E19" s="192">
        <f>SUM(E20:E21)</f>
        <v>0</v>
      </c>
      <c r="F19" s="192">
        <f t="shared" si="4"/>
        <v>0</v>
      </c>
      <c r="G19" s="192">
        <f>SUM(G20:G21)</f>
        <v>0</v>
      </c>
      <c r="H19" s="192">
        <f>SUM(H20:H21)</f>
        <v>0</v>
      </c>
      <c r="I19" s="192">
        <f>SUM(I20:I21)</f>
        <v>0</v>
      </c>
      <c r="J19" s="192">
        <f t="shared" si="4"/>
        <v>0</v>
      </c>
      <c r="K19" s="204"/>
    </row>
    <row r="20" spans="1:11" ht="15" x14ac:dyDescent="0.2">
      <c r="A20" s="61" t="s">
        <v>128</v>
      </c>
      <c r="B20" s="25"/>
      <c r="C20" s="25"/>
      <c r="D20" s="25"/>
      <c r="E20" s="25"/>
      <c r="F20" s="25"/>
      <c r="G20" s="25"/>
      <c r="H20" s="25"/>
      <c r="I20" s="25"/>
      <c r="J20" s="25"/>
      <c r="K20" s="204"/>
    </row>
    <row r="21" spans="1:11" ht="15" x14ac:dyDescent="0.2">
      <c r="A21" s="61" t="s">
        <v>129</v>
      </c>
      <c r="B21" s="25"/>
      <c r="C21" s="25"/>
      <c r="D21" s="25"/>
      <c r="E21" s="25"/>
      <c r="F21" s="25"/>
      <c r="G21" s="25"/>
      <c r="H21" s="25"/>
      <c r="I21" s="25"/>
      <c r="J21" s="25"/>
      <c r="K21" s="204"/>
    </row>
    <row r="22" spans="1:11" ht="15" x14ac:dyDescent="0.2">
      <c r="A22" s="61" t="s">
        <v>130</v>
      </c>
      <c r="B22" s="25"/>
      <c r="C22" s="25"/>
      <c r="D22" s="25"/>
      <c r="E22" s="25"/>
      <c r="F22" s="25"/>
      <c r="G22" s="25"/>
      <c r="H22" s="25"/>
      <c r="I22" s="25"/>
      <c r="J22" s="25"/>
      <c r="K22" s="204"/>
    </row>
    <row r="23" spans="1:11" ht="15" x14ac:dyDescent="0.2">
      <c r="A23" s="61" t="s">
        <v>131</v>
      </c>
      <c r="B23" s="25"/>
      <c r="C23" s="25"/>
      <c r="D23" s="25"/>
      <c r="E23" s="25"/>
      <c r="F23" s="25"/>
      <c r="G23" s="25"/>
      <c r="H23" s="25"/>
      <c r="I23" s="25"/>
      <c r="J23" s="25"/>
      <c r="K23" s="204"/>
    </row>
    <row r="24" spans="1:11" ht="15" x14ac:dyDescent="0.2">
      <c r="A24" s="60" t="s">
        <v>132</v>
      </c>
      <c r="B24" s="122">
        <f>SUM(B25:B31)</f>
        <v>0</v>
      </c>
      <c r="C24" s="122">
        <f t="shared" ref="C24:J24" si="5">SUM(C25:C31)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H24" s="122">
        <f t="shared" si="5"/>
        <v>0</v>
      </c>
      <c r="I24" s="122">
        <f t="shared" si="5"/>
        <v>0</v>
      </c>
      <c r="J24" s="122">
        <f t="shared" si="5"/>
        <v>0</v>
      </c>
      <c r="K24" s="204"/>
    </row>
    <row r="25" spans="1:11" ht="15" x14ac:dyDescent="0.2">
      <c r="A25" s="61" t="s">
        <v>261</v>
      </c>
      <c r="B25" s="25"/>
      <c r="C25" s="25"/>
      <c r="D25" s="25"/>
      <c r="E25" s="25"/>
      <c r="F25" s="25"/>
      <c r="G25" s="25"/>
      <c r="H25" s="25"/>
      <c r="I25" s="25"/>
      <c r="J25" s="25"/>
      <c r="K25" s="204"/>
    </row>
    <row r="26" spans="1:11" ht="15" x14ac:dyDescent="0.2">
      <c r="A26" s="61" t="s">
        <v>262</v>
      </c>
      <c r="B26" s="25"/>
      <c r="C26" s="25"/>
      <c r="D26" s="25"/>
      <c r="E26" s="25"/>
      <c r="F26" s="25"/>
      <c r="G26" s="25"/>
      <c r="H26" s="25"/>
      <c r="I26" s="25"/>
      <c r="J26" s="25"/>
      <c r="K26" s="204"/>
    </row>
    <row r="27" spans="1:11" ht="15" x14ac:dyDescent="0.2">
      <c r="A27" s="61" t="s">
        <v>263</v>
      </c>
      <c r="B27" s="25"/>
      <c r="C27" s="25"/>
      <c r="D27" s="25"/>
      <c r="E27" s="25"/>
      <c r="F27" s="25"/>
      <c r="G27" s="25"/>
      <c r="H27" s="25"/>
      <c r="I27" s="25"/>
      <c r="J27" s="25"/>
      <c r="K27" s="204"/>
    </row>
    <row r="28" spans="1:11" ht="15" x14ac:dyDescent="0.2">
      <c r="A28" s="61" t="s">
        <v>264</v>
      </c>
      <c r="B28" s="25"/>
      <c r="C28" s="25"/>
      <c r="D28" s="25"/>
      <c r="E28" s="25"/>
      <c r="F28" s="25"/>
      <c r="G28" s="25"/>
      <c r="H28" s="25"/>
      <c r="I28" s="25"/>
      <c r="J28" s="25"/>
      <c r="K28" s="204"/>
    </row>
    <row r="29" spans="1:11" ht="15" x14ac:dyDescent="0.2">
      <c r="A29" s="61" t="s">
        <v>265</v>
      </c>
      <c r="B29" s="25"/>
      <c r="C29" s="25"/>
      <c r="D29" s="25"/>
      <c r="E29" s="25"/>
      <c r="F29" s="25"/>
      <c r="G29" s="25"/>
      <c r="H29" s="25"/>
      <c r="I29" s="25"/>
      <c r="J29" s="25"/>
      <c r="K29" s="204"/>
    </row>
    <row r="30" spans="1:11" ht="15" x14ac:dyDescent="0.2">
      <c r="A30" s="61" t="s">
        <v>266</v>
      </c>
      <c r="B30" s="25"/>
      <c r="C30" s="25"/>
      <c r="D30" s="25"/>
      <c r="E30" s="25"/>
      <c r="F30" s="25"/>
      <c r="G30" s="25"/>
      <c r="H30" s="25"/>
      <c r="I30" s="25"/>
      <c r="J30" s="25"/>
      <c r="K30" s="204"/>
    </row>
    <row r="31" spans="1:11" ht="15" x14ac:dyDescent="0.2">
      <c r="A31" s="61" t="s">
        <v>267</v>
      </c>
      <c r="B31" s="25"/>
      <c r="C31" s="25"/>
      <c r="D31" s="25"/>
      <c r="E31" s="25"/>
      <c r="F31" s="25"/>
      <c r="G31" s="25"/>
      <c r="H31" s="25"/>
      <c r="I31" s="25"/>
      <c r="J31" s="25"/>
      <c r="K31" s="204"/>
    </row>
    <row r="32" spans="1:11" ht="15" x14ac:dyDescent="0.2">
      <c r="A32" s="60" t="s">
        <v>133</v>
      </c>
      <c r="B32" s="122">
        <f>SUM(B33:B35)</f>
        <v>0</v>
      </c>
      <c r="C32" s="122">
        <f>SUM(C33:C35)</f>
        <v>0</v>
      </c>
      <c r="D32" s="122">
        <f t="shared" ref="D32:J32" si="6">SUM(D33:D35)</f>
        <v>0</v>
      </c>
      <c r="E32" s="122">
        <f>SUM(E33:E35)</f>
        <v>0</v>
      </c>
      <c r="F32" s="122">
        <f t="shared" si="6"/>
        <v>0</v>
      </c>
      <c r="G32" s="122">
        <f>SUM(G33:G35)</f>
        <v>0</v>
      </c>
      <c r="H32" s="122">
        <f>SUM(H33:H35)</f>
        <v>0</v>
      </c>
      <c r="I32" s="122">
        <f>SUM(I33:I35)</f>
        <v>0</v>
      </c>
      <c r="J32" s="122">
        <f t="shared" si="6"/>
        <v>0</v>
      </c>
      <c r="K32" s="204"/>
    </row>
    <row r="33" spans="1:11" ht="15" x14ac:dyDescent="0.2">
      <c r="A33" s="61" t="s">
        <v>268</v>
      </c>
      <c r="B33" s="25"/>
      <c r="C33" s="25"/>
      <c r="D33" s="25"/>
      <c r="E33" s="25"/>
      <c r="F33" s="25"/>
      <c r="G33" s="25"/>
      <c r="H33" s="25"/>
      <c r="I33" s="25"/>
      <c r="J33" s="25"/>
      <c r="K33" s="204"/>
    </row>
    <row r="34" spans="1:11" ht="15" x14ac:dyDescent="0.2">
      <c r="A34" s="61" t="s">
        <v>269</v>
      </c>
      <c r="B34" s="25"/>
      <c r="C34" s="25"/>
      <c r="D34" s="25"/>
      <c r="E34" s="25"/>
      <c r="F34" s="25"/>
      <c r="G34" s="25"/>
      <c r="H34" s="25"/>
      <c r="I34" s="25"/>
      <c r="J34" s="25"/>
      <c r="K34" s="204"/>
    </row>
    <row r="35" spans="1:11" ht="15" x14ac:dyDescent="0.2">
      <c r="A35" s="61" t="s">
        <v>270</v>
      </c>
      <c r="B35" s="25"/>
      <c r="C35" s="25"/>
      <c r="D35" s="25"/>
      <c r="E35" s="25"/>
      <c r="F35" s="25"/>
      <c r="G35" s="25"/>
      <c r="H35" s="25"/>
      <c r="I35" s="25"/>
      <c r="J35" s="25"/>
      <c r="K35" s="204"/>
    </row>
    <row r="36" spans="1:11" ht="15" x14ac:dyDescent="0.2">
      <c r="A36" s="60" t="s">
        <v>134</v>
      </c>
      <c r="B36" s="122">
        <f t="shared" ref="B36:J36" si="7">SUM(B37:B39,B42)</f>
        <v>0</v>
      </c>
      <c r="C36" s="122">
        <f t="shared" si="7"/>
        <v>0</v>
      </c>
      <c r="D36" s="122">
        <f t="shared" si="7"/>
        <v>0</v>
      </c>
      <c r="E36" s="122">
        <f t="shared" si="7"/>
        <v>0</v>
      </c>
      <c r="F36" s="122">
        <f t="shared" si="7"/>
        <v>0</v>
      </c>
      <c r="G36" s="122">
        <f t="shared" si="7"/>
        <v>0</v>
      </c>
      <c r="H36" s="122">
        <f t="shared" si="7"/>
        <v>0</v>
      </c>
      <c r="I36" s="122">
        <f t="shared" si="7"/>
        <v>0</v>
      </c>
      <c r="J36" s="122">
        <f t="shared" si="7"/>
        <v>0</v>
      </c>
      <c r="K36" s="204"/>
    </row>
    <row r="37" spans="1:11" ht="15" x14ac:dyDescent="0.2">
      <c r="A37" s="61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204"/>
    </row>
    <row r="38" spans="1:11" ht="15" x14ac:dyDescent="0.2">
      <c r="A38" s="61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204"/>
    </row>
    <row r="39" spans="1:11" ht="15" x14ac:dyDescent="0.2">
      <c r="A39" s="61" t="s">
        <v>137</v>
      </c>
      <c r="B39" s="192">
        <f t="shared" ref="B39:J39" si="8">SUM(B40:B41)</f>
        <v>0</v>
      </c>
      <c r="C39" s="192">
        <f t="shared" si="8"/>
        <v>0</v>
      </c>
      <c r="D39" s="192">
        <f t="shared" si="8"/>
        <v>0</v>
      </c>
      <c r="E39" s="192">
        <f t="shared" si="8"/>
        <v>0</v>
      </c>
      <c r="F39" s="192">
        <f t="shared" si="8"/>
        <v>0</v>
      </c>
      <c r="G39" s="192">
        <f t="shared" si="8"/>
        <v>0</v>
      </c>
      <c r="H39" s="192">
        <f t="shared" si="8"/>
        <v>0</v>
      </c>
      <c r="I39" s="192">
        <f t="shared" si="8"/>
        <v>0</v>
      </c>
      <c r="J39" s="192">
        <f t="shared" si="8"/>
        <v>0</v>
      </c>
      <c r="K39" s="204"/>
    </row>
    <row r="40" spans="1:11" ht="30" x14ac:dyDescent="0.2">
      <c r="A40" s="61" t="s">
        <v>443</v>
      </c>
      <c r="B40" s="25"/>
      <c r="C40" s="25"/>
      <c r="D40" s="25"/>
      <c r="E40" s="25"/>
      <c r="F40" s="25"/>
      <c r="G40" s="25"/>
      <c r="H40" s="25"/>
      <c r="I40" s="25"/>
      <c r="J40" s="25"/>
      <c r="K40" s="204"/>
    </row>
    <row r="41" spans="1:11" ht="15" x14ac:dyDescent="0.2">
      <c r="A41" s="61" t="s">
        <v>138</v>
      </c>
      <c r="B41" s="25"/>
      <c r="C41" s="25"/>
      <c r="D41" s="25"/>
      <c r="E41" s="25"/>
      <c r="F41" s="25"/>
      <c r="G41" s="25"/>
      <c r="H41" s="25"/>
      <c r="I41" s="25"/>
      <c r="J41" s="25"/>
      <c r="K41" s="204"/>
    </row>
    <row r="42" spans="1:11" ht="15" x14ac:dyDescent="0.2">
      <c r="A42" s="61" t="s">
        <v>139</v>
      </c>
      <c r="B42" s="25"/>
      <c r="C42" s="25"/>
      <c r="D42" s="25"/>
      <c r="E42" s="25"/>
      <c r="F42" s="25"/>
      <c r="G42" s="25"/>
      <c r="H42" s="25"/>
      <c r="I42" s="25"/>
      <c r="J42" s="25"/>
      <c r="K42" s="204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108" t="s">
        <v>107</v>
      </c>
      <c r="D46" s="5"/>
    </row>
    <row r="47" spans="1:11" s="2" customFormat="1" ht="15" x14ac:dyDescent="0.3">
      <c r="B47" s="2" t="s">
        <v>554</v>
      </c>
      <c r="D47"/>
      <c r="E47"/>
      <c r="F47"/>
      <c r="G47"/>
      <c r="I47"/>
    </row>
    <row r="48" spans="1:11" s="2" customFormat="1" ht="15" x14ac:dyDescent="0.3">
      <c r="B48" s="107"/>
      <c r="C48" s="107"/>
      <c r="F48" s="107"/>
      <c r="G48" s="110"/>
      <c r="H48" s="107"/>
      <c r="I48"/>
      <c r="J48"/>
    </row>
    <row r="49" spans="1:10" s="2" customFormat="1" ht="15" x14ac:dyDescent="0.3">
      <c r="B49" s="106" t="s">
        <v>271</v>
      </c>
      <c r="F49" s="12" t="s">
        <v>276</v>
      </c>
      <c r="G49" s="109"/>
      <c r="I49"/>
      <c r="J49"/>
    </row>
    <row r="50" spans="1:10" s="2" customFormat="1" ht="15" x14ac:dyDescent="0.3">
      <c r="B50" s="101" t="s">
        <v>140</v>
      </c>
      <c r="F50" s="2" t="s">
        <v>272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I1:J1"/>
    <mergeCell ref="I2:J2"/>
    <mergeCell ref="B7:C7"/>
    <mergeCell ref="D7:E7"/>
    <mergeCell ref="F7:G7"/>
    <mergeCell ref="I7:J7"/>
  </mergeCells>
  <phoneticPr fontId="28" type="noConversion"/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Normal="100" zoomScaleSheetLayoutView="70" workbookViewId="0">
      <selection activeCell="C31" sqref="C31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99" customWidth="1"/>
    <col min="11" max="11" width="12.7109375" style="99" customWidth="1"/>
    <col min="12" max="12" width="9.140625" style="100"/>
    <col min="13" max="16384" width="9.140625" style="24"/>
  </cols>
  <sheetData>
    <row r="1" spans="1:12" s="22" customFormat="1" ht="15" x14ac:dyDescent="0.2">
      <c r="A1" s="196" t="s">
        <v>310</v>
      </c>
      <c r="B1" s="197"/>
      <c r="C1" s="197"/>
      <c r="D1" s="197"/>
      <c r="E1" s="197"/>
      <c r="F1" s="197"/>
      <c r="G1" s="203"/>
      <c r="H1" s="140" t="s">
        <v>199</v>
      </c>
      <c r="I1" s="203"/>
      <c r="J1" s="103"/>
      <c r="K1" s="103"/>
      <c r="L1" s="103"/>
    </row>
    <row r="2" spans="1:12" s="22" customFormat="1" ht="15" x14ac:dyDescent="0.3">
      <c r="A2" s="160" t="s">
        <v>141</v>
      </c>
      <c r="B2" s="197"/>
      <c r="C2" s="197"/>
      <c r="D2" s="197"/>
      <c r="E2" s="197"/>
      <c r="F2" s="197"/>
      <c r="G2" s="205"/>
      <c r="H2" s="436">
        <f>'ფორმა N1'!R2</f>
        <v>0</v>
      </c>
      <c r="I2" s="437"/>
      <c r="J2" s="103"/>
      <c r="K2" s="103"/>
      <c r="L2" s="103"/>
    </row>
    <row r="3" spans="1:12" s="22" customFormat="1" ht="15" x14ac:dyDescent="0.2">
      <c r="A3" s="197"/>
      <c r="B3" s="197"/>
      <c r="C3" s="197"/>
      <c r="D3" s="197"/>
      <c r="E3" s="197"/>
      <c r="F3" s="197"/>
      <c r="G3" s="205"/>
      <c r="H3" s="200"/>
      <c r="I3" s="205"/>
      <c r="J3" s="103"/>
      <c r="K3" s="103"/>
      <c r="L3" s="103"/>
    </row>
    <row r="4" spans="1:12" s="2" customFormat="1" ht="15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6"/>
      <c r="E4" s="197"/>
      <c r="F4" s="197"/>
      <c r="G4" s="197"/>
      <c r="H4" s="197"/>
      <c r="I4" s="203"/>
      <c r="J4" s="99"/>
      <c r="K4" s="99"/>
      <c r="L4" s="22"/>
    </row>
    <row r="5" spans="1:12" s="2" customFormat="1" ht="15" x14ac:dyDescent="0.3">
      <c r="A5" s="178" t="str">
        <f>'ფორმა N2'!A5</f>
        <v>საქართველოს მწვანეთა პარტია</v>
      </c>
      <c r="B5" s="179"/>
      <c r="C5" s="179"/>
      <c r="D5" s="179"/>
      <c r="E5" s="208"/>
      <c r="F5" s="209"/>
      <c r="G5" s="209"/>
      <c r="H5" s="209"/>
      <c r="I5" s="203"/>
      <c r="J5" s="99"/>
      <c r="K5" s="99"/>
      <c r="L5" s="12"/>
    </row>
    <row r="6" spans="1:12" s="22" customFormat="1" ht="13.5" x14ac:dyDescent="0.2">
      <c r="A6" s="201"/>
      <c r="B6" s="202"/>
      <c r="C6" s="202"/>
      <c r="D6" s="202"/>
      <c r="E6" s="197"/>
      <c r="F6" s="197"/>
      <c r="G6" s="197"/>
      <c r="H6" s="197"/>
      <c r="I6" s="203"/>
      <c r="J6" s="99"/>
      <c r="K6" s="99"/>
      <c r="L6" s="99"/>
    </row>
    <row r="7" spans="1:12" ht="30" x14ac:dyDescent="0.2">
      <c r="A7" s="193" t="s">
        <v>64</v>
      </c>
      <c r="B7" s="193" t="s">
        <v>384</v>
      </c>
      <c r="C7" s="195" t="s">
        <v>385</v>
      </c>
      <c r="D7" s="195" t="s">
        <v>238</v>
      </c>
      <c r="E7" s="195" t="s">
        <v>243</v>
      </c>
      <c r="F7" s="195" t="s">
        <v>244</v>
      </c>
      <c r="G7" s="195" t="s">
        <v>245</v>
      </c>
      <c r="H7" s="195" t="s">
        <v>246</v>
      </c>
      <c r="I7" s="203"/>
    </row>
    <row r="8" spans="1:12" ht="15" x14ac:dyDescent="0.2">
      <c r="A8" s="193">
        <v>1</v>
      </c>
      <c r="B8" s="193">
        <v>2</v>
      </c>
      <c r="C8" s="195">
        <v>3</v>
      </c>
      <c r="D8" s="193">
        <v>4</v>
      </c>
      <c r="E8" s="195">
        <v>5</v>
      </c>
      <c r="F8" s="193">
        <v>6</v>
      </c>
      <c r="G8" s="195">
        <v>7</v>
      </c>
      <c r="H8" s="195">
        <v>8</v>
      </c>
      <c r="I8" s="203"/>
    </row>
    <row r="9" spans="1:12" ht="15" x14ac:dyDescent="0.25">
      <c r="A9" s="104">
        <v>1</v>
      </c>
      <c r="B9" s="25"/>
      <c r="C9" s="25"/>
      <c r="D9" s="25"/>
      <c r="E9" s="25"/>
      <c r="F9" s="25"/>
      <c r="G9" s="217"/>
      <c r="H9" s="25"/>
      <c r="I9" s="203"/>
    </row>
    <row r="10" spans="1:12" ht="15" x14ac:dyDescent="0.25">
      <c r="A10" s="104">
        <v>2</v>
      </c>
      <c r="B10" s="25"/>
      <c r="C10" s="25"/>
      <c r="D10" s="25"/>
      <c r="E10" s="25"/>
      <c r="F10" s="25"/>
      <c r="G10" s="217"/>
      <c r="H10" s="25"/>
      <c r="I10" s="203"/>
    </row>
    <row r="11" spans="1:12" ht="15" x14ac:dyDescent="0.25">
      <c r="A11" s="104">
        <v>3</v>
      </c>
      <c r="B11" s="25"/>
      <c r="C11" s="25"/>
      <c r="D11" s="25"/>
      <c r="E11" s="25"/>
      <c r="F11" s="25"/>
      <c r="G11" s="217"/>
      <c r="H11" s="25"/>
      <c r="I11" s="203"/>
    </row>
    <row r="12" spans="1:12" ht="15" x14ac:dyDescent="0.25">
      <c r="A12" s="104">
        <v>4</v>
      </c>
      <c r="B12" s="25"/>
      <c r="C12" s="25"/>
      <c r="D12" s="25"/>
      <c r="E12" s="25"/>
      <c r="F12" s="25"/>
      <c r="G12" s="217"/>
      <c r="H12" s="25"/>
      <c r="I12" s="203"/>
    </row>
    <row r="13" spans="1:12" ht="15" x14ac:dyDescent="0.25">
      <c r="A13" s="104">
        <v>5</v>
      </c>
      <c r="B13" s="25"/>
      <c r="C13" s="25"/>
      <c r="D13" s="25"/>
      <c r="E13" s="25"/>
      <c r="F13" s="25"/>
      <c r="G13" s="217"/>
      <c r="H13" s="25"/>
      <c r="I13" s="203"/>
    </row>
    <row r="14" spans="1:12" ht="15" x14ac:dyDescent="0.25">
      <c r="A14" s="104">
        <v>6</v>
      </c>
      <c r="B14" s="25"/>
      <c r="C14" s="25"/>
      <c r="D14" s="25"/>
      <c r="E14" s="25"/>
      <c r="F14" s="25"/>
      <c r="G14" s="217"/>
      <c r="H14" s="25"/>
      <c r="I14" s="203"/>
    </row>
    <row r="15" spans="1:12" s="22" customFormat="1" ht="15" x14ac:dyDescent="0.25">
      <c r="A15" s="104">
        <v>7</v>
      </c>
      <c r="B15" s="25"/>
      <c r="C15" s="25"/>
      <c r="D15" s="25"/>
      <c r="E15" s="25"/>
      <c r="F15" s="25"/>
      <c r="G15" s="217"/>
      <c r="H15" s="25"/>
      <c r="I15" s="203"/>
      <c r="J15" s="99"/>
      <c r="K15" s="99"/>
      <c r="L15" s="99"/>
    </row>
    <row r="16" spans="1:12" s="22" customFormat="1" ht="15" x14ac:dyDescent="0.25">
      <c r="A16" s="104">
        <v>8</v>
      </c>
      <c r="B16" s="25"/>
      <c r="C16" s="25"/>
      <c r="D16" s="25"/>
      <c r="E16" s="25"/>
      <c r="F16" s="25"/>
      <c r="G16" s="217"/>
      <c r="H16" s="25"/>
      <c r="I16" s="203"/>
      <c r="J16" s="99"/>
      <c r="K16" s="99"/>
      <c r="L16" s="99"/>
    </row>
    <row r="17" spans="1:12" s="22" customFormat="1" ht="15" x14ac:dyDescent="0.25">
      <c r="A17" s="104">
        <v>9</v>
      </c>
      <c r="B17" s="25"/>
      <c r="C17" s="25"/>
      <c r="D17" s="25"/>
      <c r="E17" s="25"/>
      <c r="F17" s="25"/>
      <c r="G17" s="217"/>
      <c r="H17" s="25"/>
      <c r="I17" s="203"/>
      <c r="J17" s="99"/>
      <c r="K17" s="99"/>
      <c r="L17" s="99"/>
    </row>
    <row r="18" spans="1:12" s="22" customFormat="1" ht="15" x14ac:dyDescent="0.25">
      <c r="A18" s="104">
        <v>10</v>
      </c>
      <c r="B18" s="25"/>
      <c r="C18" s="25"/>
      <c r="D18" s="25"/>
      <c r="E18" s="25"/>
      <c r="F18" s="25"/>
      <c r="G18" s="217"/>
      <c r="H18" s="25"/>
      <c r="I18" s="203"/>
      <c r="J18" s="99"/>
      <c r="K18" s="99"/>
      <c r="L18" s="99"/>
    </row>
    <row r="19" spans="1:12" s="22" customFormat="1" ht="15" x14ac:dyDescent="0.25">
      <c r="A19" s="104">
        <v>11</v>
      </c>
      <c r="B19" s="25"/>
      <c r="C19" s="25"/>
      <c r="D19" s="25"/>
      <c r="E19" s="25"/>
      <c r="F19" s="25"/>
      <c r="G19" s="217"/>
      <c r="H19" s="25"/>
      <c r="I19" s="203"/>
      <c r="J19" s="99"/>
      <c r="K19" s="99"/>
      <c r="L19" s="99"/>
    </row>
    <row r="20" spans="1:12" s="22" customFormat="1" ht="15" x14ac:dyDescent="0.25">
      <c r="A20" s="104">
        <v>12</v>
      </c>
      <c r="B20" s="25"/>
      <c r="C20" s="25"/>
      <c r="D20" s="25"/>
      <c r="E20" s="25"/>
      <c r="F20" s="25"/>
      <c r="G20" s="217"/>
      <c r="H20" s="25"/>
      <c r="I20" s="203"/>
      <c r="J20" s="99"/>
      <c r="K20" s="99"/>
      <c r="L20" s="99"/>
    </row>
    <row r="21" spans="1:12" s="22" customFormat="1" ht="15" x14ac:dyDescent="0.25">
      <c r="A21" s="104">
        <v>13</v>
      </c>
      <c r="B21" s="25"/>
      <c r="C21" s="25"/>
      <c r="D21" s="25"/>
      <c r="E21" s="25"/>
      <c r="F21" s="25"/>
      <c r="G21" s="217"/>
      <c r="H21" s="25"/>
      <c r="I21" s="203"/>
      <c r="J21" s="99"/>
      <c r="K21" s="99"/>
      <c r="L21" s="99"/>
    </row>
    <row r="22" spans="1:12" s="22" customFormat="1" ht="15" x14ac:dyDescent="0.25">
      <c r="A22" s="104">
        <v>14</v>
      </c>
      <c r="B22" s="25"/>
      <c r="C22" s="25"/>
      <c r="D22" s="25"/>
      <c r="E22" s="25"/>
      <c r="F22" s="25"/>
      <c r="G22" s="217"/>
      <c r="H22" s="25"/>
      <c r="I22" s="203"/>
      <c r="J22" s="99"/>
      <c r="K22" s="99"/>
      <c r="L22" s="99"/>
    </row>
    <row r="23" spans="1:12" s="22" customFormat="1" ht="15" x14ac:dyDescent="0.25">
      <c r="A23" s="104">
        <v>15</v>
      </c>
      <c r="B23" s="25"/>
      <c r="C23" s="25"/>
      <c r="D23" s="25"/>
      <c r="E23" s="25"/>
      <c r="F23" s="25"/>
      <c r="G23" s="217"/>
      <c r="H23" s="25"/>
      <c r="I23" s="203"/>
      <c r="J23" s="99"/>
      <c r="K23" s="99"/>
      <c r="L23" s="99"/>
    </row>
    <row r="24" spans="1:12" s="22" customFormat="1" ht="15" x14ac:dyDescent="0.25">
      <c r="A24" s="104">
        <v>16</v>
      </c>
      <c r="B24" s="25"/>
      <c r="C24" s="25"/>
      <c r="D24" s="25"/>
      <c r="E24" s="25"/>
      <c r="F24" s="25"/>
      <c r="G24" s="217"/>
      <c r="H24" s="25"/>
      <c r="I24" s="203"/>
      <c r="J24" s="99"/>
      <c r="K24" s="99"/>
      <c r="L24" s="99"/>
    </row>
    <row r="25" spans="1:12" s="22" customFormat="1" ht="15" x14ac:dyDescent="0.25">
      <c r="A25" s="104">
        <v>17</v>
      </c>
      <c r="B25" s="25"/>
      <c r="C25" s="25"/>
      <c r="D25" s="25"/>
      <c r="E25" s="25"/>
      <c r="F25" s="25"/>
      <c r="G25" s="217"/>
      <c r="H25" s="25"/>
      <c r="I25" s="203"/>
      <c r="J25" s="99"/>
      <c r="K25" s="99"/>
      <c r="L25" s="99"/>
    </row>
    <row r="26" spans="1:12" s="22" customFormat="1" ht="15" x14ac:dyDescent="0.25">
      <c r="A26" s="104">
        <v>18</v>
      </c>
      <c r="B26" s="25"/>
      <c r="C26" s="25"/>
      <c r="D26" s="25"/>
      <c r="E26" s="25"/>
      <c r="F26" s="25"/>
      <c r="G26" s="217"/>
      <c r="H26" s="25"/>
      <c r="I26" s="203"/>
      <c r="J26" s="99"/>
      <c r="K26" s="99"/>
      <c r="L26" s="99"/>
    </row>
    <row r="27" spans="1:12" s="22" customFormat="1" ht="15" x14ac:dyDescent="0.25">
      <c r="A27" s="104" t="s">
        <v>283</v>
      </c>
      <c r="B27" s="25"/>
      <c r="C27" s="25"/>
      <c r="D27" s="25"/>
      <c r="E27" s="25"/>
      <c r="F27" s="25"/>
      <c r="G27" s="217"/>
      <c r="H27" s="25"/>
      <c r="I27" s="203"/>
      <c r="J27" s="99"/>
      <c r="K27" s="99"/>
      <c r="L27" s="99"/>
    </row>
    <row r="28" spans="1:12" s="22" customFormat="1" x14ac:dyDescent="0.2">
      <c r="J28" s="99"/>
      <c r="K28" s="99"/>
      <c r="L28" s="99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108" t="s">
        <v>107</v>
      </c>
      <c r="C31" s="2" t="s">
        <v>554</v>
      </c>
      <c r="E31" s="5"/>
    </row>
    <row r="32" spans="1:12" s="2" customFormat="1" ht="15" x14ac:dyDescent="0.3">
      <c r="C32" s="107"/>
      <c r="E32" s="107"/>
      <c r="F32" s="110"/>
      <c r="G32"/>
      <c r="H32"/>
      <c r="I32"/>
    </row>
    <row r="33" spans="1:9" s="2" customFormat="1" ht="15" x14ac:dyDescent="0.3">
      <c r="A33"/>
      <c r="C33" s="106" t="s">
        <v>271</v>
      </c>
      <c r="E33" s="12" t="s">
        <v>276</v>
      </c>
      <c r="F33" s="109"/>
      <c r="G33"/>
      <c r="H33"/>
      <c r="I33"/>
    </row>
    <row r="34" spans="1:9" s="2" customFormat="1" ht="15" x14ac:dyDescent="0.3">
      <c r="A34"/>
      <c r="C34" s="101" t="s">
        <v>140</v>
      </c>
      <c r="E34" s="2" t="s">
        <v>272</v>
      </c>
      <c r="F34"/>
      <c r="G34"/>
      <c r="H34"/>
      <c r="I34"/>
    </row>
    <row r="35" spans="1:9" customFormat="1" ht="15" x14ac:dyDescent="0.3">
      <c r="B35" s="2"/>
      <c r="C35" s="24"/>
    </row>
  </sheetData>
  <mergeCells count="1">
    <mergeCell ref="H2:I2"/>
  </mergeCells>
  <phoneticPr fontId="28" type="noConversion"/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activeCell="C31" sqref="C31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100" customWidth="1"/>
    <col min="11" max="16384" width="9.140625" style="24"/>
  </cols>
  <sheetData>
    <row r="1" spans="1:12" s="22" customFormat="1" ht="15" x14ac:dyDescent="0.2">
      <c r="A1" s="196" t="s">
        <v>311</v>
      </c>
      <c r="B1" s="197"/>
      <c r="C1" s="197"/>
      <c r="D1" s="197"/>
      <c r="E1" s="197"/>
      <c r="F1" s="197"/>
      <c r="G1" s="197"/>
      <c r="H1" s="203"/>
      <c r="I1" s="118" t="s">
        <v>199</v>
      </c>
      <c r="J1" s="211"/>
    </row>
    <row r="2" spans="1:12" s="22" customFormat="1" ht="15" x14ac:dyDescent="0.3">
      <c r="A2" s="160" t="s">
        <v>141</v>
      </c>
      <c r="B2" s="197"/>
      <c r="C2" s="197"/>
      <c r="D2" s="197"/>
      <c r="E2" s="197"/>
      <c r="F2" s="197"/>
      <c r="G2" s="197"/>
      <c r="H2" s="203"/>
      <c r="I2" s="436">
        <f>'ფორმა N1'!S2</f>
        <v>0</v>
      </c>
      <c r="J2" s="437"/>
    </row>
    <row r="3" spans="1:12" s="22" customFormat="1" ht="15" x14ac:dyDescent="0.2">
      <c r="A3" s="197"/>
      <c r="B3" s="197"/>
      <c r="C3" s="197"/>
      <c r="D3" s="197"/>
      <c r="E3" s="197"/>
      <c r="F3" s="197"/>
      <c r="G3" s="197"/>
      <c r="H3" s="200"/>
      <c r="I3" s="200"/>
      <c r="J3" s="211"/>
    </row>
    <row r="4" spans="1:12" s="2" customFormat="1" ht="15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7"/>
      <c r="E4" s="206"/>
      <c r="F4" s="197"/>
      <c r="G4" s="197"/>
      <c r="H4" s="197"/>
      <c r="I4" s="206"/>
      <c r="J4" s="159"/>
      <c r="L4" s="22"/>
    </row>
    <row r="5" spans="1:12" s="2" customFormat="1" ht="15" x14ac:dyDescent="0.3">
      <c r="A5" s="178" t="str">
        <f>'ფორმა N1'!D4</f>
        <v>საქართველოს მწვანეთა პარტია</v>
      </c>
      <c r="B5" s="179"/>
      <c r="C5" s="179"/>
      <c r="D5" s="179"/>
      <c r="E5" s="208"/>
      <c r="F5" s="209"/>
      <c r="G5" s="209"/>
      <c r="H5" s="209"/>
      <c r="I5" s="208"/>
      <c r="J5" s="159"/>
    </row>
    <row r="6" spans="1:12" s="22" customFormat="1" ht="13.5" x14ac:dyDescent="0.2">
      <c r="A6" s="201"/>
      <c r="B6" s="202"/>
      <c r="C6" s="202"/>
      <c r="D6" s="202"/>
      <c r="E6" s="197"/>
      <c r="F6" s="197"/>
      <c r="G6" s="197"/>
      <c r="H6" s="197"/>
      <c r="I6" s="197"/>
      <c r="J6" s="205"/>
    </row>
    <row r="7" spans="1:12" ht="30" x14ac:dyDescent="0.2">
      <c r="A7" s="210" t="s">
        <v>64</v>
      </c>
      <c r="B7" s="193" t="s">
        <v>251</v>
      </c>
      <c r="C7" s="195" t="s">
        <v>247</v>
      </c>
      <c r="D7" s="195" t="s">
        <v>248</v>
      </c>
      <c r="E7" s="195" t="s">
        <v>249</v>
      </c>
      <c r="F7" s="195" t="s">
        <v>250</v>
      </c>
      <c r="G7" s="195" t="s">
        <v>244</v>
      </c>
      <c r="H7" s="195" t="s">
        <v>245</v>
      </c>
      <c r="I7" s="195" t="s">
        <v>246</v>
      </c>
      <c r="J7" s="212"/>
    </row>
    <row r="8" spans="1:12" ht="15" x14ac:dyDescent="0.2">
      <c r="A8" s="193">
        <v>1</v>
      </c>
      <c r="B8" s="193">
        <v>2</v>
      </c>
      <c r="C8" s="195">
        <v>3</v>
      </c>
      <c r="D8" s="193">
        <v>4</v>
      </c>
      <c r="E8" s="195">
        <v>5</v>
      </c>
      <c r="F8" s="193">
        <v>6</v>
      </c>
      <c r="G8" s="195">
        <v>7</v>
      </c>
      <c r="H8" s="193">
        <v>8</v>
      </c>
      <c r="I8" s="195">
        <v>9</v>
      </c>
      <c r="J8" s="212"/>
    </row>
    <row r="9" spans="1:12" ht="15" x14ac:dyDescent="0.25">
      <c r="A9" s="104">
        <v>1</v>
      </c>
      <c r="B9" s="25"/>
      <c r="C9" s="25"/>
      <c r="D9" s="25"/>
      <c r="E9" s="25"/>
      <c r="F9" s="25"/>
      <c r="G9" s="25"/>
      <c r="H9" s="217"/>
      <c r="I9" s="25"/>
      <c r="J9" s="212"/>
    </row>
    <row r="10" spans="1:12" ht="15" x14ac:dyDescent="0.25">
      <c r="A10" s="104">
        <v>2</v>
      </c>
      <c r="B10" s="25"/>
      <c r="C10" s="25"/>
      <c r="D10" s="25"/>
      <c r="E10" s="25"/>
      <c r="F10" s="25"/>
      <c r="G10" s="25"/>
      <c r="H10" s="217"/>
      <c r="I10" s="25"/>
      <c r="J10" s="212"/>
    </row>
    <row r="11" spans="1:12" ht="15" x14ac:dyDescent="0.25">
      <c r="A11" s="104">
        <v>3</v>
      </c>
      <c r="B11" s="25"/>
      <c r="C11" s="25"/>
      <c r="D11" s="25"/>
      <c r="E11" s="25"/>
      <c r="F11" s="25"/>
      <c r="G11" s="25"/>
      <c r="H11" s="217"/>
      <c r="I11" s="25"/>
      <c r="J11" s="212"/>
    </row>
    <row r="12" spans="1:12" ht="15" x14ac:dyDescent="0.25">
      <c r="A12" s="104">
        <v>4</v>
      </c>
      <c r="B12" s="25"/>
      <c r="C12" s="25"/>
      <c r="D12" s="25"/>
      <c r="E12" s="25"/>
      <c r="F12" s="25"/>
      <c r="G12" s="25"/>
      <c r="H12" s="217"/>
      <c r="I12" s="25"/>
      <c r="J12" s="212"/>
    </row>
    <row r="13" spans="1:12" ht="15" x14ac:dyDescent="0.25">
      <c r="A13" s="104">
        <v>5</v>
      </c>
      <c r="B13" s="25"/>
      <c r="C13" s="25"/>
      <c r="D13" s="25"/>
      <c r="E13" s="25"/>
      <c r="F13" s="25"/>
      <c r="G13" s="25"/>
      <c r="H13" s="217"/>
      <c r="I13" s="25"/>
      <c r="J13" s="212"/>
    </row>
    <row r="14" spans="1:12" ht="15" x14ac:dyDescent="0.25">
      <c r="A14" s="104">
        <v>6</v>
      </c>
      <c r="B14" s="25"/>
      <c r="C14" s="25"/>
      <c r="D14" s="25"/>
      <c r="E14" s="25"/>
      <c r="F14" s="25"/>
      <c r="G14" s="25"/>
      <c r="H14" s="217"/>
      <c r="I14" s="25"/>
      <c r="J14" s="212"/>
    </row>
    <row r="15" spans="1:12" s="22" customFormat="1" ht="15" x14ac:dyDescent="0.25">
      <c r="A15" s="104">
        <v>7</v>
      </c>
      <c r="B15" s="25"/>
      <c r="C15" s="25"/>
      <c r="D15" s="25"/>
      <c r="E15" s="25"/>
      <c r="F15" s="25"/>
      <c r="G15" s="25"/>
      <c r="H15" s="217"/>
      <c r="I15" s="25"/>
      <c r="J15" s="205"/>
    </row>
    <row r="16" spans="1:12" s="22" customFormat="1" ht="15" x14ac:dyDescent="0.25">
      <c r="A16" s="104">
        <v>8</v>
      </c>
      <c r="B16" s="25"/>
      <c r="C16" s="25"/>
      <c r="D16" s="25"/>
      <c r="E16" s="25"/>
      <c r="F16" s="25"/>
      <c r="G16" s="25"/>
      <c r="H16" s="217"/>
      <c r="I16" s="25"/>
      <c r="J16" s="205"/>
    </row>
    <row r="17" spans="1:10" s="22" customFormat="1" ht="15" x14ac:dyDescent="0.25">
      <c r="A17" s="104">
        <v>9</v>
      </c>
      <c r="B17" s="25"/>
      <c r="C17" s="25"/>
      <c r="D17" s="25"/>
      <c r="E17" s="25"/>
      <c r="F17" s="25"/>
      <c r="G17" s="25"/>
      <c r="H17" s="217"/>
      <c r="I17" s="25"/>
      <c r="J17" s="205"/>
    </row>
    <row r="18" spans="1:10" s="22" customFormat="1" ht="15" x14ac:dyDescent="0.25">
      <c r="A18" s="104">
        <v>10</v>
      </c>
      <c r="B18" s="25"/>
      <c r="C18" s="25"/>
      <c r="D18" s="25"/>
      <c r="E18" s="25"/>
      <c r="F18" s="25"/>
      <c r="G18" s="25"/>
      <c r="H18" s="217"/>
      <c r="I18" s="25"/>
      <c r="J18" s="205"/>
    </row>
    <row r="19" spans="1:10" s="22" customFormat="1" ht="15" x14ac:dyDescent="0.25">
      <c r="A19" s="104">
        <v>11</v>
      </c>
      <c r="B19" s="25"/>
      <c r="C19" s="25"/>
      <c r="D19" s="25"/>
      <c r="E19" s="25"/>
      <c r="F19" s="25"/>
      <c r="G19" s="25"/>
      <c r="H19" s="217"/>
      <c r="I19" s="25"/>
      <c r="J19" s="205"/>
    </row>
    <row r="20" spans="1:10" s="22" customFormat="1" ht="15" x14ac:dyDescent="0.25">
      <c r="A20" s="104">
        <v>12</v>
      </c>
      <c r="B20" s="25"/>
      <c r="C20" s="25"/>
      <c r="D20" s="25"/>
      <c r="E20" s="25"/>
      <c r="F20" s="25"/>
      <c r="G20" s="25"/>
      <c r="H20" s="217"/>
      <c r="I20" s="25"/>
      <c r="J20" s="205"/>
    </row>
    <row r="21" spans="1:10" s="22" customFormat="1" ht="15" x14ac:dyDescent="0.25">
      <c r="A21" s="104">
        <v>13</v>
      </c>
      <c r="B21" s="25"/>
      <c r="C21" s="25"/>
      <c r="D21" s="25"/>
      <c r="E21" s="25"/>
      <c r="F21" s="25"/>
      <c r="G21" s="25"/>
      <c r="H21" s="217"/>
      <c r="I21" s="25"/>
      <c r="J21" s="205"/>
    </row>
    <row r="22" spans="1:10" s="22" customFormat="1" ht="15" x14ac:dyDescent="0.25">
      <c r="A22" s="104">
        <v>14</v>
      </c>
      <c r="B22" s="25"/>
      <c r="C22" s="25"/>
      <c r="D22" s="25"/>
      <c r="E22" s="25"/>
      <c r="F22" s="25"/>
      <c r="G22" s="25"/>
      <c r="H22" s="217"/>
      <c r="I22" s="25"/>
      <c r="J22" s="205"/>
    </row>
    <row r="23" spans="1:10" s="22" customFormat="1" ht="15" x14ac:dyDescent="0.25">
      <c r="A23" s="104">
        <v>15</v>
      </c>
      <c r="B23" s="25"/>
      <c r="C23" s="25"/>
      <c r="D23" s="25"/>
      <c r="E23" s="25"/>
      <c r="F23" s="25"/>
      <c r="G23" s="25"/>
      <c r="H23" s="217"/>
      <c r="I23" s="25"/>
      <c r="J23" s="205"/>
    </row>
    <row r="24" spans="1:10" s="22" customFormat="1" ht="15" x14ac:dyDescent="0.25">
      <c r="A24" s="104">
        <v>16</v>
      </c>
      <c r="B24" s="25"/>
      <c r="C24" s="25"/>
      <c r="D24" s="25"/>
      <c r="E24" s="25"/>
      <c r="F24" s="25"/>
      <c r="G24" s="25"/>
      <c r="H24" s="217"/>
      <c r="I24" s="25"/>
      <c r="J24" s="205"/>
    </row>
    <row r="25" spans="1:10" s="22" customFormat="1" ht="15" x14ac:dyDescent="0.25">
      <c r="A25" s="104">
        <v>17</v>
      </c>
      <c r="B25" s="25"/>
      <c r="C25" s="25"/>
      <c r="D25" s="25"/>
      <c r="E25" s="25"/>
      <c r="F25" s="25"/>
      <c r="G25" s="25"/>
      <c r="H25" s="217"/>
      <c r="I25" s="25"/>
      <c r="J25" s="205"/>
    </row>
    <row r="26" spans="1:10" s="22" customFormat="1" ht="15" x14ac:dyDescent="0.25">
      <c r="A26" s="104">
        <v>18</v>
      </c>
      <c r="B26" s="25"/>
      <c r="C26" s="25"/>
      <c r="D26" s="25"/>
      <c r="E26" s="25"/>
      <c r="F26" s="25"/>
      <c r="G26" s="25"/>
      <c r="H26" s="217"/>
      <c r="I26" s="25"/>
      <c r="J26" s="205"/>
    </row>
    <row r="27" spans="1:10" s="22" customFormat="1" ht="15" x14ac:dyDescent="0.25">
      <c r="A27" s="104" t="s">
        <v>283</v>
      </c>
      <c r="B27" s="25"/>
      <c r="C27" s="25"/>
      <c r="D27" s="25"/>
      <c r="E27" s="25"/>
      <c r="F27" s="25"/>
      <c r="G27" s="25"/>
      <c r="H27" s="217"/>
      <c r="I27" s="25"/>
      <c r="J27" s="205"/>
    </row>
    <row r="28" spans="1:10" s="22" customFormat="1" x14ac:dyDescent="0.2">
      <c r="J28" s="99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108" t="s">
        <v>107</v>
      </c>
      <c r="C31" s="2" t="s">
        <v>554</v>
      </c>
      <c r="E31" s="5"/>
    </row>
    <row r="32" spans="1:10" s="2" customFormat="1" ht="15" x14ac:dyDescent="0.3">
      <c r="C32" s="107"/>
      <c r="E32" s="107"/>
      <c r="F32" s="110"/>
      <c r="G32" s="110"/>
      <c r="H32"/>
      <c r="I32"/>
    </row>
    <row r="33" spans="1:10" s="2" customFormat="1" ht="15" x14ac:dyDescent="0.3">
      <c r="A33"/>
      <c r="C33" s="106" t="s">
        <v>271</v>
      </c>
      <c r="E33" s="12" t="s">
        <v>276</v>
      </c>
      <c r="F33" s="109"/>
      <c r="G33"/>
      <c r="H33"/>
      <c r="I33"/>
    </row>
    <row r="34" spans="1:10" s="2" customFormat="1" ht="15" x14ac:dyDescent="0.3">
      <c r="A34"/>
      <c r="C34" s="101" t="s">
        <v>140</v>
      </c>
      <c r="E34" s="2" t="s">
        <v>272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99"/>
    </row>
    <row r="38" spans="1:10" s="22" customFormat="1" x14ac:dyDescent="0.2">
      <c r="J38" s="99"/>
    </row>
    <row r="39" spans="1:10" s="22" customFormat="1" x14ac:dyDescent="0.2">
      <c r="J39" s="99"/>
    </row>
    <row r="40" spans="1:10" s="22" customFormat="1" x14ac:dyDescent="0.2">
      <c r="J40" s="99"/>
    </row>
    <row r="41" spans="1:10" s="22" customFormat="1" x14ac:dyDescent="0.2">
      <c r="J41" s="99"/>
    </row>
    <row r="42" spans="1:10" s="22" customFormat="1" x14ac:dyDescent="0.2">
      <c r="J42" s="99"/>
    </row>
    <row r="43" spans="1:10" s="22" customFormat="1" x14ac:dyDescent="0.2">
      <c r="J43" s="99"/>
    </row>
    <row r="44" spans="1:10" s="22" customFormat="1" x14ac:dyDescent="0.2">
      <c r="J44" s="99"/>
    </row>
    <row r="45" spans="1:10" s="22" customFormat="1" x14ac:dyDescent="0.2">
      <c r="J45" s="99"/>
    </row>
    <row r="46" spans="1:10" s="22" customFormat="1" x14ac:dyDescent="0.2">
      <c r="J46" s="99"/>
    </row>
    <row r="47" spans="1:10" s="22" customFormat="1" x14ac:dyDescent="0.2">
      <c r="J47" s="99"/>
    </row>
    <row r="48" spans="1:10" s="22" customFormat="1" x14ac:dyDescent="0.2">
      <c r="J48" s="99"/>
    </row>
    <row r="49" spans="10:10" s="22" customFormat="1" x14ac:dyDescent="0.2">
      <c r="J49" s="99"/>
    </row>
    <row r="50" spans="10:10" s="22" customFormat="1" x14ac:dyDescent="0.2">
      <c r="J50" s="99"/>
    </row>
    <row r="51" spans="10:10" s="22" customFormat="1" x14ac:dyDescent="0.2">
      <c r="J51" s="99"/>
    </row>
    <row r="52" spans="10:10" s="22" customFormat="1" x14ac:dyDescent="0.2">
      <c r="J52" s="99"/>
    </row>
    <row r="53" spans="10:10" s="22" customFormat="1" x14ac:dyDescent="0.2">
      <c r="J53" s="99"/>
    </row>
    <row r="54" spans="10:10" s="22" customFormat="1" x14ac:dyDescent="0.2">
      <c r="J54" s="99"/>
    </row>
  </sheetData>
  <mergeCells count="1">
    <mergeCell ref="I2:J2"/>
  </mergeCells>
  <phoneticPr fontId="28" type="noConversion"/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C25" sqref="C25"/>
    </sheetView>
  </sheetViews>
  <sheetFormatPr defaultRowHeight="12.75" x14ac:dyDescent="0.2"/>
  <cols>
    <col min="1" max="1" width="4.85546875" style="271" customWidth="1"/>
    <col min="2" max="2" width="37.42578125" style="271" customWidth="1"/>
    <col min="3" max="3" width="21.5703125" style="271" customWidth="1"/>
    <col min="4" max="4" width="20" style="271" customWidth="1"/>
    <col min="5" max="5" width="18.7109375" style="271" customWidth="1"/>
    <col min="6" max="6" width="24.140625" style="271" customWidth="1"/>
    <col min="7" max="7" width="27.140625" style="271" customWidth="1"/>
    <col min="8" max="8" width="0.7109375" style="271" customWidth="1"/>
    <col min="9" max="16384" width="9.140625" style="271"/>
  </cols>
  <sheetData>
    <row r="1" spans="1:8" s="255" customFormat="1" ht="15" x14ac:dyDescent="0.2">
      <c r="A1" s="252" t="s">
        <v>331</v>
      </c>
      <c r="B1" s="253"/>
      <c r="C1" s="253"/>
      <c r="D1" s="253"/>
      <c r="E1" s="253"/>
      <c r="F1" s="118"/>
      <c r="G1" s="118" t="s">
        <v>110</v>
      </c>
      <c r="H1" s="256"/>
    </row>
    <row r="2" spans="1:8" s="255" customFormat="1" ht="15" x14ac:dyDescent="0.2">
      <c r="A2" s="256" t="s">
        <v>322</v>
      </c>
      <c r="B2" s="253"/>
      <c r="C2" s="253"/>
      <c r="D2" s="253"/>
      <c r="E2" s="254"/>
      <c r="F2" s="254"/>
      <c r="G2" s="436">
        <f>'ფორმა N1'!Q2</f>
        <v>0</v>
      </c>
      <c r="H2" s="437"/>
    </row>
    <row r="3" spans="1:8" s="255" customFormat="1" x14ac:dyDescent="0.2">
      <c r="A3" s="256"/>
      <c r="B3" s="253"/>
      <c r="C3" s="253"/>
      <c r="D3" s="253"/>
      <c r="E3" s="254"/>
      <c r="F3" s="254"/>
      <c r="G3" s="254"/>
      <c r="H3" s="256"/>
    </row>
    <row r="4" spans="1:8" s="255" customFormat="1" ht="15" x14ac:dyDescent="0.3">
      <c r="A4" s="172" t="s">
        <v>277</v>
      </c>
      <c r="B4" s="253"/>
      <c r="C4" s="253"/>
      <c r="D4" s="253"/>
      <c r="E4" s="257"/>
      <c r="F4" s="257"/>
      <c r="G4" s="254"/>
      <c r="H4" s="256"/>
    </row>
    <row r="5" spans="1:8" s="255" customFormat="1" x14ac:dyDescent="0.2">
      <c r="A5" s="258"/>
      <c r="B5" s="373" t="s">
        <v>548</v>
      </c>
      <c r="C5" s="258"/>
      <c r="D5" s="258"/>
      <c r="E5" s="258"/>
      <c r="F5" s="258"/>
      <c r="G5" s="259"/>
      <c r="H5" s="256"/>
    </row>
    <row r="6" spans="1:8" s="272" customFormat="1" x14ac:dyDescent="0.2">
      <c r="A6" s="260"/>
      <c r="B6" s="260"/>
      <c r="C6" s="260"/>
      <c r="D6" s="260"/>
      <c r="E6" s="260"/>
      <c r="F6" s="260"/>
      <c r="G6" s="260"/>
      <c r="H6" s="257"/>
    </row>
    <row r="7" spans="1:8" s="255" customFormat="1" ht="51" x14ac:dyDescent="0.2">
      <c r="A7" s="287" t="s">
        <v>64</v>
      </c>
      <c r="B7" s="263" t="s">
        <v>326</v>
      </c>
      <c r="C7" s="263" t="s">
        <v>327</v>
      </c>
      <c r="D7" s="263" t="s">
        <v>328</v>
      </c>
      <c r="E7" s="263" t="s">
        <v>329</v>
      </c>
      <c r="F7" s="263" t="s">
        <v>330</v>
      </c>
      <c r="G7" s="263" t="s">
        <v>323</v>
      </c>
      <c r="H7" s="256"/>
    </row>
    <row r="8" spans="1:8" s="255" customFormat="1" x14ac:dyDescent="0.2">
      <c r="A8" s="261">
        <v>1</v>
      </c>
      <c r="B8" s="262">
        <v>2</v>
      </c>
      <c r="C8" s="262">
        <v>3</v>
      </c>
      <c r="D8" s="262">
        <v>4</v>
      </c>
      <c r="E8" s="263">
        <v>5</v>
      </c>
      <c r="F8" s="263">
        <v>6</v>
      </c>
      <c r="G8" s="263">
        <v>7</v>
      </c>
      <c r="H8" s="256"/>
    </row>
    <row r="9" spans="1:8" s="255" customFormat="1" x14ac:dyDescent="0.2">
      <c r="A9" s="273">
        <v>1</v>
      </c>
      <c r="B9" s="264"/>
      <c r="C9" s="264"/>
      <c r="D9" s="265"/>
      <c r="E9" s="264"/>
      <c r="F9" s="264"/>
      <c r="G9" s="264"/>
      <c r="H9" s="256"/>
    </row>
    <row r="10" spans="1:8" s="255" customFormat="1" x14ac:dyDescent="0.2">
      <c r="A10" s="273">
        <v>2</v>
      </c>
      <c r="B10" s="264"/>
      <c r="C10" s="264"/>
      <c r="D10" s="265"/>
      <c r="E10" s="264"/>
      <c r="F10" s="264"/>
      <c r="G10" s="264"/>
      <c r="H10" s="256"/>
    </row>
    <row r="11" spans="1:8" s="255" customFormat="1" x14ac:dyDescent="0.2">
      <c r="A11" s="273">
        <v>3</v>
      </c>
      <c r="B11" s="264"/>
      <c r="C11" s="264"/>
      <c r="D11" s="265"/>
      <c r="E11" s="264"/>
      <c r="F11" s="264"/>
      <c r="G11" s="264"/>
      <c r="H11" s="256"/>
    </row>
    <row r="12" spans="1:8" s="255" customFormat="1" x14ac:dyDescent="0.2">
      <c r="A12" s="273">
        <v>4</v>
      </c>
      <c r="B12" s="264"/>
      <c r="C12" s="264"/>
      <c r="D12" s="265"/>
      <c r="E12" s="264"/>
      <c r="F12" s="264"/>
      <c r="G12" s="264"/>
      <c r="H12" s="256"/>
    </row>
    <row r="13" spans="1:8" s="255" customFormat="1" x14ac:dyDescent="0.2">
      <c r="A13" s="273">
        <v>5</v>
      </c>
      <c r="B13" s="264"/>
      <c r="C13" s="264"/>
      <c r="D13" s="265"/>
      <c r="E13" s="264"/>
      <c r="F13" s="264"/>
      <c r="G13" s="264"/>
      <c r="H13" s="256"/>
    </row>
    <row r="14" spans="1:8" s="255" customFormat="1" x14ac:dyDescent="0.2">
      <c r="A14" s="273">
        <v>6</v>
      </c>
      <c r="B14" s="264"/>
      <c r="C14" s="264"/>
      <c r="D14" s="265"/>
      <c r="E14" s="264"/>
      <c r="F14" s="264"/>
      <c r="G14" s="264"/>
      <c r="H14" s="256"/>
    </row>
    <row r="15" spans="1:8" s="255" customFormat="1" x14ac:dyDescent="0.2">
      <c r="A15" s="273">
        <v>7</v>
      </c>
      <c r="B15" s="264"/>
      <c r="C15" s="264"/>
      <c r="D15" s="265"/>
      <c r="E15" s="264"/>
      <c r="F15" s="264"/>
      <c r="G15" s="264"/>
      <c r="H15" s="256"/>
    </row>
    <row r="16" spans="1:8" s="255" customFormat="1" x14ac:dyDescent="0.2">
      <c r="A16" s="273">
        <v>8</v>
      </c>
      <c r="B16" s="264"/>
      <c r="C16" s="264"/>
      <c r="D16" s="265"/>
      <c r="E16" s="264"/>
      <c r="F16" s="264"/>
      <c r="G16" s="264"/>
      <c r="H16" s="256"/>
    </row>
    <row r="17" spans="1:11" s="255" customFormat="1" x14ac:dyDescent="0.2">
      <c r="A17" s="273">
        <v>9</v>
      </c>
      <c r="B17" s="264"/>
      <c r="C17" s="264"/>
      <c r="D17" s="265"/>
      <c r="E17" s="264"/>
      <c r="F17" s="264"/>
      <c r="G17" s="264"/>
      <c r="H17" s="256"/>
    </row>
    <row r="18" spans="1:11" s="255" customFormat="1" x14ac:dyDescent="0.2">
      <c r="A18" s="273">
        <v>10</v>
      </c>
      <c r="B18" s="264"/>
      <c r="C18" s="264"/>
      <c r="D18" s="265"/>
      <c r="E18" s="264"/>
      <c r="F18" s="264"/>
      <c r="G18" s="264"/>
      <c r="H18" s="256"/>
    </row>
    <row r="19" spans="1:11" s="255" customFormat="1" x14ac:dyDescent="0.2">
      <c r="A19" s="273" t="s">
        <v>280</v>
      </c>
      <c r="B19" s="264"/>
      <c r="C19" s="264"/>
      <c r="D19" s="265"/>
      <c r="E19" s="264"/>
      <c r="F19" s="264"/>
      <c r="G19" s="264"/>
      <c r="H19" s="256"/>
    </row>
    <row r="22" spans="1:11" s="255" customFormat="1" x14ac:dyDescent="0.2"/>
    <row r="23" spans="1:11" s="255" customFormat="1" x14ac:dyDescent="0.2"/>
    <row r="24" spans="1:11" s="21" customFormat="1" ht="15" x14ac:dyDescent="0.3">
      <c r="B24" s="266" t="s">
        <v>107</v>
      </c>
      <c r="C24" s="266"/>
    </row>
    <row r="25" spans="1:11" s="21" customFormat="1" ht="15" x14ac:dyDescent="0.3">
      <c r="B25" s="266"/>
      <c r="C25" s="266" t="s">
        <v>554</v>
      </c>
    </row>
    <row r="26" spans="1:11" s="21" customFormat="1" ht="15" x14ac:dyDescent="0.3">
      <c r="C26" s="268"/>
      <c r="F26" s="268"/>
      <c r="G26" s="268"/>
      <c r="H26" s="267"/>
    </row>
    <row r="27" spans="1:11" s="21" customFormat="1" ht="15" x14ac:dyDescent="0.3">
      <c r="C27" s="269" t="s">
        <v>271</v>
      </c>
      <c r="F27" s="266" t="s">
        <v>324</v>
      </c>
      <c r="J27" s="267"/>
      <c r="K27" s="267"/>
    </row>
    <row r="28" spans="1:11" s="21" customFormat="1" ht="15" x14ac:dyDescent="0.3">
      <c r="C28" s="269" t="s">
        <v>140</v>
      </c>
      <c r="F28" s="270" t="s">
        <v>272</v>
      </c>
      <c r="J28" s="267"/>
      <c r="K28" s="267"/>
    </row>
    <row r="29" spans="1:11" s="255" customFormat="1" ht="15" x14ac:dyDescent="0.3">
      <c r="C29" s="269"/>
      <c r="J29" s="272"/>
      <c r="K29" s="272"/>
    </row>
  </sheetData>
  <mergeCells count="1">
    <mergeCell ref="G2:H2"/>
  </mergeCells>
  <phoneticPr fontId="28" type="noConversion"/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K35"/>
  <sheetViews>
    <sheetView view="pageBreakPreview" zoomScale="70" zoomScaleNormal="80" zoomScaleSheetLayoutView="70" workbookViewId="0">
      <selection activeCell="G14" sqref="G1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96" t="s">
        <v>473</v>
      </c>
      <c r="B1" s="197"/>
      <c r="C1" s="197"/>
      <c r="D1" s="197"/>
      <c r="E1" s="197"/>
      <c r="F1" s="197"/>
      <c r="G1" s="197"/>
      <c r="H1" s="197"/>
      <c r="I1" s="197"/>
      <c r="J1" s="197"/>
      <c r="K1" s="118" t="s">
        <v>110</v>
      </c>
    </row>
    <row r="2" spans="1:11" ht="15" x14ac:dyDescent="0.3">
      <c r="A2" s="160" t="s">
        <v>141</v>
      </c>
      <c r="B2" s="197"/>
      <c r="C2" s="197"/>
      <c r="D2" s="197"/>
      <c r="E2" s="197"/>
      <c r="F2" s="197"/>
      <c r="G2" s="197"/>
      <c r="H2" s="197"/>
      <c r="I2" s="197"/>
      <c r="J2" s="197"/>
      <c r="K2" s="207"/>
    </row>
    <row r="3" spans="1:11" ht="15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200"/>
    </row>
    <row r="4" spans="1:11" ht="15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7"/>
      <c r="E4" s="206"/>
      <c r="F4" s="197"/>
      <c r="G4" s="197"/>
      <c r="H4" s="197"/>
      <c r="I4" s="197"/>
      <c r="J4" s="197"/>
      <c r="K4" s="206"/>
    </row>
    <row r="5" spans="1:11" s="245" customFormat="1" ht="15" x14ac:dyDescent="0.3">
      <c r="A5" s="278" t="str">
        <f>'ფორმა N1'!D4</f>
        <v>საქართველოს მწვანეთა პარტია</v>
      </c>
      <c r="B5" s="120"/>
      <c r="C5" s="120"/>
      <c r="D5" s="120"/>
      <c r="E5" s="279"/>
      <c r="F5" s="280"/>
      <c r="G5" s="280"/>
      <c r="H5" s="280"/>
      <c r="I5" s="280"/>
      <c r="J5" s="280"/>
      <c r="K5" s="279"/>
    </row>
    <row r="6" spans="1:11" ht="13.5" x14ac:dyDescent="0.2">
      <c r="A6" s="201"/>
      <c r="B6" s="202"/>
      <c r="C6" s="202"/>
      <c r="D6" s="202"/>
      <c r="E6" s="197"/>
      <c r="F6" s="197"/>
      <c r="G6" s="197"/>
      <c r="H6" s="197"/>
      <c r="I6" s="197"/>
      <c r="J6" s="197"/>
      <c r="K6" s="197"/>
    </row>
    <row r="7" spans="1:11" ht="60" x14ac:dyDescent="0.2">
      <c r="A7" s="210" t="s">
        <v>64</v>
      </c>
      <c r="B7" s="195" t="s">
        <v>386</v>
      </c>
      <c r="C7" s="195" t="s">
        <v>387</v>
      </c>
      <c r="D7" s="195" t="s">
        <v>389</v>
      </c>
      <c r="E7" s="195" t="s">
        <v>388</v>
      </c>
      <c r="F7" s="195" t="s">
        <v>397</v>
      </c>
      <c r="G7" s="195" t="s">
        <v>398</v>
      </c>
      <c r="H7" s="195" t="s">
        <v>392</v>
      </c>
      <c r="I7" s="195" t="s">
        <v>393</v>
      </c>
      <c r="J7" s="195" t="s">
        <v>405</v>
      </c>
      <c r="K7" s="195" t="s">
        <v>394</v>
      </c>
    </row>
    <row r="8" spans="1:11" ht="15" x14ac:dyDescent="0.2">
      <c r="A8" s="193">
        <v>1</v>
      </c>
      <c r="B8" s="193">
        <v>2</v>
      </c>
      <c r="C8" s="195">
        <v>3</v>
      </c>
      <c r="D8" s="193">
        <v>4</v>
      </c>
      <c r="E8" s="195">
        <v>5</v>
      </c>
      <c r="F8" s="193">
        <v>6</v>
      </c>
      <c r="G8" s="195">
        <v>7</v>
      </c>
      <c r="H8" s="193">
        <v>8</v>
      </c>
      <c r="I8" s="195">
        <v>9</v>
      </c>
      <c r="J8" s="193">
        <v>10</v>
      </c>
      <c r="K8" s="195">
        <v>11</v>
      </c>
    </row>
    <row r="9" spans="1:11" ht="30" x14ac:dyDescent="0.2">
      <c r="A9" s="104">
        <v>1</v>
      </c>
      <c r="B9" s="25" t="s">
        <v>539</v>
      </c>
      <c r="C9" s="25" t="s">
        <v>540</v>
      </c>
      <c r="D9" s="25" t="s">
        <v>573</v>
      </c>
      <c r="E9" s="25" t="s">
        <v>574</v>
      </c>
      <c r="F9" s="25">
        <v>918.8</v>
      </c>
      <c r="G9" s="25">
        <v>1024047393</v>
      </c>
      <c r="H9" s="277" t="s">
        <v>498</v>
      </c>
      <c r="I9" s="277" t="s">
        <v>497</v>
      </c>
      <c r="J9" s="277"/>
      <c r="K9" s="25"/>
    </row>
    <row r="10" spans="1:11" ht="30" x14ac:dyDescent="0.2">
      <c r="A10" s="104">
        <v>2</v>
      </c>
      <c r="B10" s="25" t="s">
        <v>539</v>
      </c>
      <c r="C10" s="25" t="s">
        <v>540</v>
      </c>
      <c r="D10" s="25" t="s">
        <v>541</v>
      </c>
      <c r="E10" s="25" t="s">
        <v>542</v>
      </c>
      <c r="F10" s="25">
        <v>235</v>
      </c>
      <c r="G10" s="25">
        <v>1024047393</v>
      </c>
      <c r="H10" s="277" t="s">
        <v>498</v>
      </c>
      <c r="I10" s="277" t="s">
        <v>497</v>
      </c>
      <c r="J10" s="277"/>
      <c r="K10" s="25"/>
    </row>
    <row r="11" spans="1:11" ht="15" x14ac:dyDescent="0.2">
      <c r="A11" s="104">
        <v>3</v>
      </c>
      <c r="B11" s="25"/>
      <c r="C11" s="25"/>
      <c r="D11" s="25"/>
      <c r="E11" s="25"/>
      <c r="F11" s="25"/>
      <c r="G11" s="25"/>
      <c r="H11" s="277"/>
      <c r="I11" s="277"/>
      <c r="J11" s="277"/>
      <c r="K11" s="25"/>
    </row>
    <row r="12" spans="1:11" ht="15" x14ac:dyDescent="0.2">
      <c r="A12" s="104">
        <v>4</v>
      </c>
      <c r="B12" s="25"/>
      <c r="C12" s="25"/>
      <c r="D12" s="25"/>
      <c r="E12" s="25"/>
      <c r="F12" s="25"/>
      <c r="G12" s="25"/>
      <c r="H12" s="277"/>
      <c r="I12" s="277"/>
      <c r="J12" s="277"/>
      <c r="K12" s="25"/>
    </row>
    <row r="13" spans="1:11" ht="15" x14ac:dyDescent="0.2">
      <c r="A13" s="104">
        <v>5</v>
      </c>
      <c r="B13" s="25"/>
      <c r="C13" s="25"/>
      <c r="D13" s="25"/>
      <c r="E13" s="25"/>
      <c r="F13" s="25"/>
      <c r="G13" s="25"/>
      <c r="H13" s="277"/>
      <c r="I13" s="277"/>
      <c r="J13" s="277"/>
      <c r="K13" s="25"/>
    </row>
    <row r="14" spans="1:11" ht="15" x14ac:dyDescent="0.2">
      <c r="A14" s="104">
        <v>6</v>
      </c>
      <c r="B14" s="25"/>
      <c r="C14" s="25"/>
      <c r="D14" s="25"/>
      <c r="E14" s="25"/>
      <c r="F14" s="25"/>
      <c r="G14" s="25"/>
      <c r="H14" s="277"/>
      <c r="I14" s="277"/>
      <c r="J14" s="277"/>
      <c r="K14" s="25"/>
    </row>
    <row r="15" spans="1:11" ht="15" x14ac:dyDescent="0.2">
      <c r="A15" s="104">
        <v>7</v>
      </c>
      <c r="B15" s="25"/>
      <c r="C15" s="25"/>
      <c r="D15" s="25"/>
      <c r="E15" s="25"/>
      <c r="F15" s="25"/>
      <c r="G15" s="25"/>
      <c r="H15" s="277"/>
      <c r="I15" s="277"/>
      <c r="J15" s="277"/>
      <c r="K15" s="25"/>
    </row>
    <row r="16" spans="1:11" ht="15" x14ac:dyDescent="0.2">
      <c r="A16" s="104">
        <v>8</v>
      </c>
      <c r="B16" s="25"/>
      <c r="C16" s="25"/>
      <c r="D16" s="25"/>
      <c r="E16" s="25"/>
      <c r="F16" s="25"/>
      <c r="G16" s="25"/>
      <c r="H16" s="277"/>
      <c r="I16" s="277"/>
      <c r="J16" s="277"/>
      <c r="K16" s="25"/>
    </row>
    <row r="17" spans="1:11" ht="15" x14ac:dyDescent="0.2">
      <c r="A17" s="104">
        <v>9</v>
      </c>
      <c r="B17" s="25"/>
      <c r="C17" s="25"/>
      <c r="D17" s="25"/>
      <c r="E17" s="25"/>
      <c r="F17" s="25"/>
      <c r="G17" s="25"/>
      <c r="H17" s="277"/>
      <c r="I17" s="277"/>
      <c r="J17" s="277"/>
      <c r="K17" s="25"/>
    </row>
    <row r="18" spans="1:11" ht="15" x14ac:dyDescent="0.2">
      <c r="A18" s="104">
        <v>10</v>
      </c>
      <c r="B18" s="25"/>
      <c r="C18" s="25"/>
      <c r="D18" s="25"/>
      <c r="E18" s="25"/>
      <c r="F18" s="25"/>
      <c r="G18" s="25"/>
      <c r="H18" s="277"/>
      <c r="I18" s="277"/>
      <c r="J18" s="277"/>
      <c r="K18" s="25"/>
    </row>
    <row r="19" spans="1:11" ht="15" x14ac:dyDescent="0.2">
      <c r="A19" s="104">
        <v>11</v>
      </c>
      <c r="B19" s="25"/>
      <c r="C19" s="25"/>
      <c r="D19" s="25"/>
      <c r="E19" s="25"/>
      <c r="F19" s="25"/>
      <c r="G19" s="25"/>
      <c r="H19" s="277"/>
      <c r="I19" s="277"/>
      <c r="J19" s="277"/>
      <c r="K19" s="25"/>
    </row>
    <row r="20" spans="1:11" ht="15" x14ac:dyDescent="0.2">
      <c r="A20" s="104">
        <v>12</v>
      </c>
      <c r="B20" s="25"/>
      <c r="C20" s="25"/>
      <c r="D20" s="25"/>
      <c r="E20" s="25"/>
      <c r="F20" s="25"/>
      <c r="G20" s="25"/>
      <c r="H20" s="277"/>
      <c r="I20" s="277"/>
      <c r="J20" s="277"/>
      <c r="K20" s="25"/>
    </row>
    <row r="21" spans="1:11" ht="15" x14ac:dyDescent="0.2">
      <c r="A21" s="104">
        <v>13</v>
      </c>
      <c r="B21" s="25"/>
      <c r="C21" s="25"/>
      <c r="D21" s="25"/>
      <c r="E21" s="25"/>
      <c r="F21" s="25"/>
      <c r="G21" s="25"/>
      <c r="H21" s="277"/>
      <c r="I21" s="277"/>
      <c r="J21" s="277"/>
      <c r="K21" s="25"/>
    </row>
    <row r="22" spans="1:11" ht="15" x14ac:dyDescent="0.2">
      <c r="A22" s="104">
        <v>14</v>
      </c>
      <c r="B22" s="25"/>
      <c r="C22" s="25"/>
      <c r="D22" s="25"/>
      <c r="E22" s="25"/>
      <c r="F22" s="25"/>
      <c r="G22" s="25"/>
      <c r="H22" s="277"/>
      <c r="I22" s="277"/>
      <c r="J22" s="277"/>
      <c r="K22" s="25"/>
    </row>
    <row r="23" spans="1:11" ht="15" x14ac:dyDescent="0.2">
      <c r="A23" s="104">
        <v>15</v>
      </c>
      <c r="B23" s="25"/>
      <c r="C23" s="25"/>
      <c r="D23" s="25"/>
      <c r="E23" s="25"/>
      <c r="F23" s="25"/>
      <c r="G23" s="25"/>
      <c r="H23" s="277"/>
      <c r="I23" s="277"/>
      <c r="J23" s="277"/>
      <c r="K23" s="25"/>
    </row>
    <row r="24" spans="1:11" ht="15" x14ac:dyDescent="0.2">
      <c r="A24" s="104">
        <v>16</v>
      </c>
      <c r="B24" s="25"/>
      <c r="C24" s="25"/>
      <c r="D24" s="25"/>
      <c r="E24" s="25"/>
      <c r="F24" s="25"/>
      <c r="G24" s="25"/>
      <c r="H24" s="277"/>
      <c r="I24" s="277"/>
      <c r="J24" s="277"/>
      <c r="K24" s="25"/>
    </row>
    <row r="25" spans="1:11" ht="15" x14ac:dyDescent="0.2">
      <c r="A25" s="104">
        <v>17</v>
      </c>
      <c r="B25" s="25"/>
      <c r="C25" s="25"/>
      <c r="D25" s="25"/>
      <c r="E25" s="25"/>
      <c r="F25" s="25"/>
      <c r="G25" s="25"/>
      <c r="H25" s="277"/>
      <c r="I25" s="277"/>
      <c r="J25" s="277"/>
      <c r="K25" s="25"/>
    </row>
    <row r="26" spans="1:11" ht="15" x14ac:dyDescent="0.2">
      <c r="A26" s="104">
        <v>18</v>
      </c>
      <c r="B26" s="25"/>
      <c r="C26" s="25"/>
      <c r="D26" s="25"/>
      <c r="E26" s="25"/>
      <c r="F26" s="25"/>
      <c r="G26" s="25"/>
      <c r="H26" s="277"/>
      <c r="I26" s="277"/>
      <c r="J26" s="277"/>
      <c r="K26" s="25"/>
    </row>
    <row r="27" spans="1:11" ht="15" x14ac:dyDescent="0.2">
      <c r="A27" s="104" t="s">
        <v>283</v>
      </c>
      <c r="B27" s="25"/>
      <c r="C27" s="25"/>
      <c r="D27" s="25"/>
      <c r="E27" s="25"/>
      <c r="F27" s="25"/>
      <c r="G27" s="25"/>
      <c r="H27" s="277"/>
      <c r="I27" s="277"/>
      <c r="J27" s="277"/>
      <c r="K27" s="25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x14ac:dyDescent="0.3">
      <c r="A31" s="2"/>
      <c r="B31" s="108" t="s">
        <v>107</v>
      </c>
      <c r="C31" s="2" t="s">
        <v>554</v>
      </c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46"/>
      <c r="D32" s="446"/>
      <c r="F32" s="107"/>
      <c r="G32" s="110"/>
    </row>
    <row r="33" spans="2:6" ht="15" x14ac:dyDescent="0.3">
      <c r="B33" s="2"/>
      <c r="C33" s="106" t="s">
        <v>271</v>
      </c>
      <c r="D33" s="2"/>
      <c r="F33" s="12" t="s">
        <v>276</v>
      </c>
    </row>
    <row r="34" spans="2:6" ht="15" x14ac:dyDescent="0.3">
      <c r="B34" s="2"/>
      <c r="C34" s="2"/>
      <c r="D34" s="2"/>
      <c r="F34" s="2" t="s">
        <v>272</v>
      </c>
    </row>
    <row r="35" spans="2:6" ht="15" x14ac:dyDescent="0.3">
      <c r="B35" s="2"/>
      <c r="C35" s="101" t="s">
        <v>140</v>
      </c>
    </row>
  </sheetData>
  <mergeCells count="1">
    <mergeCell ref="C32:D32"/>
  </mergeCells>
  <phoneticPr fontId="28" type="noConversion"/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D31" sqref="D31"/>
    </sheetView>
  </sheetViews>
  <sheetFormatPr defaultRowHeight="12.75" x14ac:dyDescent="0.2"/>
  <cols>
    <col min="1" max="1" width="11.7109375" style="245" customWidth="1"/>
    <col min="2" max="2" width="21.140625" style="245" customWidth="1"/>
    <col min="3" max="3" width="21.5703125" style="245" customWidth="1"/>
    <col min="4" max="4" width="19.140625" style="245" customWidth="1"/>
    <col min="5" max="5" width="15.140625" style="245" customWidth="1"/>
    <col min="6" max="6" width="20.85546875" style="245" customWidth="1"/>
    <col min="7" max="7" width="23.85546875" style="245" customWidth="1"/>
    <col min="8" max="8" width="19" style="245" customWidth="1"/>
    <col min="9" max="9" width="21.140625" style="245" customWidth="1"/>
    <col min="10" max="10" width="17" style="245" customWidth="1"/>
    <col min="11" max="11" width="21.5703125" style="245" customWidth="1"/>
    <col min="12" max="12" width="24.42578125" style="245" customWidth="1"/>
    <col min="13" max="16384" width="9.140625" style="245"/>
  </cols>
  <sheetData>
    <row r="1" spans="1:13" customFormat="1" ht="15" x14ac:dyDescent="0.2">
      <c r="A1" s="196" t="s">
        <v>474</v>
      </c>
      <c r="B1" s="196"/>
      <c r="C1" s="197"/>
      <c r="D1" s="197"/>
      <c r="E1" s="197"/>
      <c r="F1" s="197"/>
      <c r="G1" s="197"/>
      <c r="H1" s="197"/>
      <c r="I1" s="197"/>
      <c r="J1" s="197"/>
      <c r="K1" s="203"/>
      <c r="L1" s="118" t="s">
        <v>110</v>
      </c>
    </row>
    <row r="2" spans="1:13" customFormat="1" ht="15" x14ac:dyDescent="0.3">
      <c r="A2" s="160" t="s">
        <v>141</v>
      </c>
      <c r="B2" s="160"/>
      <c r="C2" s="197"/>
      <c r="D2" s="197"/>
      <c r="E2" s="197"/>
      <c r="F2" s="197"/>
      <c r="G2" s="197"/>
      <c r="H2" s="197"/>
      <c r="I2" s="197"/>
      <c r="J2" s="197"/>
      <c r="K2" s="203"/>
      <c r="L2" s="436">
        <f>'ფორმა N1'!V2</f>
        <v>0</v>
      </c>
      <c r="M2" s="437"/>
    </row>
    <row r="3" spans="1:13" customFormat="1" ht="15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200"/>
      <c r="L3" s="200"/>
      <c r="M3" s="245"/>
    </row>
    <row r="4" spans="1:13" customFormat="1" ht="15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16"/>
      <c r="E4" s="117"/>
      <c r="F4" s="206"/>
      <c r="G4" s="197"/>
      <c r="H4" s="197"/>
      <c r="I4" s="197"/>
      <c r="J4" s="197"/>
      <c r="K4" s="197"/>
      <c r="L4" s="197"/>
    </row>
    <row r="5" spans="1:13" ht="15" x14ac:dyDescent="0.3">
      <c r="A5" s="278" t="str">
        <f>'ფორმა N1'!D4</f>
        <v>საქართველოს მწვანეთა პარტია</v>
      </c>
      <c r="B5" s="278"/>
      <c r="C5" s="120"/>
      <c r="D5" s="120"/>
      <c r="E5" s="120"/>
      <c r="F5" s="279"/>
      <c r="G5" s="280"/>
      <c r="H5" s="280"/>
      <c r="I5" s="280"/>
      <c r="J5" s="280"/>
      <c r="K5" s="280"/>
      <c r="L5" s="279"/>
    </row>
    <row r="6" spans="1:13" customFormat="1" ht="13.5" x14ac:dyDescent="0.2">
      <c r="A6" s="201"/>
      <c r="B6" s="201"/>
      <c r="C6" s="202"/>
      <c r="D6" s="202"/>
      <c r="E6" s="202"/>
      <c r="F6" s="197"/>
      <c r="G6" s="197"/>
      <c r="H6" s="197"/>
      <c r="I6" s="197"/>
      <c r="J6" s="197"/>
      <c r="K6" s="197"/>
      <c r="L6" s="197"/>
    </row>
    <row r="7" spans="1:13" customFormat="1" ht="60" x14ac:dyDescent="0.2">
      <c r="A7" s="210" t="s">
        <v>64</v>
      </c>
      <c r="B7" s="193" t="s">
        <v>251</v>
      </c>
      <c r="C7" s="195" t="s">
        <v>247</v>
      </c>
      <c r="D7" s="195" t="s">
        <v>248</v>
      </c>
      <c r="E7" s="195" t="s">
        <v>359</v>
      </c>
      <c r="F7" s="195" t="s">
        <v>250</v>
      </c>
      <c r="G7" s="195" t="s">
        <v>396</v>
      </c>
      <c r="H7" s="195" t="s">
        <v>398</v>
      </c>
      <c r="I7" s="195" t="s">
        <v>392</v>
      </c>
      <c r="J7" s="195" t="s">
        <v>393</v>
      </c>
      <c r="K7" s="195" t="s">
        <v>405</v>
      </c>
      <c r="L7" s="195" t="s">
        <v>394</v>
      </c>
    </row>
    <row r="8" spans="1:13" customFormat="1" ht="15" x14ac:dyDescent="0.2">
      <c r="A8" s="193">
        <v>1</v>
      </c>
      <c r="B8" s="193">
        <v>2</v>
      </c>
      <c r="C8" s="195">
        <v>3</v>
      </c>
      <c r="D8" s="193">
        <v>4</v>
      </c>
      <c r="E8" s="195">
        <v>5</v>
      </c>
      <c r="F8" s="193">
        <v>6</v>
      </c>
      <c r="G8" s="195">
        <v>7</v>
      </c>
      <c r="H8" s="193">
        <v>8</v>
      </c>
      <c r="I8" s="193">
        <v>9</v>
      </c>
      <c r="J8" s="193">
        <v>10</v>
      </c>
      <c r="K8" s="195">
        <v>11</v>
      </c>
      <c r="L8" s="195">
        <v>12</v>
      </c>
    </row>
    <row r="9" spans="1:13" customFormat="1" ht="15" x14ac:dyDescent="0.2">
      <c r="A9" s="104">
        <v>1</v>
      </c>
      <c r="B9" s="104"/>
      <c r="C9" s="25"/>
      <c r="D9" s="25"/>
      <c r="E9" s="25"/>
      <c r="F9" s="25"/>
      <c r="G9" s="25"/>
      <c r="H9" s="25"/>
      <c r="I9" s="277"/>
      <c r="J9" s="277"/>
      <c r="K9" s="277"/>
      <c r="L9" s="25"/>
    </row>
    <row r="10" spans="1:13" customFormat="1" ht="15" x14ac:dyDescent="0.2">
      <c r="A10" s="104">
        <v>2</v>
      </c>
      <c r="B10" s="104"/>
      <c r="C10" s="25"/>
      <c r="D10" s="25"/>
      <c r="E10" s="25"/>
      <c r="F10" s="25"/>
      <c r="G10" s="25"/>
      <c r="H10" s="25"/>
      <c r="I10" s="277"/>
      <c r="J10" s="277"/>
      <c r="K10" s="277"/>
      <c r="L10" s="25"/>
    </row>
    <row r="11" spans="1:13" customFormat="1" ht="15" x14ac:dyDescent="0.2">
      <c r="A11" s="104">
        <v>3</v>
      </c>
      <c r="B11" s="104"/>
      <c r="C11" s="25"/>
      <c r="D11" s="25"/>
      <c r="E11" s="25"/>
      <c r="F11" s="25"/>
      <c r="G11" s="25"/>
      <c r="H11" s="25"/>
      <c r="I11" s="277"/>
      <c r="J11" s="277"/>
      <c r="K11" s="277"/>
      <c r="L11" s="25"/>
    </row>
    <row r="12" spans="1:13" customFormat="1" ht="15" x14ac:dyDescent="0.2">
      <c r="A12" s="104">
        <v>4</v>
      </c>
      <c r="B12" s="104"/>
      <c r="C12" s="25"/>
      <c r="D12" s="25"/>
      <c r="E12" s="25"/>
      <c r="F12" s="25"/>
      <c r="G12" s="25"/>
      <c r="H12" s="25"/>
      <c r="I12" s="277"/>
      <c r="J12" s="277"/>
      <c r="K12" s="277"/>
      <c r="L12" s="25"/>
    </row>
    <row r="13" spans="1:13" customFormat="1" ht="15" x14ac:dyDescent="0.2">
      <c r="A13" s="104">
        <v>5</v>
      </c>
      <c r="B13" s="104"/>
      <c r="C13" s="25"/>
      <c r="D13" s="25"/>
      <c r="E13" s="25"/>
      <c r="F13" s="25"/>
      <c r="G13" s="25"/>
      <c r="H13" s="25"/>
      <c r="I13" s="277"/>
      <c r="J13" s="277"/>
      <c r="K13" s="277"/>
      <c r="L13" s="25"/>
    </row>
    <row r="14" spans="1:13" customFormat="1" ht="15" x14ac:dyDescent="0.2">
      <c r="A14" s="104">
        <v>6</v>
      </c>
      <c r="B14" s="104"/>
      <c r="C14" s="25"/>
      <c r="D14" s="25"/>
      <c r="E14" s="25"/>
      <c r="F14" s="25"/>
      <c r="G14" s="25"/>
      <c r="H14" s="25"/>
      <c r="I14" s="277"/>
      <c r="J14" s="277"/>
      <c r="K14" s="277"/>
      <c r="L14" s="25"/>
    </row>
    <row r="15" spans="1:13" customFormat="1" ht="15" x14ac:dyDescent="0.2">
      <c r="A15" s="104">
        <v>7</v>
      </c>
      <c r="B15" s="104"/>
      <c r="C15" s="25"/>
      <c r="D15" s="25"/>
      <c r="E15" s="25"/>
      <c r="F15" s="25"/>
      <c r="G15" s="25"/>
      <c r="H15" s="25"/>
      <c r="I15" s="277"/>
      <c r="J15" s="277"/>
      <c r="K15" s="277"/>
      <c r="L15" s="25"/>
    </row>
    <row r="16" spans="1:13" customFormat="1" ht="15" x14ac:dyDescent="0.2">
      <c r="A16" s="104">
        <v>8</v>
      </c>
      <c r="B16" s="104"/>
      <c r="C16" s="25"/>
      <c r="D16" s="25"/>
      <c r="E16" s="25"/>
      <c r="F16" s="25"/>
      <c r="G16" s="25"/>
      <c r="H16" s="25"/>
      <c r="I16" s="277"/>
      <c r="J16" s="277"/>
      <c r="K16" s="277"/>
      <c r="L16" s="25"/>
    </row>
    <row r="17" spans="1:12" customFormat="1" ht="15" x14ac:dyDescent="0.2">
      <c r="A17" s="104">
        <v>9</v>
      </c>
      <c r="B17" s="104"/>
      <c r="C17" s="25"/>
      <c r="D17" s="25"/>
      <c r="E17" s="25"/>
      <c r="F17" s="25"/>
      <c r="G17" s="25"/>
      <c r="H17" s="25"/>
      <c r="I17" s="277"/>
      <c r="J17" s="277"/>
      <c r="K17" s="277"/>
      <c r="L17" s="25"/>
    </row>
    <row r="18" spans="1:12" customFormat="1" ht="15" x14ac:dyDescent="0.2">
      <c r="A18" s="104">
        <v>10</v>
      </c>
      <c r="B18" s="104"/>
      <c r="C18" s="25"/>
      <c r="D18" s="25"/>
      <c r="E18" s="25"/>
      <c r="F18" s="25"/>
      <c r="G18" s="25"/>
      <c r="H18" s="25"/>
      <c r="I18" s="277"/>
      <c r="J18" s="277"/>
      <c r="K18" s="277"/>
      <c r="L18" s="25"/>
    </row>
    <row r="19" spans="1:12" customFormat="1" ht="15" x14ac:dyDescent="0.2">
      <c r="A19" s="104">
        <v>11</v>
      </c>
      <c r="B19" s="104"/>
      <c r="C19" s="25"/>
      <c r="D19" s="25"/>
      <c r="E19" s="25"/>
      <c r="F19" s="25"/>
      <c r="G19" s="25"/>
      <c r="H19" s="25"/>
      <c r="I19" s="277"/>
      <c r="J19" s="277"/>
      <c r="K19" s="277"/>
      <c r="L19" s="25"/>
    </row>
    <row r="20" spans="1:12" customFormat="1" ht="15" x14ac:dyDescent="0.2">
      <c r="A20" s="104">
        <v>12</v>
      </c>
      <c r="B20" s="104"/>
      <c r="C20" s="25"/>
      <c r="D20" s="25"/>
      <c r="E20" s="25"/>
      <c r="F20" s="25"/>
      <c r="G20" s="25"/>
      <c r="H20" s="25"/>
      <c r="I20" s="277"/>
      <c r="J20" s="277"/>
      <c r="K20" s="277"/>
      <c r="L20" s="25"/>
    </row>
    <row r="21" spans="1:12" customFormat="1" ht="15" x14ac:dyDescent="0.2">
      <c r="A21" s="104">
        <v>13</v>
      </c>
      <c r="B21" s="104"/>
      <c r="C21" s="25"/>
      <c r="D21" s="25"/>
      <c r="E21" s="25"/>
      <c r="F21" s="25"/>
      <c r="G21" s="25"/>
      <c r="H21" s="25"/>
      <c r="I21" s="277"/>
      <c r="J21" s="277"/>
      <c r="K21" s="277"/>
      <c r="L21" s="25"/>
    </row>
    <row r="22" spans="1:12" customFormat="1" ht="15" x14ac:dyDescent="0.2">
      <c r="A22" s="104">
        <v>14</v>
      </c>
      <c r="B22" s="104"/>
      <c r="C22" s="25"/>
      <c r="D22" s="25"/>
      <c r="E22" s="25"/>
      <c r="F22" s="25"/>
      <c r="G22" s="25"/>
      <c r="H22" s="25"/>
      <c r="I22" s="277"/>
      <c r="J22" s="277"/>
      <c r="K22" s="277"/>
      <c r="L22" s="25"/>
    </row>
    <row r="23" spans="1:12" customFormat="1" ht="15" x14ac:dyDescent="0.2">
      <c r="A23" s="104">
        <v>15</v>
      </c>
      <c r="B23" s="104"/>
      <c r="C23" s="25"/>
      <c r="D23" s="25"/>
      <c r="E23" s="25"/>
      <c r="F23" s="25"/>
      <c r="G23" s="25"/>
      <c r="H23" s="25"/>
      <c r="I23" s="277"/>
      <c r="J23" s="277"/>
      <c r="K23" s="277"/>
      <c r="L23" s="25"/>
    </row>
    <row r="24" spans="1:12" customFormat="1" ht="15" x14ac:dyDescent="0.2">
      <c r="A24" s="104">
        <v>16</v>
      </c>
      <c r="B24" s="104"/>
      <c r="C24" s="25"/>
      <c r="D24" s="25"/>
      <c r="E24" s="25"/>
      <c r="F24" s="25"/>
      <c r="G24" s="25"/>
      <c r="H24" s="25"/>
      <c r="I24" s="277"/>
      <c r="J24" s="277"/>
      <c r="K24" s="277"/>
      <c r="L24" s="25"/>
    </row>
    <row r="25" spans="1:12" customFormat="1" ht="15" x14ac:dyDescent="0.2">
      <c r="A25" s="104">
        <v>17</v>
      </c>
      <c r="B25" s="104"/>
      <c r="C25" s="25"/>
      <c r="D25" s="25"/>
      <c r="E25" s="25"/>
      <c r="F25" s="25"/>
      <c r="G25" s="25"/>
      <c r="H25" s="25"/>
      <c r="I25" s="277"/>
      <c r="J25" s="277"/>
      <c r="K25" s="277"/>
      <c r="L25" s="25"/>
    </row>
    <row r="26" spans="1:12" customFormat="1" ht="15" x14ac:dyDescent="0.2">
      <c r="A26" s="104">
        <v>18</v>
      </c>
      <c r="B26" s="104"/>
      <c r="C26" s="25"/>
      <c r="D26" s="25"/>
      <c r="E26" s="25"/>
      <c r="F26" s="25"/>
      <c r="G26" s="25"/>
      <c r="H26" s="25"/>
      <c r="I26" s="277"/>
      <c r="J26" s="277"/>
      <c r="K26" s="277"/>
      <c r="L26" s="25"/>
    </row>
    <row r="27" spans="1:12" customFormat="1" ht="15" x14ac:dyDescent="0.2">
      <c r="A27" s="104" t="s">
        <v>283</v>
      </c>
      <c r="B27" s="104"/>
      <c r="C27" s="25"/>
      <c r="D27" s="25"/>
      <c r="E27" s="25"/>
      <c r="F27" s="25"/>
      <c r="G27" s="25"/>
      <c r="H27" s="25"/>
      <c r="I27" s="277"/>
      <c r="J27" s="277"/>
      <c r="K27" s="277"/>
      <c r="L27" s="25"/>
    </row>
    <row r="28" spans="1:12" x14ac:dyDescent="0.2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</row>
    <row r="29" spans="1:12" x14ac:dyDescent="0.2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</row>
    <row r="30" spans="1:12" x14ac:dyDescent="0.2">
      <c r="A30" s="282"/>
      <c r="B30" s="282"/>
      <c r="C30" s="281"/>
      <c r="D30" s="281"/>
      <c r="E30" s="281"/>
      <c r="F30" s="281"/>
      <c r="G30" s="281"/>
      <c r="H30" s="281"/>
      <c r="I30" s="281"/>
      <c r="J30" s="281"/>
      <c r="K30" s="281"/>
      <c r="L30" s="281"/>
    </row>
    <row r="31" spans="1:12" ht="15" x14ac:dyDescent="0.3">
      <c r="A31" s="136"/>
      <c r="B31" s="136"/>
      <c r="C31" s="246" t="s">
        <v>107</v>
      </c>
      <c r="D31" s="136" t="s">
        <v>554</v>
      </c>
      <c r="E31" s="136"/>
      <c r="F31" s="132"/>
      <c r="G31" s="136"/>
      <c r="H31" s="136"/>
      <c r="I31" s="136"/>
      <c r="J31" s="136"/>
      <c r="K31" s="136"/>
      <c r="L31" s="136"/>
    </row>
    <row r="32" spans="1:12" ht="15" x14ac:dyDescent="0.3">
      <c r="A32" s="136"/>
      <c r="B32" s="136"/>
      <c r="C32" s="136"/>
      <c r="D32" s="247"/>
      <c r="E32" s="136"/>
      <c r="G32" s="247"/>
      <c r="H32" s="286"/>
    </row>
    <row r="33" spans="3:7" ht="15" x14ac:dyDescent="0.3">
      <c r="C33" s="136"/>
      <c r="D33" s="249" t="s">
        <v>271</v>
      </c>
      <c r="E33" s="136"/>
      <c r="G33" s="250" t="s">
        <v>276</v>
      </c>
    </row>
    <row r="34" spans="3:7" ht="15" x14ac:dyDescent="0.3">
      <c r="C34" s="136"/>
      <c r="D34" s="251" t="s">
        <v>140</v>
      </c>
      <c r="E34" s="136"/>
      <c r="G34" s="136" t="s">
        <v>272</v>
      </c>
    </row>
    <row r="35" spans="3:7" ht="15" x14ac:dyDescent="0.3">
      <c r="C35" s="136"/>
      <c r="D35" s="251"/>
    </row>
  </sheetData>
  <mergeCells count="1">
    <mergeCell ref="L2:M2"/>
  </mergeCells>
  <phoneticPr fontId="28" type="noConversion"/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C31" sqref="C31"/>
    </sheetView>
  </sheetViews>
  <sheetFormatPr defaultRowHeight="12.75" x14ac:dyDescent="0.2"/>
  <cols>
    <col min="1" max="1" width="11.7109375" style="245" customWidth="1"/>
    <col min="2" max="2" width="21.5703125" style="245" customWidth="1"/>
    <col min="3" max="3" width="19.140625" style="245" customWidth="1"/>
    <col min="4" max="4" width="23.7109375" style="245" customWidth="1"/>
    <col min="5" max="6" width="16.5703125" style="245" bestFit="1" customWidth="1"/>
    <col min="7" max="7" width="17" style="245" customWidth="1"/>
    <col min="8" max="8" width="19" style="245" customWidth="1"/>
    <col min="9" max="9" width="24.42578125" style="245" customWidth="1"/>
    <col min="10" max="16384" width="9.140625" style="245"/>
  </cols>
  <sheetData>
    <row r="1" spans="1:13" customFormat="1" ht="15" x14ac:dyDescent="0.2">
      <c r="A1" s="196" t="s">
        <v>475</v>
      </c>
      <c r="B1" s="197"/>
      <c r="C1" s="197"/>
      <c r="D1" s="197"/>
      <c r="E1" s="197"/>
      <c r="F1" s="197"/>
      <c r="G1" s="197"/>
      <c r="H1" s="203"/>
      <c r="I1" s="118" t="s">
        <v>110</v>
      </c>
    </row>
    <row r="2" spans="1:13" customFormat="1" ht="15" x14ac:dyDescent="0.3">
      <c r="A2" s="160" t="s">
        <v>141</v>
      </c>
      <c r="B2" s="197"/>
      <c r="C2" s="197"/>
      <c r="D2" s="197"/>
      <c r="E2" s="197"/>
      <c r="F2" s="197"/>
      <c r="G2" s="197"/>
      <c r="H2" s="203"/>
      <c r="I2" s="436">
        <f>'ფორმა N1'!S2</f>
        <v>0</v>
      </c>
      <c r="J2" s="437"/>
    </row>
    <row r="3" spans="1:13" customFormat="1" ht="15" x14ac:dyDescent="0.2">
      <c r="A3" s="197"/>
      <c r="B3" s="197"/>
      <c r="C3" s="197"/>
      <c r="D3" s="197"/>
      <c r="E3" s="197"/>
      <c r="F3" s="197"/>
      <c r="G3" s="197"/>
      <c r="H3" s="200"/>
      <c r="I3" s="200"/>
      <c r="M3" s="245"/>
    </row>
    <row r="4" spans="1:13" customFormat="1" ht="15" x14ac:dyDescent="0.3">
      <c r="A4" s="116" t="str">
        <f>'ფორმა N2'!A4</f>
        <v>ანგარიშვალდებული პირის დასახელება:</v>
      </c>
      <c r="B4" s="116"/>
      <c r="C4" s="116"/>
      <c r="D4" s="197"/>
      <c r="E4" s="197"/>
      <c r="F4" s="197"/>
      <c r="G4" s="197"/>
      <c r="H4" s="197"/>
      <c r="I4" s="206"/>
    </row>
    <row r="5" spans="1:13" ht="15" x14ac:dyDescent="0.3">
      <c r="A5" s="278" t="str">
        <f>'ფორმა N1'!D4</f>
        <v>საქართველოს მწვანეთა პარტია</v>
      </c>
      <c r="B5" s="120"/>
      <c r="C5" s="120"/>
      <c r="D5" s="280"/>
      <c r="E5" s="280"/>
      <c r="F5" s="280"/>
      <c r="G5" s="280"/>
      <c r="H5" s="280"/>
      <c r="I5" s="279"/>
    </row>
    <row r="6" spans="1:13" customFormat="1" ht="13.5" x14ac:dyDescent="0.2">
      <c r="A6" s="201"/>
      <c r="B6" s="202"/>
      <c r="C6" s="202"/>
      <c r="D6" s="197"/>
      <c r="E6" s="197"/>
      <c r="F6" s="197"/>
      <c r="G6" s="197"/>
      <c r="H6" s="197"/>
      <c r="I6" s="197"/>
    </row>
    <row r="7" spans="1:13" customFormat="1" ht="60" x14ac:dyDescent="0.2">
      <c r="A7" s="210" t="s">
        <v>64</v>
      </c>
      <c r="B7" s="195" t="s">
        <v>390</v>
      </c>
      <c r="C7" s="195" t="s">
        <v>391</v>
      </c>
      <c r="D7" s="195" t="s">
        <v>396</v>
      </c>
      <c r="E7" s="195" t="s">
        <v>398</v>
      </c>
      <c r="F7" s="195" t="s">
        <v>392</v>
      </c>
      <c r="G7" s="195" t="s">
        <v>393</v>
      </c>
      <c r="H7" s="195" t="s">
        <v>405</v>
      </c>
      <c r="I7" s="195" t="s">
        <v>394</v>
      </c>
    </row>
    <row r="8" spans="1:13" customFormat="1" ht="15" x14ac:dyDescent="0.2">
      <c r="A8" s="193">
        <v>1</v>
      </c>
      <c r="B8" s="193">
        <v>2</v>
      </c>
      <c r="C8" s="195">
        <v>3</v>
      </c>
      <c r="D8" s="193">
        <v>6</v>
      </c>
      <c r="E8" s="195">
        <v>7</v>
      </c>
      <c r="F8" s="193">
        <v>8</v>
      </c>
      <c r="G8" s="193">
        <v>9</v>
      </c>
      <c r="H8" s="193">
        <v>10</v>
      </c>
      <c r="I8" s="195">
        <v>11</v>
      </c>
    </row>
    <row r="9" spans="1:13" customFormat="1" ht="15" x14ac:dyDescent="0.2">
      <c r="A9" s="104">
        <v>1</v>
      </c>
      <c r="B9" s="25"/>
      <c r="C9" s="25"/>
      <c r="D9" s="25"/>
      <c r="E9" s="25"/>
      <c r="F9" s="277"/>
      <c r="G9" s="277"/>
      <c r="H9" s="277"/>
      <c r="I9" s="25"/>
    </row>
    <row r="10" spans="1:13" customFormat="1" ht="15" x14ac:dyDescent="0.2">
      <c r="A10" s="104">
        <v>2</v>
      </c>
      <c r="B10" s="25"/>
      <c r="C10" s="25"/>
      <c r="D10" s="25"/>
      <c r="E10" s="25"/>
      <c r="F10" s="277"/>
      <c r="G10" s="277"/>
      <c r="H10" s="277"/>
      <c r="I10" s="25"/>
    </row>
    <row r="11" spans="1:13" customFormat="1" ht="15" x14ac:dyDescent="0.2">
      <c r="A11" s="104">
        <v>3</v>
      </c>
      <c r="B11" s="25"/>
      <c r="C11" s="25"/>
      <c r="D11" s="25"/>
      <c r="E11" s="25"/>
      <c r="F11" s="277"/>
      <c r="G11" s="277"/>
      <c r="H11" s="277"/>
      <c r="I11" s="25"/>
    </row>
    <row r="12" spans="1:13" customFormat="1" ht="15" x14ac:dyDescent="0.2">
      <c r="A12" s="104">
        <v>4</v>
      </c>
      <c r="B12" s="25"/>
      <c r="C12" s="25"/>
      <c r="D12" s="25"/>
      <c r="E12" s="25"/>
      <c r="F12" s="277"/>
      <c r="G12" s="277"/>
      <c r="H12" s="277"/>
      <c r="I12" s="25"/>
    </row>
    <row r="13" spans="1:13" customFormat="1" ht="15" x14ac:dyDescent="0.2">
      <c r="A13" s="104">
        <v>5</v>
      </c>
      <c r="B13" s="25"/>
      <c r="C13" s="25"/>
      <c r="D13" s="25"/>
      <c r="E13" s="25"/>
      <c r="F13" s="277"/>
      <c r="G13" s="277"/>
      <c r="H13" s="277"/>
      <c r="I13" s="25"/>
    </row>
    <row r="14" spans="1:13" customFormat="1" ht="15" x14ac:dyDescent="0.2">
      <c r="A14" s="104">
        <v>6</v>
      </c>
      <c r="B14" s="25"/>
      <c r="C14" s="25"/>
      <c r="D14" s="25"/>
      <c r="E14" s="25"/>
      <c r="F14" s="277"/>
      <c r="G14" s="277"/>
      <c r="H14" s="277"/>
      <c r="I14" s="25"/>
    </row>
    <row r="15" spans="1:13" customFormat="1" ht="15" x14ac:dyDescent="0.2">
      <c r="A15" s="104">
        <v>7</v>
      </c>
      <c r="B15" s="25"/>
      <c r="C15" s="25"/>
      <c r="D15" s="25"/>
      <c r="E15" s="25"/>
      <c r="F15" s="277"/>
      <c r="G15" s="277"/>
      <c r="H15" s="277"/>
      <c r="I15" s="25"/>
    </row>
    <row r="16" spans="1:13" customFormat="1" ht="15" x14ac:dyDescent="0.2">
      <c r="A16" s="104">
        <v>8</v>
      </c>
      <c r="B16" s="25"/>
      <c r="C16" s="25"/>
      <c r="D16" s="25"/>
      <c r="E16" s="25"/>
      <c r="F16" s="277"/>
      <c r="G16" s="277"/>
      <c r="H16" s="277"/>
      <c r="I16" s="25"/>
    </row>
    <row r="17" spans="1:9" customFormat="1" ht="15" x14ac:dyDescent="0.2">
      <c r="A17" s="104">
        <v>9</v>
      </c>
      <c r="B17" s="25"/>
      <c r="C17" s="25"/>
      <c r="D17" s="25"/>
      <c r="E17" s="25"/>
      <c r="F17" s="277"/>
      <c r="G17" s="277"/>
      <c r="H17" s="277"/>
      <c r="I17" s="25"/>
    </row>
    <row r="18" spans="1:9" customFormat="1" ht="15" x14ac:dyDescent="0.2">
      <c r="A18" s="104">
        <v>10</v>
      </c>
      <c r="B18" s="25"/>
      <c r="C18" s="25"/>
      <c r="D18" s="25"/>
      <c r="E18" s="25"/>
      <c r="F18" s="277"/>
      <c r="G18" s="277"/>
      <c r="H18" s="277"/>
      <c r="I18" s="25"/>
    </row>
    <row r="19" spans="1:9" customFormat="1" ht="15" x14ac:dyDescent="0.2">
      <c r="A19" s="104">
        <v>11</v>
      </c>
      <c r="B19" s="25"/>
      <c r="C19" s="25"/>
      <c r="D19" s="25"/>
      <c r="E19" s="25"/>
      <c r="F19" s="277"/>
      <c r="G19" s="277"/>
      <c r="H19" s="277"/>
      <c r="I19" s="25"/>
    </row>
    <row r="20" spans="1:9" customFormat="1" ht="15" x14ac:dyDescent="0.2">
      <c r="A20" s="104">
        <v>12</v>
      </c>
      <c r="B20" s="25"/>
      <c r="C20" s="25"/>
      <c r="D20" s="25"/>
      <c r="E20" s="25"/>
      <c r="F20" s="277"/>
      <c r="G20" s="277"/>
      <c r="H20" s="277"/>
      <c r="I20" s="25"/>
    </row>
    <row r="21" spans="1:9" customFormat="1" ht="15" x14ac:dyDescent="0.2">
      <c r="A21" s="104">
        <v>13</v>
      </c>
      <c r="B21" s="25"/>
      <c r="C21" s="25"/>
      <c r="D21" s="25"/>
      <c r="E21" s="25"/>
      <c r="F21" s="277"/>
      <c r="G21" s="277"/>
      <c r="H21" s="277"/>
      <c r="I21" s="25"/>
    </row>
    <row r="22" spans="1:9" customFormat="1" ht="15" x14ac:dyDescent="0.2">
      <c r="A22" s="104">
        <v>14</v>
      </c>
      <c r="B22" s="25"/>
      <c r="C22" s="25"/>
      <c r="D22" s="25"/>
      <c r="E22" s="25"/>
      <c r="F22" s="277"/>
      <c r="G22" s="277"/>
      <c r="H22" s="277"/>
      <c r="I22" s="25"/>
    </row>
    <row r="23" spans="1:9" customFormat="1" ht="15" x14ac:dyDescent="0.2">
      <c r="A23" s="104">
        <v>15</v>
      </c>
      <c r="B23" s="25"/>
      <c r="C23" s="25"/>
      <c r="D23" s="25"/>
      <c r="E23" s="25"/>
      <c r="F23" s="277"/>
      <c r="G23" s="277"/>
      <c r="H23" s="277"/>
      <c r="I23" s="25"/>
    </row>
    <row r="24" spans="1:9" customFormat="1" ht="15" x14ac:dyDescent="0.2">
      <c r="A24" s="104">
        <v>16</v>
      </c>
      <c r="B24" s="25"/>
      <c r="C24" s="25"/>
      <c r="D24" s="25"/>
      <c r="E24" s="25"/>
      <c r="F24" s="277"/>
      <c r="G24" s="277"/>
      <c r="H24" s="277"/>
      <c r="I24" s="25"/>
    </row>
    <row r="25" spans="1:9" customFormat="1" ht="15" x14ac:dyDescent="0.2">
      <c r="A25" s="104">
        <v>17</v>
      </c>
      <c r="B25" s="25"/>
      <c r="C25" s="25"/>
      <c r="D25" s="25"/>
      <c r="E25" s="25"/>
      <c r="F25" s="277"/>
      <c r="G25" s="277"/>
      <c r="H25" s="277"/>
      <c r="I25" s="25"/>
    </row>
    <row r="26" spans="1:9" customFormat="1" ht="15" x14ac:dyDescent="0.2">
      <c r="A26" s="104">
        <v>18</v>
      </c>
      <c r="B26" s="25"/>
      <c r="C26" s="25"/>
      <c r="D26" s="25"/>
      <c r="E26" s="25"/>
      <c r="F26" s="277"/>
      <c r="G26" s="277"/>
      <c r="H26" s="277"/>
      <c r="I26" s="25"/>
    </row>
    <row r="27" spans="1:9" customFormat="1" ht="15" x14ac:dyDescent="0.2">
      <c r="A27" s="104" t="s">
        <v>283</v>
      </c>
      <c r="B27" s="25"/>
      <c r="C27" s="25"/>
      <c r="D27" s="25"/>
      <c r="E27" s="25"/>
      <c r="F27" s="277"/>
      <c r="G27" s="277"/>
      <c r="H27" s="277"/>
      <c r="I27" s="25"/>
    </row>
    <row r="28" spans="1:9" x14ac:dyDescent="0.2">
      <c r="A28" s="281"/>
      <c r="B28" s="281"/>
      <c r="C28" s="281"/>
      <c r="D28" s="281"/>
      <c r="E28" s="281"/>
      <c r="F28" s="281"/>
      <c r="G28" s="281"/>
      <c r="H28" s="281"/>
      <c r="I28" s="281"/>
    </row>
    <row r="29" spans="1:9" x14ac:dyDescent="0.2">
      <c r="A29" s="281"/>
      <c r="B29" s="281"/>
      <c r="C29" s="281"/>
      <c r="D29" s="281"/>
      <c r="E29" s="281"/>
      <c r="F29" s="281"/>
      <c r="G29" s="281"/>
      <c r="H29" s="281"/>
      <c r="I29" s="281"/>
    </row>
    <row r="30" spans="1:9" x14ac:dyDescent="0.2">
      <c r="A30" s="282"/>
      <c r="B30" s="281"/>
      <c r="C30" s="281"/>
      <c r="D30" s="281"/>
      <c r="E30" s="281"/>
      <c r="F30" s="281"/>
      <c r="G30" s="281"/>
      <c r="H30" s="281"/>
      <c r="I30" s="281"/>
    </row>
    <row r="31" spans="1:9" ht="15" x14ac:dyDescent="0.3">
      <c r="A31" s="136"/>
      <c r="B31" s="246" t="s">
        <v>107</v>
      </c>
      <c r="C31" s="136" t="s">
        <v>554</v>
      </c>
      <c r="D31" s="136"/>
      <c r="E31" s="132"/>
      <c r="F31" s="136"/>
      <c r="G31" s="136"/>
      <c r="H31" s="136"/>
      <c r="I31" s="136"/>
    </row>
    <row r="32" spans="1:9" ht="15" x14ac:dyDescent="0.3">
      <c r="A32" s="136"/>
      <c r="B32" s="136"/>
      <c r="C32" s="247"/>
      <c r="D32" s="136"/>
      <c r="F32" s="247"/>
      <c r="G32" s="286"/>
    </row>
    <row r="33" spans="2:6" ht="15" x14ac:dyDescent="0.3">
      <c r="B33" s="136"/>
      <c r="C33" s="249" t="s">
        <v>271</v>
      </c>
      <c r="D33" s="136"/>
      <c r="F33" s="250" t="s">
        <v>276</v>
      </c>
    </row>
    <row r="34" spans="2:6" ht="15" x14ac:dyDescent="0.3">
      <c r="B34" s="136"/>
      <c r="C34" s="251" t="s">
        <v>140</v>
      </c>
      <c r="D34" s="136"/>
      <c r="F34" s="136" t="s">
        <v>272</v>
      </c>
    </row>
    <row r="35" spans="2:6" ht="15" x14ac:dyDescent="0.3">
      <c r="B35" s="136"/>
      <c r="C35" s="251"/>
    </row>
  </sheetData>
  <mergeCells count="1">
    <mergeCell ref="I2:J2"/>
  </mergeCells>
  <phoneticPr fontId="28" type="noConversion"/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L51"/>
  <sheetViews>
    <sheetView view="pageBreakPreview" topLeftCell="A19" zoomScale="70" zoomScaleNormal="100" zoomScaleSheetLayoutView="70" workbookViewId="0">
      <selection activeCell="I14" sqref="I14"/>
    </sheetView>
  </sheetViews>
  <sheetFormatPr defaultRowHeight="15" x14ac:dyDescent="0.3"/>
  <cols>
    <col min="1" max="1" width="10" style="136" customWidth="1"/>
    <col min="2" max="2" width="20.28515625" style="136" customWidth="1"/>
    <col min="3" max="3" width="30" style="136" customWidth="1"/>
    <col min="4" max="4" width="29" style="136" customWidth="1"/>
    <col min="5" max="5" width="22.5703125" style="136" customWidth="1"/>
    <col min="6" max="6" width="20" style="136" customWidth="1"/>
    <col min="7" max="7" width="29.28515625" style="136" customWidth="1"/>
    <col min="8" max="8" width="27.140625" style="136" customWidth="1"/>
    <col min="9" max="9" width="26.42578125" style="136" customWidth="1"/>
    <col min="10" max="10" width="0.5703125" style="136" customWidth="1"/>
    <col min="11" max="16384" width="9.140625" style="136"/>
  </cols>
  <sheetData>
    <row r="1" spans="1:10" x14ac:dyDescent="0.3">
      <c r="A1" s="114" t="s">
        <v>410</v>
      </c>
      <c r="B1" s="116"/>
      <c r="C1" s="116"/>
      <c r="D1" s="116"/>
      <c r="E1" s="116"/>
      <c r="F1" s="116"/>
      <c r="G1" s="116"/>
      <c r="H1" s="116"/>
      <c r="I1" s="231" t="s">
        <v>199</v>
      </c>
      <c r="J1" s="232"/>
    </row>
    <row r="2" spans="1:10" x14ac:dyDescent="0.3">
      <c r="A2" s="116" t="s">
        <v>141</v>
      </c>
      <c r="B2" s="116"/>
      <c r="C2" s="116"/>
      <c r="D2" s="116"/>
      <c r="E2" s="116"/>
      <c r="F2" s="116"/>
      <c r="G2" s="116"/>
      <c r="H2" s="116"/>
      <c r="I2" s="436">
        <f>'ფორმა N1'!S2</f>
        <v>0</v>
      </c>
      <c r="J2" s="437"/>
    </row>
    <row r="3" spans="1:10" x14ac:dyDescent="0.3">
      <c r="A3" s="116"/>
      <c r="B3" s="116"/>
      <c r="C3" s="116"/>
      <c r="D3" s="116"/>
      <c r="E3" s="116"/>
      <c r="F3" s="116"/>
      <c r="G3" s="116"/>
      <c r="H3" s="116"/>
      <c r="I3" s="157"/>
      <c r="J3" s="232"/>
    </row>
    <row r="4" spans="1:10" x14ac:dyDescent="0.3">
      <c r="A4" s="117" t="str">
        <f>'[2]ფორმა N2'!A4</f>
        <v>ანგარიშვალდებული პირის დასახელება:</v>
      </c>
      <c r="B4" s="116"/>
      <c r="C4" s="116"/>
      <c r="D4" s="116"/>
      <c r="E4" s="116"/>
      <c r="F4" s="116"/>
      <c r="G4" s="116"/>
      <c r="H4" s="116"/>
      <c r="I4" s="116"/>
      <c r="J4" s="159"/>
    </row>
    <row r="5" spans="1:10" x14ac:dyDescent="0.3">
      <c r="A5" s="278"/>
      <c r="B5" s="278" t="s">
        <v>548</v>
      </c>
      <c r="C5" s="278"/>
      <c r="D5" s="278"/>
      <c r="E5" s="278"/>
      <c r="F5" s="278"/>
      <c r="G5" s="278"/>
      <c r="H5" s="278"/>
      <c r="I5" s="278"/>
      <c r="J5" s="250"/>
    </row>
    <row r="6" spans="1:10" x14ac:dyDescent="0.3">
      <c r="A6" s="117"/>
      <c r="B6" s="116"/>
      <c r="C6" s="116"/>
      <c r="D6" s="116"/>
      <c r="E6" s="116"/>
      <c r="F6" s="116"/>
      <c r="G6" s="116"/>
      <c r="H6" s="116"/>
      <c r="I6" s="116"/>
      <c r="J6" s="159"/>
    </row>
    <row r="7" spans="1:10" x14ac:dyDescent="0.3">
      <c r="A7" s="116"/>
      <c r="B7" s="116"/>
      <c r="C7" s="116"/>
      <c r="D7" s="116"/>
      <c r="E7" s="116"/>
      <c r="F7" s="116"/>
      <c r="G7" s="116"/>
      <c r="H7" s="116"/>
      <c r="I7" s="116"/>
      <c r="J7" s="160"/>
    </row>
    <row r="8" spans="1:10" ht="63.75" customHeight="1" x14ac:dyDescent="0.3">
      <c r="A8" s="233" t="s">
        <v>64</v>
      </c>
      <c r="B8" s="233" t="s">
        <v>382</v>
      </c>
      <c r="C8" s="234" t="s">
        <v>444</v>
      </c>
      <c r="D8" s="234" t="s">
        <v>445</v>
      </c>
      <c r="E8" s="234" t="s">
        <v>383</v>
      </c>
      <c r="F8" s="234" t="s">
        <v>402</v>
      </c>
      <c r="G8" s="234" t="s">
        <v>403</v>
      </c>
      <c r="H8" s="234" t="s">
        <v>450</v>
      </c>
      <c r="I8" s="234" t="s">
        <v>404</v>
      </c>
      <c r="J8" s="160"/>
    </row>
    <row r="9" spans="1:10" ht="15.75" x14ac:dyDescent="0.3">
      <c r="A9" s="236">
        <v>1</v>
      </c>
      <c r="B9" s="369">
        <v>40920</v>
      </c>
      <c r="C9" s="370" t="s">
        <v>543</v>
      </c>
      <c r="D9" s="370">
        <v>1024047393</v>
      </c>
      <c r="E9" s="365" t="s">
        <v>544</v>
      </c>
      <c r="F9" s="365">
        <v>235</v>
      </c>
      <c r="G9" s="365">
        <v>235</v>
      </c>
      <c r="H9" s="365"/>
      <c r="I9" s="365">
        <v>1880</v>
      </c>
      <c r="J9" s="160"/>
    </row>
    <row r="10" spans="1:10" ht="15.75" x14ac:dyDescent="0.3">
      <c r="A10" s="236">
        <v>2</v>
      </c>
      <c r="B10" s="369">
        <v>40920</v>
      </c>
      <c r="C10" s="136" t="s">
        <v>575</v>
      </c>
      <c r="D10" s="370"/>
      <c r="E10" s="365" t="s">
        <v>576</v>
      </c>
      <c r="F10" s="365">
        <v>47</v>
      </c>
      <c r="G10" s="365">
        <v>47</v>
      </c>
      <c r="H10" s="365"/>
      <c r="I10" s="365">
        <v>469</v>
      </c>
      <c r="J10" s="160"/>
    </row>
    <row r="11" spans="1:10" ht="30" x14ac:dyDescent="0.3">
      <c r="A11" s="236">
        <v>3</v>
      </c>
      <c r="B11" s="369">
        <v>41117</v>
      </c>
      <c r="C11" s="136" t="s">
        <v>545</v>
      </c>
      <c r="D11" s="370" t="s">
        <v>546</v>
      </c>
      <c r="E11" s="365" t="s">
        <v>547</v>
      </c>
      <c r="F11" s="365"/>
      <c r="G11" s="365"/>
      <c r="H11" s="365"/>
      <c r="I11" s="365">
        <v>100</v>
      </c>
      <c r="J11" s="160"/>
    </row>
    <row r="12" spans="1:10" x14ac:dyDescent="0.3">
      <c r="A12" s="236">
        <v>4</v>
      </c>
      <c r="B12" s="265"/>
      <c r="C12" s="240"/>
      <c r="D12" s="240"/>
      <c r="E12" s="239"/>
      <c r="F12" s="239"/>
      <c r="G12" s="239"/>
      <c r="H12" s="239"/>
      <c r="I12" s="239"/>
      <c r="J12" s="160"/>
    </row>
    <row r="13" spans="1:10" x14ac:dyDescent="0.3">
      <c r="A13" s="236">
        <v>5</v>
      </c>
      <c r="B13" s="265"/>
      <c r="C13" s="240"/>
      <c r="D13" s="240"/>
      <c r="E13" s="239"/>
      <c r="F13" s="239"/>
      <c r="G13" s="239"/>
      <c r="H13" s="239"/>
      <c r="I13" s="239"/>
      <c r="J13" s="160"/>
    </row>
    <row r="14" spans="1:10" x14ac:dyDescent="0.3">
      <c r="A14" s="236">
        <v>6</v>
      </c>
      <c r="B14" s="265"/>
      <c r="C14" s="240"/>
      <c r="D14" s="240"/>
      <c r="E14" s="239"/>
      <c r="F14" s="239"/>
      <c r="G14" s="239"/>
      <c r="H14" s="239"/>
      <c r="I14" s="239"/>
      <c r="J14" s="160"/>
    </row>
    <row r="15" spans="1:10" x14ac:dyDescent="0.3">
      <c r="A15" s="236">
        <v>7</v>
      </c>
      <c r="B15" s="265"/>
      <c r="C15" s="240"/>
      <c r="D15" s="240"/>
      <c r="E15" s="239"/>
      <c r="F15" s="239"/>
      <c r="G15" s="239"/>
      <c r="H15" s="239"/>
      <c r="I15" s="239"/>
      <c r="J15" s="160"/>
    </row>
    <row r="16" spans="1:10" x14ac:dyDescent="0.3">
      <c r="A16" s="236">
        <v>8</v>
      </c>
      <c r="B16" s="265"/>
      <c r="C16" s="240"/>
      <c r="D16" s="240"/>
      <c r="E16" s="239"/>
      <c r="F16" s="239"/>
      <c r="G16" s="239"/>
      <c r="H16" s="239"/>
      <c r="I16" s="239"/>
      <c r="J16" s="160"/>
    </row>
    <row r="17" spans="1:10" x14ac:dyDescent="0.3">
      <c r="A17" s="236">
        <v>9</v>
      </c>
      <c r="B17" s="265"/>
      <c r="C17" s="240"/>
      <c r="D17" s="240"/>
      <c r="E17" s="239"/>
      <c r="F17" s="239"/>
      <c r="G17" s="239"/>
      <c r="H17" s="239"/>
      <c r="I17" s="239"/>
      <c r="J17" s="160"/>
    </row>
    <row r="18" spans="1:10" x14ac:dyDescent="0.3">
      <c r="A18" s="236">
        <v>10</v>
      </c>
      <c r="B18" s="265"/>
      <c r="C18" s="240"/>
      <c r="D18" s="240"/>
      <c r="E18" s="239"/>
      <c r="F18" s="239"/>
      <c r="G18" s="239"/>
      <c r="H18" s="239"/>
      <c r="I18" s="239"/>
      <c r="J18" s="160"/>
    </row>
    <row r="19" spans="1:10" x14ac:dyDescent="0.3">
      <c r="A19" s="236">
        <v>11</v>
      </c>
      <c r="B19" s="265"/>
      <c r="C19" s="240"/>
      <c r="D19" s="240"/>
      <c r="E19" s="239"/>
      <c r="F19" s="239"/>
      <c r="G19" s="239"/>
      <c r="H19" s="239"/>
      <c r="I19" s="239"/>
      <c r="J19" s="160"/>
    </row>
    <row r="20" spans="1:10" x14ac:dyDescent="0.3">
      <c r="A20" s="236">
        <v>12</v>
      </c>
      <c r="B20" s="265"/>
      <c r="C20" s="240"/>
      <c r="D20" s="240"/>
      <c r="E20" s="239"/>
      <c r="F20" s="239"/>
      <c r="G20" s="239"/>
      <c r="H20" s="239"/>
      <c r="I20" s="239"/>
      <c r="J20" s="160"/>
    </row>
    <row r="21" spans="1:10" x14ac:dyDescent="0.3">
      <c r="A21" s="236">
        <v>13</v>
      </c>
      <c r="B21" s="265"/>
      <c r="C21" s="240"/>
      <c r="D21" s="240"/>
      <c r="E21" s="239"/>
      <c r="F21" s="239"/>
      <c r="G21" s="239"/>
      <c r="H21" s="239"/>
      <c r="I21" s="239"/>
      <c r="J21" s="160"/>
    </row>
    <row r="22" spans="1:10" x14ac:dyDescent="0.3">
      <c r="A22" s="236">
        <v>14</v>
      </c>
      <c r="B22" s="265"/>
      <c r="C22" s="240"/>
      <c r="D22" s="240"/>
      <c r="E22" s="239"/>
      <c r="F22" s="239"/>
      <c r="G22" s="239"/>
      <c r="H22" s="239"/>
      <c r="I22" s="239"/>
      <c r="J22" s="160"/>
    </row>
    <row r="23" spans="1:10" x14ac:dyDescent="0.3">
      <c r="A23" s="236">
        <v>15</v>
      </c>
      <c r="B23" s="265"/>
      <c r="C23" s="240"/>
      <c r="D23" s="240"/>
      <c r="E23" s="239"/>
      <c r="F23" s="239"/>
      <c r="G23" s="239"/>
      <c r="H23" s="239"/>
      <c r="I23" s="239"/>
      <c r="J23" s="160"/>
    </row>
    <row r="24" spans="1:10" x14ac:dyDescent="0.3">
      <c r="A24" s="236">
        <v>16</v>
      </c>
      <c r="B24" s="265"/>
      <c r="C24" s="240"/>
      <c r="D24" s="240"/>
      <c r="E24" s="239"/>
      <c r="F24" s="239"/>
      <c r="G24" s="239"/>
      <c r="H24" s="239"/>
      <c r="I24" s="239"/>
      <c r="J24" s="160"/>
    </row>
    <row r="25" spans="1:10" x14ac:dyDescent="0.3">
      <c r="A25" s="236">
        <v>17</v>
      </c>
      <c r="B25" s="265"/>
      <c r="C25" s="240"/>
      <c r="D25" s="240"/>
      <c r="E25" s="239"/>
      <c r="F25" s="239"/>
      <c r="G25" s="239"/>
      <c r="H25" s="239"/>
      <c r="I25" s="239"/>
      <c r="J25" s="160"/>
    </row>
    <row r="26" spans="1:10" x14ac:dyDescent="0.3">
      <c r="A26" s="236">
        <v>18</v>
      </c>
      <c r="B26" s="265"/>
      <c r="C26" s="240"/>
      <c r="D26" s="240"/>
      <c r="E26" s="239"/>
      <c r="F26" s="239"/>
      <c r="G26" s="239"/>
      <c r="H26" s="239"/>
      <c r="I26" s="239"/>
      <c r="J26" s="160"/>
    </row>
    <row r="27" spans="1:10" x14ac:dyDescent="0.3">
      <c r="A27" s="236">
        <v>19</v>
      </c>
      <c r="B27" s="265"/>
      <c r="C27" s="240"/>
      <c r="D27" s="240"/>
      <c r="E27" s="239"/>
      <c r="F27" s="239"/>
      <c r="G27" s="239"/>
      <c r="H27" s="239"/>
      <c r="I27" s="239"/>
      <c r="J27" s="160"/>
    </row>
    <row r="28" spans="1:10" x14ac:dyDescent="0.3">
      <c r="A28" s="236">
        <v>20</v>
      </c>
      <c r="B28" s="265"/>
      <c r="C28" s="240"/>
      <c r="D28" s="240"/>
      <c r="E28" s="239"/>
      <c r="F28" s="239"/>
      <c r="G28" s="239"/>
      <c r="H28" s="239"/>
      <c r="I28" s="239"/>
      <c r="J28" s="160"/>
    </row>
    <row r="29" spans="1:10" x14ac:dyDescent="0.3">
      <c r="A29" s="236">
        <v>21</v>
      </c>
      <c r="B29" s="265"/>
      <c r="C29" s="243"/>
      <c r="D29" s="243"/>
      <c r="E29" s="242"/>
      <c r="F29" s="242"/>
      <c r="G29" s="242"/>
      <c r="H29" s="326"/>
      <c r="I29" s="239"/>
      <c r="J29" s="160"/>
    </row>
    <row r="30" spans="1:10" x14ac:dyDescent="0.3">
      <c r="A30" s="236">
        <v>22</v>
      </c>
      <c r="B30" s="265"/>
      <c r="C30" s="243"/>
      <c r="D30" s="243"/>
      <c r="E30" s="242"/>
      <c r="F30" s="242"/>
      <c r="G30" s="242"/>
      <c r="H30" s="326"/>
      <c r="I30" s="239"/>
      <c r="J30" s="160"/>
    </row>
    <row r="31" spans="1:10" x14ac:dyDescent="0.3">
      <c r="A31" s="236">
        <v>23</v>
      </c>
      <c r="B31" s="265"/>
      <c r="C31" s="243"/>
      <c r="D31" s="243"/>
      <c r="E31" s="242"/>
      <c r="F31" s="242"/>
      <c r="G31" s="242"/>
      <c r="H31" s="326"/>
      <c r="I31" s="239"/>
      <c r="J31" s="160"/>
    </row>
    <row r="32" spans="1:10" x14ac:dyDescent="0.3">
      <c r="A32" s="236">
        <v>24</v>
      </c>
      <c r="B32" s="265"/>
      <c r="C32" s="243"/>
      <c r="D32" s="243"/>
      <c r="E32" s="242"/>
      <c r="F32" s="242"/>
      <c r="G32" s="242"/>
      <c r="H32" s="326"/>
      <c r="I32" s="239"/>
      <c r="J32" s="160"/>
    </row>
    <row r="33" spans="1:12" x14ac:dyDescent="0.3">
      <c r="A33" s="236">
        <v>25</v>
      </c>
      <c r="B33" s="265"/>
      <c r="C33" s="243"/>
      <c r="D33" s="243"/>
      <c r="E33" s="242"/>
      <c r="F33" s="242"/>
      <c r="G33" s="242"/>
      <c r="H33" s="326"/>
      <c r="I33" s="239"/>
      <c r="J33" s="160"/>
    </row>
    <row r="34" spans="1:12" x14ac:dyDescent="0.3">
      <c r="A34" s="236">
        <v>26</v>
      </c>
      <c r="B34" s="265"/>
      <c r="C34" s="243"/>
      <c r="D34" s="243"/>
      <c r="E34" s="242"/>
      <c r="F34" s="242"/>
      <c r="G34" s="242"/>
      <c r="H34" s="326"/>
      <c r="I34" s="239"/>
      <c r="J34" s="160"/>
    </row>
    <row r="35" spans="1:12" x14ac:dyDescent="0.3">
      <c r="A35" s="236">
        <v>27</v>
      </c>
      <c r="B35" s="265"/>
      <c r="C35" s="243"/>
      <c r="D35" s="243"/>
      <c r="E35" s="242"/>
      <c r="F35" s="242"/>
      <c r="G35" s="242"/>
      <c r="H35" s="326"/>
      <c r="I35" s="239"/>
      <c r="J35" s="160"/>
    </row>
    <row r="36" spans="1:12" x14ac:dyDescent="0.3">
      <c r="A36" s="236">
        <v>28</v>
      </c>
      <c r="B36" s="265"/>
      <c r="C36" s="243"/>
      <c r="D36" s="243"/>
      <c r="E36" s="242"/>
      <c r="F36" s="242"/>
      <c r="G36" s="242"/>
      <c r="H36" s="326"/>
      <c r="I36" s="239"/>
      <c r="J36" s="160"/>
    </row>
    <row r="37" spans="1:12" x14ac:dyDescent="0.3">
      <c r="A37" s="236">
        <v>29</v>
      </c>
      <c r="B37" s="265"/>
      <c r="C37" s="243"/>
      <c r="D37" s="243"/>
      <c r="E37" s="242"/>
      <c r="F37" s="242"/>
      <c r="G37" s="242"/>
      <c r="H37" s="326"/>
      <c r="I37" s="239"/>
      <c r="J37" s="160"/>
    </row>
    <row r="38" spans="1:12" x14ac:dyDescent="0.3">
      <c r="A38" s="236" t="s">
        <v>283</v>
      </c>
      <c r="B38" s="265"/>
      <c r="C38" s="243"/>
      <c r="D38" s="243"/>
      <c r="E38" s="242"/>
      <c r="F38" s="242"/>
      <c r="G38" s="328"/>
      <c r="H38" s="339" t="s">
        <v>437</v>
      </c>
      <c r="I38" s="329">
        <f>SUM(I9:I37)</f>
        <v>2449</v>
      </c>
      <c r="J38" s="160"/>
    </row>
    <row r="40" spans="1:12" x14ac:dyDescent="0.3">
      <c r="A40" s="136" t="s">
        <v>476</v>
      </c>
    </row>
    <row r="42" spans="1:12" x14ac:dyDescent="0.3">
      <c r="B42" s="246" t="s">
        <v>107</v>
      </c>
      <c r="F42" s="132"/>
    </row>
    <row r="43" spans="1:12" x14ac:dyDescent="0.3">
      <c r="C43" s="136" t="s">
        <v>556</v>
      </c>
      <c r="F43" s="245"/>
      <c r="I43" s="245"/>
      <c r="J43" s="245"/>
      <c r="K43" s="245"/>
      <c r="L43" s="245"/>
    </row>
    <row r="44" spans="1:12" x14ac:dyDescent="0.3">
      <c r="C44" s="247"/>
      <c r="F44" s="247"/>
      <c r="G44" s="247"/>
      <c r="H44" s="250"/>
      <c r="I44" s="248"/>
      <c r="J44" s="245"/>
      <c r="K44" s="245"/>
      <c r="L44" s="245"/>
    </row>
    <row r="45" spans="1:12" x14ac:dyDescent="0.3">
      <c r="A45" s="245"/>
      <c r="C45" s="249" t="s">
        <v>271</v>
      </c>
      <c r="F45" s="250" t="s">
        <v>276</v>
      </c>
      <c r="G45" s="249"/>
      <c r="H45" s="249"/>
      <c r="I45" s="248"/>
      <c r="J45" s="245"/>
      <c r="K45" s="245"/>
      <c r="L45" s="245"/>
    </row>
    <row r="46" spans="1:12" x14ac:dyDescent="0.3">
      <c r="A46" s="245"/>
      <c r="C46" s="251" t="s">
        <v>140</v>
      </c>
      <c r="F46" s="136" t="s">
        <v>272</v>
      </c>
      <c r="I46" s="245"/>
      <c r="J46" s="245"/>
      <c r="K46" s="245"/>
      <c r="L46" s="245"/>
    </row>
    <row r="47" spans="1:12" s="245" customFormat="1" x14ac:dyDescent="0.3">
      <c r="B47" s="136"/>
      <c r="C47" s="251"/>
      <c r="G47" s="251"/>
      <c r="H47" s="251"/>
    </row>
    <row r="48" spans="1:12" s="245" customFormat="1" ht="12.75" x14ac:dyDescent="0.2"/>
    <row r="49" s="245" customFormat="1" ht="12.75" x14ac:dyDescent="0.2"/>
    <row r="50" s="245" customFormat="1" ht="12.75" x14ac:dyDescent="0.2"/>
    <row r="51" s="245" customFormat="1" ht="12.75" x14ac:dyDescent="0.2"/>
  </sheetData>
  <mergeCells count="1">
    <mergeCell ref="I2:J2"/>
  </mergeCells>
  <phoneticPr fontId="28" type="noConversion"/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topLeftCell="A7" zoomScale="70" zoomScaleNormal="100" zoomScaleSheetLayoutView="70" workbookViewId="0">
      <selection activeCell="K40" sqref="K40"/>
    </sheetView>
  </sheetViews>
  <sheetFormatPr defaultRowHeight="12.75" x14ac:dyDescent="0.2"/>
  <cols>
    <col min="1" max="1" width="2.7109375" style="255" customWidth="1"/>
    <col min="2" max="2" width="9" style="255" customWidth="1"/>
    <col min="3" max="3" width="23.42578125" style="255" customWidth="1"/>
    <col min="4" max="4" width="13.28515625" style="255" customWidth="1"/>
    <col min="5" max="5" width="9.5703125" style="255" customWidth="1"/>
    <col min="6" max="6" width="11.5703125" style="255" customWidth="1"/>
    <col min="7" max="7" width="12.28515625" style="255" customWidth="1"/>
    <col min="8" max="8" width="15.28515625" style="255" customWidth="1"/>
    <col min="9" max="9" width="17.5703125" style="255" customWidth="1"/>
    <col min="10" max="11" width="12.42578125" style="255" customWidth="1"/>
    <col min="12" max="12" width="23.5703125" style="255" customWidth="1"/>
    <col min="13" max="13" width="18.5703125" style="255" customWidth="1"/>
    <col min="14" max="14" width="0.85546875" style="255" customWidth="1"/>
    <col min="15" max="16384" width="9.140625" style="255"/>
  </cols>
  <sheetData>
    <row r="1" spans="1:14" ht="13.5" x14ac:dyDescent="0.2">
      <c r="A1" s="252" t="s">
        <v>478</v>
      </c>
      <c r="B1" s="253"/>
      <c r="C1" s="253"/>
      <c r="D1" s="253"/>
      <c r="E1" s="253"/>
      <c r="F1" s="253"/>
      <c r="G1" s="253"/>
      <c r="H1" s="253"/>
      <c r="I1" s="256"/>
      <c r="J1" s="315"/>
      <c r="K1" s="315"/>
      <c r="L1" s="315"/>
      <c r="M1" s="315" t="s">
        <v>426</v>
      </c>
      <c r="N1" s="256"/>
    </row>
    <row r="2" spans="1:14" ht="15" x14ac:dyDescent="0.2">
      <c r="A2" s="256" t="s">
        <v>322</v>
      </c>
      <c r="B2" s="253"/>
      <c r="C2" s="253"/>
      <c r="D2" s="254"/>
      <c r="E2" s="254"/>
      <c r="F2" s="254"/>
      <c r="G2" s="254"/>
      <c r="H2" s="254"/>
      <c r="I2" s="253"/>
      <c r="J2" s="253"/>
      <c r="K2" s="253"/>
      <c r="L2" s="253"/>
      <c r="M2" s="436">
        <f>'ფორმა N1'!W2</f>
        <v>0</v>
      </c>
      <c r="N2" s="437"/>
    </row>
    <row r="3" spans="1:14" x14ac:dyDescent="0.2">
      <c r="A3" s="256"/>
      <c r="B3" s="253"/>
      <c r="C3" s="253"/>
      <c r="D3" s="254"/>
      <c r="E3" s="254"/>
      <c r="F3" s="254"/>
      <c r="G3" s="254"/>
      <c r="H3" s="254"/>
      <c r="I3" s="253"/>
      <c r="J3" s="253"/>
      <c r="K3" s="253"/>
      <c r="L3" s="253"/>
      <c r="M3" s="253"/>
      <c r="N3" s="256"/>
    </row>
    <row r="4" spans="1:14" ht="15" x14ac:dyDescent="0.3">
      <c r="A4" s="172" t="s">
        <v>277</v>
      </c>
      <c r="B4" s="253"/>
      <c r="C4" s="253"/>
      <c r="D4" s="257"/>
      <c r="E4" s="316"/>
      <c r="F4" s="257"/>
      <c r="G4" s="254"/>
      <c r="H4" s="254"/>
      <c r="I4" s="254"/>
      <c r="J4" s="254"/>
      <c r="K4" s="254"/>
      <c r="L4" s="253"/>
      <c r="M4" s="254"/>
      <c r="N4" s="256"/>
    </row>
    <row r="5" spans="1:14" x14ac:dyDescent="0.2">
      <c r="A5" s="258"/>
      <c r="B5" s="258"/>
      <c r="C5" s="373" t="s">
        <v>548</v>
      </c>
      <c r="D5" s="258"/>
      <c r="E5" s="259"/>
      <c r="F5" s="259"/>
      <c r="G5" s="259"/>
      <c r="H5" s="259"/>
      <c r="I5" s="259"/>
      <c r="J5" s="259"/>
      <c r="K5" s="259"/>
      <c r="L5" s="259"/>
      <c r="M5" s="259"/>
      <c r="N5" s="256"/>
    </row>
    <row r="6" spans="1:14" ht="13.5" thickBot="1" x14ac:dyDescent="0.25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256"/>
    </row>
    <row r="7" spans="1:14" ht="51" x14ac:dyDescent="0.2">
      <c r="A7" s="318" t="s">
        <v>64</v>
      </c>
      <c r="B7" s="319" t="s">
        <v>427</v>
      </c>
      <c r="C7" s="319" t="s">
        <v>428</v>
      </c>
      <c r="D7" s="320" t="s">
        <v>429</v>
      </c>
      <c r="E7" s="320" t="s">
        <v>278</v>
      </c>
      <c r="F7" s="320" t="s">
        <v>430</v>
      </c>
      <c r="G7" s="320" t="s">
        <v>431</v>
      </c>
      <c r="H7" s="319" t="s">
        <v>432</v>
      </c>
      <c r="I7" s="321" t="s">
        <v>433</v>
      </c>
      <c r="J7" s="321" t="s">
        <v>434</v>
      </c>
      <c r="K7" s="322" t="s">
        <v>435</v>
      </c>
      <c r="L7" s="322" t="s">
        <v>436</v>
      </c>
      <c r="M7" s="320" t="s">
        <v>426</v>
      </c>
      <c r="N7" s="256"/>
    </row>
    <row r="8" spans="1:14" x14ac:dyDescent="0.2">
      <c r="A8" s="261">
        <v>1</v>
      </c>
      <c r="B8" s="262">
        <v>2</v>
      </c>
      <c r="C8" s="262">
        <v>3</v>
      </c>
      <c r="D8" s="263">
        <v>4</v>
      </c>
      <c r="E8" s="263">
        <v>5</v>
      </c>
      <c r="F8" s="263">
        <v>6</v>
      </c>
      <c r="G8" s="263">
        <v>7</v>
      </c>
      <c r="H8" s="263">
        <v>8</v>
      </c>
      <c r="I8" s="263">
        <v>9</v>
      </c>
      <c r="J8" s="263">
        <v>10</v>
      </c>
      <c r="K8" s="263">
        <v>11</v>
      </c>
      <c r="L8" s="263">
        <v>12</v>
      </c>
      <c r="M8" s="263">
        <v>13</v>
      </c>
      <c r="N8" s="256"/>
    </row>
    <row r="9" spans="1:14" ht="15" x14ac:dyDescent="0.25">
      <c r="A9" s="264">
        <v>1</v>
      </c>
      <c r="B9" s="265"/>
      <c r="C9" s="323"/>
      <c r="D9" s="264"/>
      <c r="E9" s="264"/>
      <c r="F9" s="264"/>
      <c r="G9" s="264"/>
      <c r="H9" s="264"/>
      <c r="I9" s="264"/>
      <c r="J9" s="264"/>
      <c r="K9" s="264"/>
      <c r="L9" s="264"/>
      <c r="M9" s="324" t="str">
        <f t="shared" ref="M9:M33" si="0">IF(ISBLANK(B9),"",$M$2)</f>
        <v/>
      </c>
      <c r="N9" s="256"/>
    </row>
    <row r="10" spans="1:14" ht="15" x14ac:dyDescent="0.25">
      <c r="A10" s="264">
        <v>2</v>
      </c>
      <c r="B10" s="265"/>
      <c r="C10" s="323"/>
      <c r="D10" s="264"/>
      <c r="E10" s="264"/>
      <c r="F10" s="264"/>
      <c r="G10" s="264"/>
      <c r="H10" s="264"/>
      <c r="I10" s="264"/>
      <c r="J10" s="264"/>
      <c r="K10" s="264"/>
      <c r="L10" s="264"/>
      <c r="M10" s="324" t="str">
        <f t="shared" si="0"/>
        <v/>
      </c>
      <c r="N10" s="256"/>
    </row>
    <row r="11" spans="1:14" ht="15" x14ac:dyDescent="0.25">
      <c r="A11" s="264">
        <v>3</v>
      </c>
      <c r="B11" s="265"/>
      <c r="C11" s="323"/>
      <c r="D11" s="264"/>
      <c r="E11" s="264"/>
      <c r="F11" s="264"/>
      <c r="G11" s="264"/>
      <c r="H11" s="264"/>
      <c r="I11" s="264"/>
      <c r="J11" s="264"/>
      <c r="K11" s="264"/>
      <c r="L11" s="264"/>
      <c r="M11" s="324" t="str">
        <f t="shared" si="0"/>
        <v/>
      </c>
      <c r="N11" s="256"/>
    </row>
    <row r="12" spans="1:14" ht="15" x14ac:dyDescent="0.25">
      <c r="A12" s="264">
        <v>4</v>
      </c>
      <c r="B12" s="265"/>
      <c r="C12" s="323"/>
      <c r="D12" s="264"/>
      <c r="E12" s="264"/>
      <c r="F12" s="264"/>
      <c r="G12" s="264"/>
      <c r="H12" s="264"/>
      <c r="I12" s="264"/>
      <c r="J12" s="264"/>
      <c r="K12" s="264"/>
      <c r="L12" s="264"/>
      <c r="M12" s="324" t="str">
        <f t="shared" si="0"/>
        <v/>
      </c>
      <c r="N12" s="256"/>
    </row>
    <row r="13" spans="1:14" ht="15" x14ac:dyDescent="0.25">
      <c r="A13" s="264">
        <v>5</v>
      </c>
      <c r="B13" s="265"/>
      <c r="C13" s="323"/>
      <c r="D13" s="264"/>
      <c r="E13" s="264"/>
      <c r="F13" s="264"/>
      <c r="G13" s="264"/>
      <c r="H13" s="264"/>
      <c r="I13" s="264"/>
      <c r="J13" s="264"/>
      <c r="K13" s="264"/>
      <c r="L13" s="264"/>
      <c r="M13" s="324" t="str">
        <f t="shared" si="0"/>
        <v/>
      </c>
      <c r="N13" s="256"/>
    </row>
    <row r="14" spans="1:14" ht="15" x14ac:dyDescent="0.25">
      <c r="A14" s="264">
        <v>6</v>
      </c>
      <c r="B14" s="265"/>
      <c r="C14" s="323"/>
      <c r="D14" s="264"/>
      <c r="E14" s="264"/>
      <c r="F14" s="264"/>
      <c r="G14" s="264"/>
      <c r="H14" s="264"/>
      <c r="I14" s="264"/>
      <c r="J14" s="264"/>
      <c r="K14" s="264"/>
      <c r="L14" s="264"/>
      <c r="M14" s="324" t="str">
        <f t="shared" si="0"/>
        <v/>
      </c>
      <c r="N14" s="256"/>
    </row>
    <row r="15" spans="1:14" ht="15" x14ac:dyDescent="0.25">
      <c r="A15" s="264">
        <v>7</v>
      </c>
      <c r="B15" s="265"/>
      <c r="C15" s="323"/>
      <c r="D15" s="264"/>
      <c r="E15" s="264"/>
      <c r="F15" s="264"/>
      <c r="G15" s="264"/>
      <c r="H15" s="264"/>
      <c r="I15" s="264"/>
      <c r="J15" s="264"/>
      <c r="K15" s="264"/>
      <c r="L15" s="264"/>
      <c r="M15" s="324" t="str">
        <f t="shared" si="0"/>
        <v/>
      </c>
      <c r="N15" s="256"/>
    </row>
    <row r="16" spans="1:14" ht="15" x14ac:dyDescent="0.25">
      <c r="A16" s="264">
        <v>8</v>
      </c>
      <c r="B16" s="265"/>
      <c r="C16" s="323"/>
      <c r="D16" s="264"/>
      <c r="E16" s="264"/>
      <c r="F16" s="264"/>
      <c r="G16" s="264"/>
      <c r="H16" s="264"/>
      <c r="I16" s="264"/>
      <c r="J16" s="264"/>
      <c r="K16" s="264"/>
      <c r="L16" s="264"/>
      <c r="M16" s="324" t="str">
        <f t="shared" si="0"/>
        <v/>
      </c>
      <c r="N16" s="256"/>
    </row>
    <row r="17" spans="1:14" ht="15" x14ac:dyDescent="0.25">
      <c r="A17" s="264">
        <v>9</v>
      </c>
      <c r="B17" s="265"/>
      <c r="C17" s="323"/>
      <c r="D17" s="264"/>
      <c r="E17" s="264"/>
      <c r="F17" s="264"/>
      <c r="G17" s="264"/>
      <c r="H17" s="264"/>
      <c r="I17" s="264"/>
      <c r="J17" s="264"/>
      <c r="K17" s="264"/>
      <c r="L17" s="264"/>
      <c r="M17" s="324" t="str">
        <f t="shared" si="0"/>
        <v/>
      </c>
      <c r="N17" s="256"/>
    </row>
    <row r="18" spans="1:14" ht="15" x14ac:dyDescent="0.25">
      <c r="A18" s="264">
        <v>10</v>
      </c>
      <c r="B18" s="265"/>
      <c r="C18" s="323"/>
      <c r="D18" s="264"/>
      <c r="E18" s="264"/>
      <c r="F18" s="264"/>
      <c r="G18" s="264"/>
      <c r="H18" s="264"/>
      <c r="I18" s="264"/>
      <c r="J18" s="264"/>
      <c r="K18" s="264"/>
      <c r="L18" s="264"/>
      <c r="M18" s="324" t="str">
        <f t="shared" si="0"/>
        <v/>
      </c>
      <c r="N18" s="256"/>
    </row>
    <row r="19" spans="1:14" ht="15" x14ac:dyDescent="0.25">
      <c r="A19" s="264">
        <v>11</v>
      </c>
      <c r="B19" s="265"/>
      <c r="C19" s="323"/>
      <c r="D19" s="264"/>
      <c r="E19" s="264"/>
      <c r="F19" s="264"/>
      <c r="G19" s="264"/>
      <c r="H19" s="264"/>
      <c r="I19" s="264"/>
      <c r="J19" s="264"/>
      <c r="K19" s="264"/>
      <c r="L19" s="264"/>
      <c r="M19" s="324" t="str">
        <f t="shared" si="0"/>
        <v/>
      </c>
      <c r="N19" s="256"/>
    </row>
    <row r="20" spans="1:14" ht="15" x14ac:dyDescent="0.25">
      <c r="A20" s="264">
        <v>12</v>
      </c>
      <c r="B20" s="265"/>
      <c r="C20" s="323"/>
      <c r="D20" s="264"/>
      <c r="E20" s="264"/>
      <c r="F20" s="264"/>
      <c r="G20" s="264"/>
      <c r="H20" s="264"/>
      <c r="I20" s="264"/>
      <c r="J20" s="264"/>
      <c r="K20" s="264"/>
      <c r="L20" s="264"/>
      <c r="M20" s="324" t="str">
        <f t="shared" si="0"/>
        <v/>
      </c>
      <c r="N20" s="256"/>
    </row>
    <row r="21" spans="1:14" ht="15" x14ac:dyDescent="0.25">
      <c r="A21" s="264">
        <v>13</v>
      </c>
      <c r="B21" s="265"/>
      <c r="C21" s="323"/>
      <c r="D21" s="264"/>
      <c r="E21" s="264"/>
      <c r="F21" s="264"/>
      <c r="G21" s="264"/>
      <c r="H21" s="264"/>
      <c r="I21" s="264"/>
      <c r="J21" s="264"/>
      <c r="K21" s="264"/>
      <c r="L21" s="264"/>
      <c r="M21" s="324" t="str">
        <f t="shared" si="0"/>
        <v/>
      </c>
      <c r="N21" s="256"/>
    </row>
    <row r="22" spans="1:14" ht="15" x14ac:dyDescent="0.25">
      <c r="A22" s="264">
        <v>14</v>
      </c>
      <c r="B22" s="265"/>
      <c r="C22" s="323"/>
      <c r="D22" s="264"/>
      <c r="E22" s="264"/>
      <c r="F22" s="264"/>
      <c r="G22" s="264"/>
      <c r="H22" s="264"/>
      <c r="I22" s="264"/>
      <c r="J22" s="264"/>
      <c r="K22" s="264"/>
      <c r="L22" s="264"/>
      <c r="M22" s="324" t="str">
        <f t="shared" si="0"/>
        <v/>
      </c>
      <c r="N22" s="256"/>
    </row>
    <row r="23" spans="1:14" ht="15" x14ac:dyDescent="0.25">
      <c r="A23" s="264">
        <v>15</v>
      </c>
      <c r="B23" s="265"/>
      <c r="C23" s="323"/>
      <c r="D23" s="264"/>
      <c r="E23" s="264"/>
      <c r="F23" s="264"/>
      <c r="G23" s="264"/>
      <c r="H23" s="264"/>
      <c r="I23" s="264"/>
      <c r="J23" s="264"/>
      <c r="K23" s="264"/>
      <c r="L23" s="264"/>
      <c r="M23" s="324" t="str">
        <f t="shared" si="0"/>
        <v/>
      </c>
      <c r="N23" s="256"/>
    </row>
    <row r="24" spans="1:14" ht="15" x14ac:dyDescent="0.25">
      <c r="A24" s="264">
        <v>16</v>
      </c>
      <c r="B24" s="265"/>
      <c r="C24" s="323"/>
      <c r="D24" s="264"/>
      <c r="E24" s="264"/>
      <c r="F24" s="264"/>
      <c r="G24" s="264"/>
      <c r="H24" s="264"/>
      <c r="I24" s="264"/>
      <c r="J24" s="264"/>
      <c r="K24" s="264"/>
      <c r="L24" s="264"/>
      <c r="M24" s="324" t="str">
        <f t="shared" si="0"/>
        <v/>
      </c>
      <c r="N24" s="256"/>
    </row>
    <row r="25" spans="1:14" ht="15" x14ac:dyDescent="0.25">
      <c r="A25" s="264">
        <v>17</v>
      </c>
      <c r="B25" s="265"/>
      <c r="C25" s="323"/>
      <c r="D25" s="264"/>
      <c r="E25" s="264"/>
      <c r="F25" s="264"/>
      <c r="G25" s="264"/>
      <c r="H25" s="264"/>
      <c r="I25" s="264"/>
      <c r="J25" s="264"/>
      <c r="K25" s="264"/>
      <c r="L25" s="264"/>
      <c r="M25" s="324" t="str">
        <f t="shared" si="0"/>
        <v/>
      </c>
      <c r="N25" s="256"/>
    </row>
    <row r="26" spans="1:14" ht="15" x14ac:dyDescent="0.25">
      <c r="A26" s="264">
        <v>18</v>
      </c>
      <c r="B26" s="265"/>
      <c r="C26" s="323"/>
      <c r="D26" s="264"/>
      <c r="E26" s="264"/>
      <c r="F26" s="264"/>
      <c r="G26" s="264"/>
      <c r="H26" s="264"/>
      <c r="I26" s="264"/>
      <c r="J26" s="264"/>
      <c r="K26" s="264"/>
      <c r="L26" s="264"/>
      <c r="M26" s="324" t="str">
        <f t="shared" si="0"/>
        <v/>
      </c>
      <c r="N26" s="256"/>
    </row>
    <row r="27" spans="1:14" ht="15" x14ac:dyDescent="0.25">
      <c r="A27" s="264">
        <v>19</v>
      </c>
      <c r="B27" s="265"/>
      <c r="C27" s="323"/>
      <c r="D27" s="264"/>
      <c r="E27" s="264"/>
      <c r="F27" s="264"/>
      <c r="G27" s="264"/>
      <c r="H27" s="264"/>
      <c r="I27" s="264"/>
      <c r="J27" s="264"/>
      <c r="K27" s="264"/>
      <c r="L27" s="264"/>
      <c r="M27" s="324" t="str">
        <f t="shared" si="0"/>
        <v/>
      </c>
      <c r="N27" s="256"/>
    </row>
    <row r="28" spans="1:14" ht="15" x14ac:dyDescent="0.25">
      <c r="A28" s="264">
        <v>20</v>
      </c>
      <c r="B28" s="265"/>
      <c r="C28" s="323"/>
      <c r="D28" s="264"/>
      <c r="E28" s="264"/>
      <c r="F28" s="264"/>
      <c r="G28" s="264"/>
      <c r="H28" s="264"/>
      <c r="I28" s="264"/>
      <c r="J28" s="264"/>
      <c r="K28" s="264"/>
      <c r="L28" s="264"/>
      <c r="M28" s="324" t="str">
        <f t="shared" si="0"/>
        <v/>
      </c>
      <c r="N28" s="256"/>
    </row>
    <row r="29" spans="1:14" ht="15" x14ac:dyDescent="0.25">
      <c r="A29" s="264">
        <v>21</v>
      </c>
      <c r="B29" s="265"/>
      <c r="C29" s="323"/>
      <c r="D29" s="264"/>
      <c r="E29" s="264"/>
      <c r="F29" s="264"/>
      <c r="G29" s="264"/>
      <c r="H29" s="264"/>
      <c r="I29" s="264"/>
      <c r="J29" s="264"/>
      <c r="K29" s="264"/>
      <c r="L29" s="264"/>
      <c r="M29" s="324" t="str">
        <f t="shared" si="0"/>
        <v/>
      </c>
      <c r="N29" s="256"/>
    </row>
    <row r="30" spans="1:14" ht="15" x14ac:dyDescent="0.25">
      <c r="A30" s="264">
        <v>22</v>
      </c>
      <c r="B30" s="265"/>
      <c r="C30" s="323"/>
      <c r="D30" s="264"/>
      <c r="E30" s="264"/>
      <c r="F30" s="264"/>
      <c r="G30" s="264"/>
      <c r="H30" s="264"/>
      <c r="I30" s="264"/>
      <c r="J30" s="264"/>
      <c r="K30" s="264"/>
      <c r="L30" s="264"/>
      <c r="M30" s="324" t="str">
        <f t="shared" si="0"/>
        <v/>
      </c>
      <c r="N30" s="256"/>
    </row>
    <row r="31" spans="1:14" ht="15" x14ac:dyDescent="0.25">
      <c r="A31" s="264">
        <v>23</v>
      </c>
      <c r="B31" s="265"/>
      <c r="C31" s="323"/>
      <c r="D31" s="264"/>
      <c r="E31" s="264"/>
      <c r="F31" s="264"/>
      <c r="G31" s="264"/>
      <c r="H31" s="264"/>
      <c r="I31" s="264"/>
      <c r="J31" s="264"/>
      <c r="K31" s="264"/>
      <c r="L31" s="264"/>
      <c r="M31" s="324" t="str">
        <f t="shared" si="0"/>
        <v/>
      </c>
      <c r="N31" s="256"/>
    </row>
    <row r="32" spans="1:14" ht="15" x14ac:dyDescent="0.25">
      <c r="A32" s="264">
        <v>24</v>
      </c>
      <c r="B32" s="265"/>
      <c r="C32" s="323"/>
      <c r="D32" s="264"/>
      <c r="E32" s="264"/>
      <c r="F32" s="264"/>
      <c r="G32" s="264"/>
      <c r="H32" s="264"/>
      <c r="I32" s="264"/>
      <c r="J32" s="264"/>
      <c r="K32" s="264"/>
      <c r="L32" s="264"/>
      <c r="M32" s="324" t="str">
        <f t="shared" si="0"/>
        <v/>
      </c>
      <c r="N32" s="256"/>
    </row>
    <row r="33" spans="1:14" ht="15" x14ac:dyDescent="0.25">
      <c r="A33" s="325" t="s">
        <v>283</v>
      </c>
      <c r="B33" s="265"/>
      <c r="C33" s="323"/>
      <c r="D33" s="264"/>
      <c r="E33" s="264"/>
      <c r="F33" s="264"/>
      <c r="G33" s="264"/>
      <c r="H33" s="264"/>
      <c r="I33" s="264"/>
      <c r="J33" s="264"/>
      <c r="K33" s="264"/>
      <c r="L33" s="264"/>
      <c r="M33" s="324" t="str">
        <f t="shared" si="0"/>
        <v/>
      </c>
      <c r="N33" s="256"/>
    </row>
    <row r="34" spans="1:14" s="271" customFormat="1" x14ac:dyDescent="0.2"/>
    <row r="37" spans="1:14" s="21" customFormat="1" ht="15" x14ac:dyDescent="0.3">
      <c r="B37" s="266" t="s">
        <v>107</v>
      </c>
    </row>
    <row r="38" spans="1:14" s="21" customFormat="1" ht="15" x14ac:dyDescent="0.3">
      <c r="B38" s="266"/>
      <c r="C38" s="21" t="s">
        <v>557</v>
      </c>
    </row>
    <row r="39" spans="1:14" s="21" customFormat="1" ht="15" x14ac:dyDescent="0.3">
      <c r="C39" s="268"/>
      <c r="D39" s="267"/>
      <c r="E39" s="267"/>
      <c r="H39" s="268"/>
      <c r="I39" s="268"/>
      <c r="J39" s="267"/>
      <c r="K39" s="267"/>
      <c r="L39" s="267"/>
    </row>
    <row r="40" spans="1:14" s="21" customFormat="1" ht="15" x14ac:dyDescent="0.3">
      <c r="C40" s="269" t="s">
        <v>271</v>
      </c>
      <c r="D40" s="267"/>
      <c r="E40" s="267"/>
      <c r="H40" s="266" t="s">
        <v>324</v>
      </c>
      <c r="M40" s="267"/>
    </row>
    <row r="41" spans="1:14" s="21" customFormat="1" ht="15" x14ac:dyDescent="0.3">
      <c r="C41" s="269" t="s">
        <v>140</v>
      </c>
      <c r="D41" s="267"/>
      <c r="E41" s="267"/>
      <c r="H41" s="270" t="s">
        <v>272</v>
      </c>
      <c r="M41" s="267"/>
    </row>
    <row r="42" spans="1:14" ht="15" x14ac:dyDescent="0.3">
      <c r="C42" s="269"/>
      <c r="F42" s="270"/>
      <c r="J42" s="272"/>
      <c r="K42" s="272"/>
      <c r="L42" s="272"/>
      <c r="M42" s="272"/>
    </row>
    <row r="43" spans="1:14" ht="15" x14ac:dyDescent="0.3">
      <c r="C43" s="269"/>
    </row>
  </sheetData>
  <sheetProtection insertColumns="0" insertRows="0" deleteRows="0"/>
  <mergeCells count="1">
    <mergeCell ref="M2:N2"/>
  </mergeCells>
  <phoneticPr fontId="28" type="noConversion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229</v>
      </c>
      <c r="G1" t="s">
        <v>239</v>
      </c>
    </row>
    <row r="2" spans="1:7" ht="15" x14ac:dyDescent="0.2">
      <c r="A2" s="62">
        <v>40907</v>
      </c>
      <c r="C2" t="s">
        <v>201</v>
      </c>
      <c r="E2" t="s">
        <v>234</v>
      </c>
      <c r="G2" s="98" t="s">
        <v>240</v>
      </c>
    </row>
    <row r="3" spans="1:7" ht="15" x14ac:dyDescent="0.2">
      <c r="A3" s="62">
        <v>40908</v>
      </c>
      <c r="C3" t="s">
        <v>202</v>
      </c>
      <c r="E3" t="s">
        <v>235</v>
      </c>
      <c r="G3" s="98" t="s">
        <v>241</v>
      </c>
    </row>
    <row r="4" spans="1:7" ht="15" x14ac:dyDescent="0.2">
      <c r="A4" s="62">
        <v>40909</v>
      </c>
      <c r="C4" t="s">
        <v>203</v>
      </c>
      <c r="E4" t="s">
        <v>236</v>
      </c>
      <c r="G4" s="98" t="s">
        <v>242</v>
      </c>
    </row>
    <row r="5" spans="1:7" x14ac:dyDescent="0.2">
      <c r="A5" s="62">
        <v>40910</v>
      </c>
      <c r="C5" t="s">
        <v>204</v>
      </c>
      <c r="E5" t="s">
        <v>237</v>
      </c>
    </row>
    <row r="6" spans="1:7" x14ac:dyDescent="0.2">
      <c r="A6" s="62">
        <v>40911</v>
      </c>
      <c r="C6" t="s">
        <v>205</v>
      </c>
    </row>
    <row r="7" spans="1:7" x14ac:dyDescent="0.2">
      <c r="A7" s="62">
        <v>40912</v>
      </c>
      <c r="C7" t="s">
        <v>206</v>
      </c>
    </row>
    <row r="8" spans="1:7" x14ac:dyDescent="0.2">
      <c r="A8" s="62">
        <v>40913</v>
      </c>
      <c r="C8" t="s">
        <v>207</v>
      </c>
    </row>
    <row r="9" spans="1:7" x14ac:dyDescent="0.2">
      <c r="A9" s="62">
        <v>40914</v>
      </c>
      <c r="C9" t="s">
        <v>208</v>
      </c>
    </row>
    <row r="10" spans="1:7" x14ac:dyDescent="0.2">
      <c r="A10" s="62">
        <v>40915</v>
      </c>
      <c r="C10" t="s">
        <v>209</v>
      </c>
    </row>
    <row r="11" spans="1:7" x14ac:dyDescent="0.2">
      <c r="A11" s="62">
        <v>40916</v>
      </c>
      <c r="C11" t="s">
        <v>210</v>
      </c>
    </row>
    <row r="12" spans="1:7" x14ac:dyDescent="0.2">
      <c r="A12" s="62">
        <v>40917</v>
      </c>
      <c r="C12" t="s">
        <v>211</v>
      </c>
    </row>
    <row r="13" spans="1:7" x14ac:dyDescent="0.2">
      <c r="A13" s="62">
        <v>40918</v>
      </c>
      <c r="C13" t="s">
        <v>212</v>
      </c>
    </row>
    <row r="14" spans="1:7" x14ac:dyDescent="0.2">
      <c r="A14" s="62">
        <v>40919</v>
      </c>
      <c r="C14" t="s">
        <v>213</v>
      </c>
    </row>
    <row r="15" spans="1:7" x14ac:dyDescent="0.2">
      <c r="A15" s="62">
        <v>40920</v>
      </c>
      <c r="C15" t="s">
        <v>214</v>
      </c>
    </row>
    <row r="16" spans="1:7" x14ac:dyDescent="0.2">
      <c r="A16" s="62">
        <v>40921</v>
      </c>
      <c r="C16" t="s">
        <v>215</v>
      </c>
    </row>
    <row r="17" spans="1:3" x14ac:dyDescent="0.2">
      <c r="A17" s="62">
        <v>40922</v>
      </c>
      <c r="C17" t="s">
        <v>216</v>
      </c>
    </row>
    <row r="18" spans="1:3" x14ac:dyDescent="0.2">
      <c r="A18" s="62">
        <v>40923</v>
      </c>
      <c r="C18" t="s">
        <v>217</v>
      </c>
    </row>
    <row r="19" spans="1:3" x14ac:dyDescent="0.2">
      <c r="A19" s="62">
        <v>40924</v>
      </c>
      <c r="C19" t="s">
        <v>218</v>
      </c>
    </row>
    <row r="20" spans="1:3" x14ac:dyDescent="0.2">
      <c r="A20" s="62">
        <v>40925</v>
      </c>
      <c r="C20" t="s">
        <v>219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honeticPr fontId="2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2013-02-05T10:16:46Z</cp:lastPrinted>
  <dcterms:created xsi:type="dcterms:W3CDTF">2011-12-27T13:20:18Z</dcterms:created>
  <dcterms:modified xsi:type="dcterms:W3CDTF">2016-04-19T13:44:28Z</dcterms:modified>
</cp:coreProperties>
</file>